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1. Customer Success/AA - Clients/JPMorgan/4. VEP Implementation/Investment Banking/Task 4 Content/"/>
    </mc:Choice>
  </mc:AlternateContent>
  <xr:revisionPtr revIDLastSave="0" documentId="8_{D5302B82-42D4-334E-BE1B-D65FE9FA26DD}" xr6:coauthVersionLast="47" xr6:coauthVersionMax="47" xr10:uidLastSave="{00000000-0000-0000-0000-000000000000}"/>
  <bookViews>
    <workbookView xWindow="0" yWindow="0" windowWidth="28800" windowHeight="18000" tabRatio="884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B11" i="44"/>
  <c r="J75" i="45" l="1"/>
  <c r="G52" i="31"/>
  <c r="K67" i="45"/>
  <c r="H31" i="31"/>
  <c r="O32" i="45"/>
  <c r="L33" i="45"/>
  <c r="L32" i="45"/>
  <c r="P29" i="45"/>
  <c r="L40" i="31"/>
  <c r="K66" i="45"/>
  <c r="M11" i="45"/>
  <c r="L55" i="45"/>
  <c r="L51" i="45"/>
  <c r="B16" i="44"/>
  <c r="B20" i="44" s="1"/>
  <c r="L16" i="45" s="1"/>
  <c r="E16" i="44"/>
  <c r="E20" i="44" s="1"/>
  <c r="O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L17" i="45"/>
  <c r="L71" i="45"/>
  <c r="L43" i="45"/>
  <c r="L62" i="45"/>
  <c r="I27" i="31" s="1"/>
  <c r="B35" i="44"/>
  <c r="B32" i="44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N60" i="45"/>
  <c r="K24" i="31" s="1"/>
  <c r="S29" i="45" l="1"/>
  <c r="O40" i="31"/>
  <c r="P11" i="45"/>
  <c r="O15" i="45"/>
  <c r="D19" i="12"/>
  <c r="N77" i="45"/>
  <c r="N79" i="45"/>
  <c r="N25" i="45"/>
  <c r="L68" i="45"/>
  <c r="L65" i="45" s="1"/>
  <c r="I31" i="31" s="1"/>
  <c r="L27" i="45"/>
  <c r="L26" i="45"/>
  <c r="L64" i="45"/>
  <c r="L63" i="45"/>
  <c r="B36" i="44"/>
  <c r="C34" i="44"/>
  <c r="N43" i="45"/>
  <c r="N61" i="45"/>
  <c r="N75" i="45"/>
  <c r="N73" i="45"/>
  <c r="N62" i="45"/>
  <c r="K27" i="31" s="1"/>
  <c r="N71" i="45"/>
  <c r="M23" i="45"/>
  <c r="M22" i="45"/>
  <c r="M21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L66" i="45"/>
  <c r="L69" i="45"/>
  <c r="L70" i="45"/>
  <c r="N68" i="45"/>
  <c r="N65" i="45" s="1"/>
  <c r="K31" i="31" s="1"/>
  <c r="N27" i="45"/>
  <c r="N22" i="45"/>
  <c r="M58" i="45"/>
  <c r="J22" i="31" s="1"/>
  <c r="N9" i="45"/>
  <c r="N23" i="45"/>
  <c r="N21" i="45"/>
  <c r="N64" i="45"/>
  <c r="U29" i="45" l="1"/>
  <c r="Q40" i="31"/>
  <c r="N67" i="45"/>
  <c r="N66" i="45"/>
  <c r="N70" i="45"/>
  <c r="N58" i="45"/>
  <c r="K22" i="31" s="1"/>
  <c r="O9" i="45"/>
  <c r="V29" i="45" l="1"/>
  <c r="S40" i="31" s="1"/>
  <c r="R40" i="31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7" i="31"/>
  <c r="J18" i="31" s="1"/>
  <c r="K11" i="40"/>
  <c r="I50" i="31"/>
  <c r="I33" i="31"/>
  <c r="I35" i="31"/>
  <c r="I32" i="31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K49" i="31"/>
  <c r="K25" i="31"/>
  <c r="K112" i="31"/>
  <c r="K113" i="31" s="1"/>
  <c r="K9" i="40"/>
  <c r="R119" i="31"/>
  <c r="R20" i="40"/>
  <c r="I36" i="31"/>
  <c r="I37" i="31"/>
  <c r="K17" i="31"/>
  <c r="K18" i="31" s="1"/>
  <c r="K28" i="31"/>
  <c r="K14" i="40"/>
  <c r="K16" i="40" s="1"/>
  <c r="J67" i="31"/>
  <c r="K66" i="31"/>
  <c r="Q29" i="40"/>
  <c r="I44" i="31" l="1"/>
  <c r="I61" i="31"/>
  <c r="I43" i="31"/>
  <c r="K10" i="40"/>
  <c r="K27" i="40"/>
  <c r="K25" i="40"/>
  <c r="K35" i="31"/>
  <c r="K116" i="31" s="1"/>
  <c r="K117" i="31" s="1"/>
  <c r="K121" i="31"/>
  <c r="K22" i="40"/>
  <c r="K12" i="40"/>
  <c r="J30" i="40"/>
  <c r="I118" i="31"/>
  <c r="L17" i="31"/>
  <c r="L18" i="31" s="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K19" i="40" l="1"/>
  <c r="K28" i="40" s="1"/>
  <c r="I120" i="31"/>
  <c r="I127" i="31" s="1"/>
  <c r="I63" i="31"/>
  <c r="I64" i="31" s="1"/>
  <c r="K39" i="31"/>
  <c r="K42" i="31" s="1"/>
  <c r="K61" i="31" s="1"/>
  <c r="K36" i="31"/>
  <c r="K18" i="40"/>
  <c r="M17" i="31"/>
  <c r="M18" i="31" s="1"/>
  <c r="M66" i="31"/>
  <c r="L67" i="31"/>
  <c r="L30" i="40" s="1"/>
  <c r="S29" i="40"/>
  <c r="K120" i="31" l="1"/>
  <c r="K127" i="31" s="1"/>
  <c r="K118" i="31"/>
  <c r="K31" i="40"/>
  <c r="K43" i="31"/>
  <c r="K63" i="31"/>
  <c r="K64" i="31" s="1"/>
  <c r="N17" i="31"/>
  <c r="N18" i="31" s="1"/>
  <c r="N66" i="31"/>
  <c r="M67" i="31"/>
  <c r="M30" i="40" s="1"/>
  <c r="O17" i="31" l="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C7" i="44" l="1"/>
  <c r="C10" i="44"/>
  <c r="C11" i="44" s="1"/>
  <c r="C13" i="44" l="1"/>
  <c r="M31" i="45" l="1"/>
  <c r="C16" i="44"/>
  <c r="C20" i="44" s="1"/>
  <c r="M16" i="45" l="1"/>
  <c r="M18" i="45" s="1"/>
  <c r="M15" i="45" s="1"/>
  <c r="C31" i="44"/>
  <c r="M32" i="45"/>
  <c r="N32" i="45"/>
  <c r="M33" i="45"/>
  <c r="C32" i="44" l="1"/>
  <c r="C35" i="44"/>
  <c r="M17" i="45"/>
  <c r="M62" i="45"/>
  <c r="N17" i="45"/>
  <c r="M71" i="45"/>
  <c r="M43" i="45"/>
  <c r="M25" i="45"/>
  <c r="J27" i="31" l="1"/>
  <c r="M63" i="45"/>
  <c r="M64" i="45"/>
  <c r="N63" i="45"/>
  <c r="M26" i="45"/>
  <c r="M27" i="45"/>
  <c r="M68" i="45"/>
  <c r="N26" i="45"/>
  <c r="C36" i="44"/>
  <c r="D34" i="44"/>
  <c r="D35" i="44" s="1"/>
  <c r="M65" i="45" l="1"/>
  <c r="M69" i="45"/>
  <c r="M70" i="45"/>
  <c r="N69" i="45"/>
  <c r="D36" i="44"/>
  <c r="E34" i="44"/>
  <c r="E35" i="44" s="1"/>
  <c r="J112" i="31"/>
  <c r="J113" i="31" s="1"/>
  <c r="J29" i="31"/>
  <c r="J28" i="31"/>
  <c r="K29" i="31"/>
  <c r="J11" i="40"/>
  <c r="E36" i="44" l="1"/>
  <c r="F34" i="44"/>
  <c r="F35" i="44" s="1"/>
  <c r="F36" i="44" s="1"/>
  <c r="J13" i="40"/>
  <c r="J12" i="40"/>
  <c r="K13" i="40"/>
  <c r="M67" i="45"/>
  <c r="J31" i="31"/>
  <c r="M66" i="45"/>
  <c r="J50" i="31" l="1"/>
  <c r="J121" i="31"/>
  <c r="J33" i="31"/>
  <c r="J32" i="31"/>
  <c r="J14" i="40"/>
  <c r="J46" i="31"/>
  <c r="J114" i="31" s="1"/>
  <c r="J115" i="31" s="1"/>
  <c r="J35" i="31"/>
  <c r="J37" i="31" l="1"/>
  <c r="J39" i="31"/>
  <c r="J118" i="31" s="1"/>
  <c r="J36" i="31"/>
  <c r="K37" i="31"/>
  <c r="J116" i="31"/>
  <c r="J117" i="31" s="1"/>
  <c r="J16" i="40"/>
  <c r="J15" i="40"/>
  <c r="J17" i="40"/>
  <c r="J19" i="40" l="1"/>
  <c r="J28" i="40" s="1"/>
  <c r="J31" i="40" s="1"/>
  <c r="J18" i="40"/>
  <c r="J42" i="31"/>
  <c r="J120" i="31" l="1"/>
  <c r="J127" i="31" s="1"/>
  <c r="J61" i="31"/>
  <c r="J63" i="31" s="1"/>
  <c r="J64" i="31" s="1"/>
  <c r="J44" i="31"/>
  <c r="J43" i="31"/>
  <c r="K44" i="3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<sst xmlns="http://schemas.openxmlformats.org/spreadsheetml/2006/main" count="264" uniqueCount="156">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</sst>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2" formatCode="_(&quot;£&quot;* #,##0_);_(&quot;£&quot;* \(#,##0\);_(&quot;£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-* #,##0.00_-;\-* #,##0.00_-;_-* &quot;-&quot;??_-;_-@_-"/>
    <numFmt numFmtId="170" formatCode="#,##0.0_);\(#,##0.0\)"/>
    <numFmt numFmtId="171" formatCode="0.0%;\(0.0%\)"/>
    <numFmt numFmtId="172" formatCode="yyyy&quot;A&quot;"/>
    <numFmt numFmtId="173" formatCode="yyyy&quot;E&quot;"/>
    <numFmt numFmtId="174" formatCode="0.00%;\(0.00%\)"/>
    <numFmt numFmtId="175" formatCode="#,##0.000_);\(#,##0.000\)"/>
    <numFmt numFmtId="176" formatCode="#,##0;[Red]\(#,##0\)"/>
    <numFmt numFmtId="177" formatCode="_-* #,##0_-;\-* #,##0_-;_-* &quot;-&quot;??_-;_-@_-"/>
    <numFmt numFmtId="178" formatCode="0.0%"/>
    <numFmt numFmtId="179" formatCode="#,##0;\(#,##0\)"/>
    <numFmt numFmtId="180" formatCode="#,##0.0;\(#,##0.0\)"/>
    <numFmt numFmtId="181" formatCode="yyyy\A"/>
    <numFmt numFmtId="182" formatCode="_(* #,##0.0_);_(* \(#,##0.0\);_(* &quot;-&quot;??_);_(@_)"/>
    <numFmt numFmtId="183" formatCode="#,###_);\(#,###\)"/>
    <numFmt numFmtId="184" formatCode="#,##0.0_);\(#,##0.0\);\-_);@_)"/>
    <numFmt numFmtId="185" formatCode="0.0_)"/>
    <numFmt numFmtId="186" formatCode="_(* #,##0.00000_);_(* \(#,##0.00000\);_(* &quot;-&quot;??_);_(@_)"/>
    <numFmt numFmtId="187" formatCode="#.##000"/>
    <numFmt numFmtId="188" formatCode="\$#,#00"/>
    <numFmt numFmtId="189" formatCode=";;;"/>
    <numFmt numFmtId="190" formatCode="mmmddyyyy"/>
    <numFmt numFmtId="191" formatCode="_(* #,##0.000_);_(* \(#,##0.000\);_(* &quot;-&quot;??_);_(@_)"/>
    <numFmt numFmtId="192" formatCode="0.0000"/>
    <numFmt numFmtId="193" formatCode="#,##0.00_)&quot;x&quot;;[Red]\(#,##0.00\)&quot;x&quot;"/>
    <numFmt numFmtId="194" formatCode="#,##0.0_);\(#,##0.0\);#,##0.0_);@_)"/>
    <numFmt numFmtId="195" formatCode="&quot;$&quot;_(#,##0.00_);&quot;$&quot;\(#,##0.00\)"/>
    <numFmt numFmtId="196" formatCode="_(&quot;€&quot;* #,##0.0000_);_(&quot;€&quot;* \(#,##0.0000\);_(&quot;€&quot;* &quot;-&quot;??_);_(@_)"/>
    <numFmt numFmtId="197" formatCode="&quot;€&quot;#,##0.00"/>
    <numFmt numFmtId="198" formatCode="mmm\-d\-yy"/>
    <numFmt numFmtId="199" formatCode="_(&quot;€&quot;* #,##0.00_);_(&quot;€&quot;* \(#,##0.00\);_(&quot;€&quot;* &quot;-&quot;??_);_(@_)"/>
    <numFmt numFmtId="200" formatCode="0.0"/>
    <numFmt numFmtId="201" formatCode="0.000%;[Red]\(0.000%\)"/>
    <numFmt numFmtId="202" formatCode="_(* #,##0_);_(* \(#,##0\)"/>
    <numFmt numFmtId="203" formatCode="0.000%;;&quot;-- &quot;"/>
    <numFmt numFmtId="204" formatCode="#,##0.0_)\x;\(#,##0.0\)\x"/>
    <numFmt numFmtId="205" formatCode="#,##0_)\x;\(#,##0\)\x;0_)\x;@_)_x"/>
    <numFmt numFmtId="206" formatCode="%#,#00"/>
    <numFmt numFmtId="207" formatCode="0.0&quot;%&quot;_;\(0.0\)&quot;%&quot;"/>
    <numFmt numFmtId="208" formatCode="#,##0.0_)_x;\(#,##0.0\)_x"/>
    <numFmt numFmtId="209" formatCode="#,##0_)_x;\(#,##0\)_x;0_)_x;@_)_x"/>
    <numFmt numFmtId="210" formatCode="#,"/>
    <numFmt numFmtId="211" formatCode="#,##0.00\p;\(#,##0.00\p\)"/>
    <numFmt numFmtId="212" formatCode="_-* #,##0.00\ [$€-1]_-;\-* #,##0.00\ [$€-1]_-;_-* &quot;-&quot;??\ [$€-1]_-"/>
    <numFmt numFmtId="213" formatCode="0.0&quot;%&quot;;\(0.0\)&quot;%&quot;"/>
    <numFmt numFmtId="214" formatCode="#,##0;[Red]&quot;-&quot;#,##0"/>
    <numFmt numFmtId="215" formatCode="\£#,##0.0;\(\£#,##0.0\);\£#,##0.0"/>
    <numFmt numFmtId="216" formatCode="0.0_)\%;\(0.0\)\%"/>
    <numFmt numFmtId="217" formatCode="#,##0.0_)_%;\(#,##0.0\)_%"/>
    <numFmt numFmtId="218" formatCode="#,##0;\(#,##0\);&quot;-&quot;"/>
    <numFmt numFmtId="219" formatCode="0.0_);\(0.0\)"/>
    <numFmt numFmtId="220" formatCode="_(&quot;€&quot;* #,##0_);_(&quot;€&quot;* \(#,##0\);_(&quot;€&quot;* &quot;-&quot;_);_(@_)"/>
    <numFmt numFmtId="221" formatCode="&quot;$&quot;#.#"/>
    <numFmt numFmtId="222" formatCode="\£\ #,##0_);[Red]\(\£\ #,##0\)"/>
    <numFmt numFmtId="223" formatCode="\¥\ #,##0_);[Red]\(\¥\ #,##0\)"/>
    <numFmt numFmtId="224" formatCode="#,##0.0&quot;¢&quot;;\-#,##0.0&quot;¢&quot;"/>
    <numFmt numFmtId="225" formatCode="#,##0.0_);[Red]\(#,##0.0\)"/>
    <numFmt numFmtId="226" formatCode="\•\ \ @"/>
    <numFmt numFmtId="227" formatCode="\ \ _•\–\ \ \ \ @"/>
    <numFmt numFmtId="228" formatCode="0.000_)"/>
    <numFmt numFmtId="229" formatCode="0.000%"/>
    <numFmt numFmtId="230" formatCode="_(\£* #,##0_);_(\£* \(#,##0\);_(\£* &quot;-&quot;_);_(@_)"/>
    <numFmt numFmtId="231" formatCode="_(\£* #,##0.0_);_(\£* \(#,##0.0\);_(\£* &quot;-&quot;_);_(@_)"/>
    <numFmt numFmtId="232" formatCode="_(\£* #,##0.00_);_(\£* \(#,##0.00\);_(\£* &quot;-&quot;_);_(@_)"/>
    <numFmt numFmtId="233" formatCode="_(* #,##0\p_);_(* \(#,##0\p\);_(* &quot;-&quot;\ \p_);_(@_)"/>
    <numFmt numFmtId="234" formatCode="_(* #,##0.00\p_);_(* \(#,##0.00\p\);_(* &quot;-&quot;\ \p_);_(@_)"/>
    <numFmt numFmtId="235" formatCode="\£#,##0.00"/>
    <numFmt numFmtId="236" formatCode="#,##0.00\x;\(#,##0.00\)\x"/>
    <numFmt numFmtId="237" formatCode="0_);\(0\)"/>
    <numFmt numFmtId="238" formatCode="#,##0_);[Red]\(#,##0\);&quot;--  &quot;"/>
    <numFmt numFmtId="239" formatCode="0.0%;[Red]\(0.0%\);&quot;--  &quot;"/>
    <numFmt numFmtId="240" formatCode="&quot;Esc &quot;#,##0\ \b\n;\(#,##0\)"/>
    <numFmt numFmtId="241" formatCode="&quot;$&quot;#,##0.00&quot;A&quot;;[Red]\(&quot;$&quot;#,##0.00\)&quot;A&quot;"/>
    <numFmt numFmtId="242" formatCode="&quot;$&quot;#,##0.00&quot;E&quot;;[Red]\(&quot;$&quot;#,##0.00\)&quot;E&quot;"/>
    <numFmt numFmtId="243" formatCode="&quot;$&quot;#,##0.00000000000000000000000000_);[Red]\(&quot;$&quot;#,##0.00000000000000000000000000\)"/>
    <numFmt numFmtId="244" formatCode="_-[$€]* #,##0.00_-;\-[$€]* #,##0.00_-;_-[$€]* &quot;-&quot;??_-;_-@_-"/>
    <numFmt numFmtId="245" formatCode="#,##0;\(#,##0\);\—"/>
    <numFmt numFmtId="246" formatCode="_(* #,##0_);_(* \(#,##0\);_(* &quot;-&quot;??_);_(@_)"/>
    <numFmt numFmtId="247" formatCode="#,##0.0;[Red]\(#,##0.0\)"/>
    <numFmt numFmtId="248" formatCode="#,##0.0000_);\(#,##0.0000\);@_)"/>
    <numFmt numFmtId="249" formatCode="#,##0_);\(#,##0\);\-_)"/>
    <numFmt numFmtId="250" formatCode="#,##0_);\(#,##0\);0_)"/>
    <numFmt numFmtId="251" formatCode="#,##0.0000000000;\(#,##0.0000000000\)"/>
    <numFmt numFmtId="252" formatCode="#,##0.0_);\(#,##0.0\);0.0_)"/>
    <numFmt numFmtId="253" formatCode="#,##0_);\(#,##0\);@_)"/>
    <numFmt numFmtId="254" formatCode="_-&quot;kb/d&quot;* #,##0.00_-;\-&quot;kb/d&quot;* #,##0.00_-;_-&quot;k/bd&quot;* &quot;-&quot;??_-;_-@_-"/>
    <numFmt numFmtId="255" formatCode="###0_);\(###0\);\-_);@_)"/>
    <numFmt numFmtId="256" formatCode="#,##0.0&quot;x&quot;;\(#,##0.0&quot;x&quot;\)"/>
    <numFmt numFmtId="257" formatCode="#,##0_);\(#,##0\);\-_);@_)"/>
    <numFmt numFmtId="258" formatCode="0.0%;\(0.0\)%;\—\%"/>
    <numFmt numFmtId="259" formatCode="0_)"/>
    <numFmt numFmtId="260" formatCode="\$#,##0;\(\$#,##0\);\-\ 0\ \-;[Red]@"/>
    <numFmt numFmtId="261" formatCode="0.00_);\(0.00\)"/>
    <numFmt numFmtId="262" formatCode="&quot;£&quot;#,##0_);&quot;£&quot;\(#,##0\);&quot;£&quot;#,##0_);@_)"/>
    <numFmt numFmtId="263" formatCode="#,##0.0;\(#,##0.0\);&quot;OK&quot;"/>
    <numFmt numFmtId="264" formatCode="0&quot; bp&quot;"/>
    <numFmt numFmtId="265" formatCode="_-* #,##0\ &quot;Pts&quot;_-;\-* #,##0\ &quot;Pts&quot;_-;_-* &quot;-&quot;\ &quot;Pts&quot;_-;_-@_-"/>
    <numFmt numFmtId="266" formatCode="_-* #,##0\ _P_t_s_-;\-* #,##0\ _P_t_s_-;_-* &quot;-&quot;\ _P_t_s_-;_-@_-"/>
    <numFmt numFmtId="267" formatCode="_-* #,##0.00\ &quot;Pts&quot;_-;\-* #,##0.00\ &quot;Pts&quot;_-;_-* &quot;-&quot;??\ &quot;Pts&quot;_-;_-@_-"/>
    <numFmt numFmtId="268" formatCode="&quot;Proj &quot;0;;"/>
    <numFmt numFmtId="269" formatCode="#,##0.000"/>
    <numFmt numFmtId="270" formatCode="&quot;£ &quot;#,##0.00;[Red]\(&quot;£ &quot;#,##0.00\);&quot;--  &quot;;_(@_)"/>
    <numFmt numFmtId="271" formatCode="#,##0.0%_);\(#,##0.0%\)"/>
    <numFmt numFmtId="272" formatCode="#\ ##0.0"/>
    <numFmt numFmtId="273" formatCode="#,##0_);\(#,##0\);&quot;-&quot;?"/>
    <numFmt numFmtId="274" formatCode="#,##0.00_);\(#,##0.00\);&quot;-&quot;?"/>
    <numFmt numFmtId="275" formatCode="#,##0.00&quot;x&quot;;[Red]\(#,##0.00&quot;x&quot;\)"/>
    <numFmt numFmtId="276" formatCode="0.0\x"/>
    <numFmt numFmtId="277" formatCode="#,##0.00_);\(#,##0.00\);0.00_)"/>
    <numFmt numFmtId="278" formatCode="General_)"/>
    <numFmt numFmtId="279" formatCode="#,##0.0"/>
    <numFmt numFmtId="280" formatCode="&quot;$&quot;#,##0.00_);[Red]\(&quot;$&quot;#,##0.00\);&quot;--  &quot;;_(@_)"/>
    <numFmt numFmtId="281" formatCode="&quot;€&quot;#,##0.00_);\(&quot;€&quot;#,##0.00\)"/>
    <numFmt numFmtId="282" formatCode="0.0%_);\(0.0%\)"/>
    <numFmt numFmtId="283" formatCode="&quot;EUR &quot;#,##0.0_);\(&quot;EUR &quot;#,##0.0\)"/>
    <numFmt numFmtId="284" formatCode="0.0%_);[Red]\(0.0%\)"/>
    <numFmt numFmtId="285" formatCode="_-\€* #,##0_-;\-&quot;£&quot;* #,##0_-;_-&quot;£&quot;* &quot;-&quot;_-;_-@_-"/>
    <numFmt numFmtId="286" formatCode="_-* #,##0.00\ _P_t_s_-;\-* #,##0.00\ _P_t_s_-;_-* &quot;-&quot;??\ _P_t_s_-;_-@_-"/>
    <numFmt numFmtId="287" formatCode="###0_);\(###0\);"/>
    <numFmt numFmtId="288" formatCode="_ * #,##0.00_-\ &quot;€&quot;_ ;_ * #,##0.00\-\ &quot;€&quot;_ ;_ * &quot;-&quot;??_-\ &quot;€&quot;_ ;_ @_ "/>
    <numFmt numFmtId="289" formatCode="0&quot;E&quot;"/>
    <numFmt numFmtId="290" formatCode="#,##0.00_x"/>
    <numFmt numFmtId="291" formatCode="&quot;$&quot;#\ ?/?"/>
    <numFmt numFmtId="292" formatCode="0&quot; mos&quot;"/>
    <numFmt numFmtId="293" formatCode="mmm\-d\-yyyy"/>
    <numFmt numFmtId="294" formatCode="mmm\-yyyy"/>
    <numFmt numFmtId="295" formatCode="0_);\(0\);\-_);@_)"/>
    <numFmt numFmtId="296" formatCode="_-* #,##0.00\ _F_-;\-* #,##0.00\ _F_-;_-* &quot;-&quot;??\ _F_-;_-@_-"/>
    <numFmt numFmtId="297" formatCode="0.00%;[Red]\ \(0.00%\)"/>
    <numFmt numFmtId="298" formatCode="0\ &quot;mos&quot;"/>
    <numFmt numFmtId="299" formatCode="0_);[Red]\(0\)"/>
    <numFmt numFmtId="300" formatCode="0.000"/>
    <numFmt numFmtId="301" formatCode="&quot;$&quot;#,##0.0;[Red]\(&quot;$&quot;#,##0.0\)"/>
    <numFmt numFmtId="302" formatCode="\$#,##0_);\$\(#,##0\);_-* &quot;--&quot;_-;_-@_-"/>
    <numFmt numFmtId="303" formatCode="\$#,##0.0_);\$\(#,##0.0\);_-* &quot;--&quot;_-;_-@_-"/>
    <numFmt numFmtId="304" formatCode="#,##0.0,_);\(#,##0.0,\)"/>
    <numFmt numFmtId="305" formatCode="#,##0.0_);\(#,##0.0\);@*."/>
    <numFmt numFmtId="306" formatCode="#,#00"/>
    <numFmt numFmtId="307" formatCode="0.0&quot;x&quot;;@_)"/>
    <numFmt numFmtId="308" formatCode="#,##0.0%_);\(#,##0.0%\);0.0%_)"/>
    <numFmt numFmtId="309" formatCode="#,##0.000000"/>
    <numFmt numFmtId="310" formatCode="0.0%;[Red]\(0.0%\)"/>
    <numFmt numFmtId="311" formatCode="#,##0.00_)\ \x;\(#,##0.00\)\ \x"/>
    <numFmt numFmtId="312" formatCode="&quot;$&quot;#,##0.00;[Red]&quot;$&quot;\-#,##0.00"/>
    <numFmt numFmtId="313" formatCode="0.00\x"/>
    <numFmt numFmtId="314" formatCode="&quot;Proj &quot;0"/>
    <numFmt numFmtId="315" formatCode="#,##0.0%;\(#,##0.0%\)"/>
    <numFmt numFmtId="316" formatCode="#,##0.00;\(#,##0.00\)"/>
    <numFmt numFmtId="317" formatCode="_ \ * #,##0.0_);_ \ * \(#,##0.0\)"/>
    <numFmt numFmtId="318" formatCode="0.0%;[Red]\ \(0.0%\)"/>
    <numFmt numFmtId="319" formatCode="_-* #,##0.00\ _D_M_-;\-* #,##0.00\ _D_M_-;_-* &quot;-&quot;??\ _D_M_-;_-@_-"/>
    <numFmt numFmtId="320" formatCode="&quot;$&quot;#,##0.0_);\(&quot;$&quot;#,##0.0\)"/>
    <numFmt numFmtId="321" formatCode="#,##0.0,,_);\(#,##0.0,,\)"/>
    <numFmt numFmtId="322" formatCode="#,##0.0\x_);\(#,##0.0\x\)"/>
    <numFmt numFmtId="323" formatCode="#,##0%_);\(#,##0%\)"/>
    <numFmt numFmtId="324" formatCode="&quot;$&quot;#,##0.000_);[Red]\(&quot;$&quot;#,##0.000\);&quot;--  &quot;;_(@_)"/>
    <numFmt numFmtId="325" formatCode="_(* #,##0\ \x_);_(* \(#,##0\ \x\);_(* &quot;-&quot;??_);_(@_)"/>
    <numFmt numFmtId="326" formatCode="0.0%_);\(0.0%\);0.0%_);@_)"/>
    <numFmt numFmtId="327" formatCode="0.0\x_);\(0.0\x\);0.0\x_);@_)"/>
    <numFmt numFmtId="328" formatCode="0.00%_);\(0.00%\);0.00%_);@_)"/>
    <numFmt numFmtId="329" formatCode="m/d/yy"/>
    <numFmt numFmtId="330" formatCode="&quot;$&quot;_(#,##0.00_);&quot;$&quot;\(#,##0.00\);&quot;$&quot;_(0.00_);@_)"/>
    <numFmt numFmtId="331" formatCode="0.0%_);\(0.0%\);\ \-\-\ "/>
    <numFmt numFmtId="332" formatCode="#,##0.00_);\(#,##0.00\);0.00_);@_)"/>
    <numFmt numFmtId="333" formatCode="&quot;£&quot;_(#,##0.00_);&quot;£&quot;\(#,##0.00\)"/>
    <numFmt numFmtId="334" formatCode="0.00&quot;      &quot;"/>
    <numFmt numFmtId="335" formatCode="\€_(#,##0.00_);\€\(#,##0.00\);\€_(0.00_);@_)"/>
    <numFmt numFmtId="336" formatCode="&quot;€&quot;_(#,##0.00_);&quot;€&quot;\(#,##0.00\);&quot;€&quot;_(0.00_);@_)"/>
    <numFmt numFmtId="337" formatCode="#,##0.0000;\-#,##0.0000"/>
    <numFmt numFmtId="338" formatCode="_(* #,##0.000_)\ \ ;_(* \(#,##0.000\)\ \ ;_(* &quot;-&quot;??_)\ \ ;_(@_)"/>
    <numFmt numFmtId="339" formatCode="#,##0.00;\(#,##0.00\);\-"/>
    <numFmt numFmtId="340" formatCode="###0&quot;A&quot;"/>
    <numFmt numFmtId="341" formatCode="#,##0.00000;\-#,##0.00000"/>
    <numFmt numFmtId="342" formatCode="0.0&quot;x&quot;\ \ \ \ "/>
    <numFmt numFmtId="343" formatCode="#,##0\ _F;\(#,##0\)\ _F;\-\ _F"/>
    <numFmt numFmtId="344" formatCode="#,##0;\(###0\);\-"/>
    <numFmt numFmtId="345" formatCode="_(* #,##0.0_)\ \ ;_(* \(#,##0.0\)\ \ ;_(* &quot;-&quot;??_)\ \ ;_(@_)"/>
    <numFmt numFmtId="346" formatCode="#,##0\ _F;\(#,##0\)\ _F"/>
    <numFmt numFmtId="347" formatCode="0%_);\(0%\);\ \-\-\ "/>
    <numFmt numFmtId="348" formatCode="&quot;F&quot;#,##0_);\(&quot;F&quot;#,##0\)"/>
    <numFmt numFmtId="349" formatCode="#,##0_)"/>
    <numFmt numFmtId="350" formatCode="0&quot;A&quot;"/>
    <numFmt numFmtId="351" formatCode="0\A"/>
    <numFmt numFmtId="352" formatCode="0.00%&quot; Stock Pooling&quot;"/>
    <numFmt numFmtId="353" formatCode="#,##0_);\(#,##0\);\-_);"/>
    <numFmt numFmtId="354" formatCode="###0.0;\(###0.0\)"/>
    <numFmt numFmtId="355" formatCode="0\ \ ;\(0\)\ \ \ "/>
    <numFmt numFmtId="356" formatCode="_-* #,##0.0\ _F_-;\-* #,##0.0\ _F_-;_-* &quot;-&quot;?\ _F_-;_-@_-"/>
    <numFmt numFmtId="357" formatCode="&quot;$&quot;#,##0.00_)_x_x_x;\(&quot;$&quot;#,##0.00\)_x_x_x"/>
    <numFmt numFmtId="358" formatCode="_-* #,##0.00\ &quot;F&quot;_-;\-* #,##0.00\ &quot;F&quot;_-;_-* &quot;-&quot;??\ &quot;F&quot;_-;_-@_-"/>
    <numFmt numFmtId="359" formatCode="###0.0_);\(###0.0\)"/>
    <numFmt numFmtId="360" formatCode="\+* #,##0.00;[Red]\-* #,##0.00"/>
    <numFmt numFmtId="361" formatCode="\+* #,##0;[Red]\-* #,##0"/>
    <numFmt numFmtId="362" formatCode="#,##0.00_);\(#,##0.00\);#,##0.00_);@_)"/>
    <numFmt numFmtId="363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1" fontId="28" fillId="11" borderId="0">
      <alignment horizontal="right"/>
    </xf>
    <xf numFmtId="0" fontId="6" fillId="0" borderId="0">
      <alignment vertical="center"/>
    </xf>
    <xf numFmtId="170" fontId="8" fillId="3" borderId="25"/>
    <xf numFmtId="182" fontId="31" fillId="0" borderId="0">
      <alignment horizontal="right"/>
    </xf>
    <xf numFmtId="170" fontId="32" fillId="14" borderId="0"/>
    <xf numFmtId="183" fontId="33" fillId="0" borderId="0" applyFont="0" applyFill="0" applyBorder="0" applyAlignment="0" applyProtection="0"/>
    <xf numFmtId="0" fontId="2" fillId="0" borderId="0"/>
    <xf numFmtId="183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5" fontId="6" fillId="0" borderId="0"/>
    <xf numFmtId="186" fontId="35" fillId="0" borderId="0"/>
    <xf numFmtId="187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8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8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9" fontId="38" fillId="0" borderId="11" applyFont="0" applyFill="0" applyBorder="0" applyAlignment="0" applyProtection="0"/>
    <xf numFmtId="170" fontId="35" fillId="0" borderId="0" applyFont="0" applyFill="0" applyBorder="0" applyAlignment="0" applyProtection="0"/>
    <xf numFmtId="189" fontId="35" fillId="0" borderId="0" applyFont="0" applyFill="0" applyBorder="0" applyAlignment="0"/>
    <xf numFmtId="190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1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6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8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202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6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35" fillId="0" borderId="0" applyFont="0" applyFill="0" applyBorder="0" applyAlignment="0" applyProtection="0"/>
    <xf numFmtId="215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9" fontId="35" fillId="0" borderId="0" applyFont="0" applyFill="0" applyBorder="0" applyAlignment="0" applyProtection="0"/>
    <xf numFmtId="220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222" fontId="38" fillId="0" borderId="0" applyFont="0" applyFill="0" applyBorder="0" applyAlignment="0" applyProtection="0"/>
    <xf numFmtId="225" fontId="6" fillId="0" borderId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191" fontId="35" fillId="0" borderId="0"/>
    <xf numFmtId="229" fontId="35" fillId="0" borderId="0"/>
    <xf numFmtId="192" fontId="35" fillId="0" borderId="0"/>
    <xf numFmtId="230" fontId="53" fillId="0" borderId="0" applyFont="0" applyFill="0" applyBorder="0" applyAlignment="0" applyProtection="0"/>
    <xf numFmtId="231" fontId="53" fillId="0" borderId="0" applyFont="0" applyFill="0" applyBorder="0" applyAlignment="0" applyProtection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4" fillId="0" borderId="0" applyFont="0" applyFill="0" applyBorder="0" applyAlignment="0" applyProtection="0"/>
    <xf numFmtId="223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0" fontId="56" fillId="0" borderId="0"/>
    <xf numFmtId="220" fontId="4" fillId="0" borderId="0">
      <alignment horizontal="left"/>
      <protection locked="0"/>
    </xf>
    <xf numFmtId="178" fontId="56" fillId="0" borderId="0"/>
    <xf numFmtId="180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0" fontId="56" fillId="0" borderId="0"/>
    <xf numFmtId="179" fontId="38" fillId="0" borderId="0"/>
    <xf numFmtId="179" fontId="38" fillId="0" borderId="0"/>
    <xf numFmtId="236" fontId="38" fillId="0" borderId="0">
      <alignment horizontal="center"/>
    </xf>
    <xf numFmtId="237" fontId="33" fillId="0" borderId="0" applyFont="0" applyFill="0" applyBorder="0" applyAlignment="0" applyProtection="0"/>
    <xf numFmtId="182" fontId="4" fillId="0" borderId="0" applyFont="0" applyFill="0" applyBorder="0" applyAlignment="0" applyProtection="0"/>
    <xf numFmtId="170" fontId="4" fillId="0" borderId="0"/>
    <xf numFmtId="170" fontId="4" fillId="0" borderId="0">
      <alignment horizontal="right"/>
    </xf>
    <xf numFmtId="37" fontId="58" fillId="0" borderId="0">
      <alignment horizontal="center"/>
    </xf>
    <xf numFmtId="170" fontId="59" fillId="0" borderId="0">
      <alignment horizontal="center"/>
    </xf>
    <xf numFmtId="41" fontId="60" fillId="0" borderId="0"/>
    <xf numFmtId="238" fontId="4" fillId="0" borderId="0"/>
    <xf numFmtId="239" fontId="4" fillId="0" borderId="0"/>
    <xf numFmtId="240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0" fontId="62" fillId="3" borderId="17" applyAlignment="0"/>
    <xf numFmtId="171" fontId="62" fillId="3" borderId="17" applyAlignment="0"/>
    <xf numFmtId="178" fontId="62" fillId="3" borderId="17"/>
    <xf numFmtId="41" fontId="60" fillId="3" borderId="25"/>
    <xf numFmtId="238" fontId="4" fillId="3" borderId="25"/>
    <xf numFmtId="178" fontId="60" fillId="3" borderId="25"/>
    <xf numFmtId="0" fontId="63" fillId="0" borderId="33" applyNumberFormat="0" applyFill="0" applyAlignment="0" applyProtection="0"/>
    <xf numFmtId="179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0" fontId="4" fillId="32" borderId="17" applyProtection="0">
      <alignment horizontal="right"/>
      <protection locked="0"/>
    </xf>
    <xf numFmtId="237" fontId="6" fillId="32" borderId="17" applyProtection="0">
      <alignment horizontal="right"/>
      <protection locked="0"/>
    </xf>
    <xf numFmtId="182" fontId="4" fillId="32" borderId="17" applyProtection="0">
      <alignment horizontal="right"/>
      <protection locked="0"/>
    </xf>
    <xf numFmtId="241" fontId="4" fillId="32" borderId="17" applyProtection="0">
      <alignment horizontal="right"/>
    </xf>
    <xf numFmtId="242" fontId="4" fillId="32" borderId="17" applyProtection="0">
      <alignment horizontal="right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195" fontId="4" fillId="32" borderId="17" applyProtection="0">
      <alignment horizontal="right"/>
    </xf>
    <xf numFmtId="204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5" fontId="6" fillId="0" borderId="0"/>
    <xf numFmtId="186" fontId="35" fillId="0" borderId="0"/>
    <xf numFmtId="9" fontId="37" fillId="0" borderId="0"/>
    <xf numFmtId="178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5" fontId="3" fillId="3" borderId="20" applyFill="0" applyBorder="0" applyAlignment="0" applyProtection="0"/>
    <xf numFmtId="175" fontId="66" fillId="0" borderId="0"/>
    <xf numFmtId="0" fontId="31" fillId="0" borderId="0"/>
    <xf numFmtId="0" fontId="31" fillId="0" borderId="0"/>
    <xf numFmtId="175" fontId="66" fillId="0" borderId="0"/>
    <xf numFmtId="191" fontId="35" fillId="0" borderId="0"/>
    <xf numFmtId="229" fontId="35" fillId="0" borderId="0"/>
    <xf numFmtId="192" fontId="35" fillId="0" borderId="0"/>
    <xf numFmtId="246" fontId="37" fillId="0" borderId="0"/>
    <xf numFmtId="0" fontId="37" fillId="0" borderId="0"/>
    <xf numFmtId="182" fontId="37" fillId="0" borderId="0"/>
    <xf numFmtId="43" fontId="37" fillId="0" borderId="0"/>
    <xf numFmtId="225" fontId="32" fillId="0" borderId="0" applyFont="0" applyFill="0" applyBorder="0" applyAlignment="0" applyProtection="0"/>
    <xf numFmtId="0" fontId="60" fillId="0" borderId="0"/>
    <xf numFmtId="208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6" fontId="4" fillId="32" borderId="17" applyFont="0" applyFill="0" applyBorder="0" applyAlignment="0" applyProtection="0"/>
    <xf numFmtId="245" fontId="6" fillId="0" borderId="0"/>
    <xf numFmtId="0" fontId="31" fillId="0" borderId="0" applyNumberFormat="0" applyBorder="0" applyAlignment="0"/>
    <xf numFmtId="245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7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0" fontId="35" fillId="0" borderId="0" applyNumberFormat="0" applyFont="0" applyAlignment="0" applyProtection="0"/>
    <xf numFmtId="248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49" fontId="74" fillId="0" borderId="0" applyFont="0" applyFill="0" applyBorder="0" applyAlignment="0" applyProtection="0"/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NumberFormat="0" applyFont="0" applyAlignment="0"/>
    <xf numFmtId="0" fontId="75" fillId="35" borderId="0" applyNumberFormat="0" applyBorder="0">
      <alignment horizontal="center" vertical="center"/>
    </xf>
    <xf numFmtId="170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7" fontId="17" fillId="0" borderId="0">
      <protection locked="0"/>
    </xf>
    <xf numFmtId="1" fontId="78" fillId="35" borderId="0" applyBorder="0" applyAlignment="0" applyProtection="0"/>
    <xf numFmtId="210" fontId="4" fillId="0" borderId="0">
      <alignment horizontal="right"/>
    </xf>
    <xf numFmtId="259" fontId="4" fillId="0" borderId="0" applyBorder="0" applyProtection="0"/>
    <xf numFmtId="260" fontId="4" fillId="0" borderId="0"/>
    <xf numFmtId="0" fontId="38" fillId="0" borderId="0"/>
    <xf numFmtId="261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2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2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8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3" fontId="4" fillId="0" borderId="11" applyFill="0" applyAlignment="0" applyProtection="0">
      <alignment horizontal="center"/>
    </xf>
    <xf numFmtId="0" fontId="31" fillId="0" borderId="8"/>
    <xf numFmtId="170" fontId="83" fillId="0" borderId="38" applyBorder="0"/>
    <xf numFmtId="264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9" fontId="4" fillId="0" borderId="0" applyAlignment="0" applyProtection="0"/>
    <xf numFmtId="178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8" fontId="4" fillId="0" borderId="0" applyFont="0" applyFill="0" applyBorder="0" applyAlignment="0">
      <alignment horizontal="right"/>
    </xf>
    <xf numFmtId="246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6" fontId="38" fillId="0" borderId="0" applyFont="0" applyFill="0" applyBorder="0" applyAlignment="0" applyProtection="0"/>
    <xf numFmtId="265" fontId="4" fillId="0" borderId="0" applyFont="0" applyFill="0" applyBorder="0" applyProtection="0">
      <alignment horizontal="left"/>
    </xf>
    <xf numFmtId="266" fontId="4" fillId="0" borderId="0" applyFont="0" applyFill="0" applyBorder="0" applyProtection="0">
      <alignment horizontal="left"/>
    </xf>
    <xf numFmtId="267" fontId="4" fillId="0" borderId="0" applyFont="0" applyFill="0" applyBorder="0" applyProtection="0">
      <alignment horizontal="left"/>
    </xf>
    <xf numFmtId="268" fontId="4" fillId="36" borderId="0" applyFont="0" applyFill="0" applyBorder="0" applyAlignment="0" applyProtection="0">
      <alignment horizontal="center" vertical="top"/>
    </xf>
    <xf numFmtId="189" fontId="6" fillId="0" borderId="0"/>
    <xf numFmtId="202" fontId="35" fillId="0" borderId="0"/>
    <xf numFmtId="269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0" fontId="4" fillId="0" borderId="0" applyFill="0" applyBorder="0" applyAlignment="0"/>
    <xf numFmtId="271" fontId="4" fillId="0" borderId="0" applyFill="0" applyBorder="0" applyAlignment="0"/>
    <xf numFmtId="194" fontId="4" fillId="0" borderId="0" applyFill="0" applyBorder="0" applyAlignment="0"/>
    <xf numFmtId="184" fontId="4" fillId="0" borderId="0" applyFill="0" applyBorder="0" applyAlignment="0"/>
    <xf numFmtId="187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70" fontId="4" fillId="0" borderId="0" applyAlignment="0" applyProtection="0"/>
    <xf numFmtId="263" fontId="4" fillId="37" borderId="0" applyNumberFormat="0" applyFont="0" applyBorder="0" applyAlignment="0"/>
    <xf numFmtId="0" fontId="68" fillId="0" borderId="0" applyFont="0" applyFill="0" applyBorder="0" applyAlignment="0" applyProtection="0"/>
    <xf numFmtId="272" fontId="4" fillId="0" borderId="40"/>
    <xf numFmtId="0" fontId="10" fillId="0" borderId="0" applyNumberFormat="0" applyBorder="0" applyAlignment="0" applyProtection="0"/>
    <xf numFmtId="263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3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8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0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73" fontId="104" fillId="32" borderId="0" applyFont="0" applyFill="0" applyBorder="0" applyAlignment="0" applyProtection="0"/>
    <xf numFmtId="37" fontId="4" fillId="0" borderId="0"/>
    <xf numFmtId="170" fontId="4" fillId="0" borderId="0"/>
    <xf numFmtId="274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70" fontId="4" fillId="0" borderId="0" applyFont="0" applyFill="0" applyBorder="0" applyAlignment="0" applyProtection="0"/>
    <xf numFmtId="182" fontId="106" fillId="0" borderId="0" applyFont="0" applyFill="0" applyBorder="0" applyAlignment="0" applyProtection="0"/>
    <xf numFmtId="182" fontId="15" fillId="0" borderId="8"/>
    <xf numFmtId="170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8" fontId="4" fillId="0" borderId="8"/>
    <xf numFmtId="43" fontId="5" fillId="0" borderId="0"/>
    <xf numFmtId="175" fontId="35" fillId="0" borderId="0" applyFont="0" applyFill="0" applyBorder="0" applyAlignment="0" applyProtection="0"/>
    <xf numFmtId="275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6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1" fontId="4" fillId="0" borderId="0" applyFont="0" applyFill="0" applyBorder="0" applyAlignment="0" applyProtection="0"/>
    <xf numFmtId="170" fontId="4" fillId="0" borderId="0"/>
    <xf numFmtId="3" fontId="29" fillId="0" borderId="0" applyFont="0" applyFill="0" applyBorder="0" applyAlignment="0" applyProtection="0"/>
    <xf numFmtId="252" fontId="108" fillId="0" borderId="0"/>
    <xf numFmtId="0" fontId="109" fillId="0" borderId="0"/>
    <xf numFmtId="277" fontId="108" fillId="0" borderId="0"/>
    <xf numFmtId="257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0" fontId="111" fillId="0" borderId="0"/>
    <xf numFmtId="278" fontId="94" fillId="0" borderId="0" applyFill="0" applyBorder="0">
      <alignment horizontal="left"/>
    </xf>
    <xf numFmtId="279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0" fontId="4" fillId="0" borderId="43" applyFont="0" applyFill="0" applyBorder="0" applyAlignment="0" applyProtection="0"/>
    <xf numFmtId="225" fontId="4" fillId="0" borderId="8"/>
    <xf numFmtId="271" fontId="4" fillId="0" borderId="0" applyFont="0" applyFill="0" applyBorder="0" applyAlignment="0" applyProtection="0"/>
    <xf numFmtId="248" fontId="6" fillId="0" borderId="0" applyFont="0" applyFill="0" applyBorder="0" applyAlignment="0"/>
    <xf numFmtId="193" fontId="4" fillId="0" borderId="8"/>
    <xf numFmtId="189" fontId="4" fillId="0" borderId="0" applyFont="0" applyFill="0" applyBorder="0" applyAlignment="0" applyProtection="0"/>
    <xf numFmtId="281" fontId="116" fillId="0" borderId="0" applyFont="0" applyBorder="0"/>
    <xf numFmtId="168" fontId="15" fillId="0" borderId="8"/>
    <xf numFmtId="282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83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4" fontId="4" fillId="0" borderId="0" applyFont="0" applyFill="0" applyBorder="0" applyAlignment="0" applyProtection="0"/>
    <xf numFmtId="285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0" fontId="4" fillId="0" borderId="0" applyFont="0" applyFill="0" applyBorder="0" applyAlignment="0" applyProtection="0"/>
    <xf numFmtId="243" fontId="6" fillId="0" borderId="0" applyFont="0" applyFill="0" applyBorder="0" applyAlignment="0" applyProtection="0"/>
    <xf numFmtId="246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7" fontId="38" fillId="0" borderId="0" applyFont="0" applyFill="0" applyBorder="0" applyAlignment="0" applyProtection="0"/>
    <xf numFmtId="179" fontId="4" fillId="0" borderId="0" applyProtection="0">
      <alignment horizontal="right"/>
    </xf>
    <xf numFmtId="179" fontId="24" fillId="0" borderId="0" applyProtection="0"/>
    <xf numFmtId="15" fontId="118" fillId="0" borderId="8" applyBorder="0">
      <alignment horizontal="center"/>
    </xf>
    <xf numFmtId="286" fontId="4" fillId="0" borderId="0" applyFont="0" applyFill="0" applyBorder="0" applyProtection="0"/>
    <xf numFmtId="287" fontId="4" fillId="0" borderId="0" applyFont="0" applyFill="0" applyBorder="0" applyAlignment="0" applyProtection="0"/>
    <xf numFmtId="15" fontId="24" fillId="0" borderId="0" applyFill="0" applyBorder="0" applyAlignment="0"/>
    <xf numFmtId="277" fontId="4" fillId="0" borderId="0" applyFont="0" applyFill="0" applyBorder="0" applyAlignment="0" applyProtection="0"/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290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5" fontId="6" fillId="3" borderId="44" applyFont="0" applyFill="0" applyBorder="0" applyAlignment="0" applyProtection="0"/>
    <xf numFmtId="292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93" fontId="4" fillId="3" borderId="0" applyFont="0" applyFill="0" applyBorder="0" applyAlignment="0" applyProtection="0"/>
    <xf numFmtId="17" fontId="24" fillId="0" borderId="0" applyFill="0" applyBorder="0">
      <alignment horizontal="right"/>
    </xf>
    <xf numFmtId="294" fontId="24" fillId="0" borderId="11"/>
    <xf numFmtId="295" fontId="4" fillId="0" borderId="0" applyFont="0" applyFill="0" applyBorder="0" applyAlignment="0" applyProtection="0"/>
    <xf numFmtId="296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7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5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300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1" fontId="90" fillId="0" borderId="0"/>
    <xf numFmtId="165" fontId="4" fillId="0" borderId="0"/>
    <xf numFmtId="302" fontId="74" fillId="0" borderId="0" applyFont="0" applyFill="0" applyBorder="0" applyAlignment="0" applyProtection="0"/>
    <xf numFmtId="303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58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8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8" fontId="123" fillId="0" borderId="47" applyNumberFormat="0" applyAlignment="0" applyProtection="0">
      <alignment vertical="top"/>
    </xf>
    <xf numFmtId="210" fontId="124" fillId="0" borderId="0">
      <protection locked="0"/>
    </xf>
    <xf numFmtId="210" fontId="124" fillId="0" borderId="0">
      <protection locked="0"/>
    </xf>
    <xf numFmtId="279" fontId="27" fillId="0" borderId="48" applyNumberFormat="0" applyFont="0" applyFill="0" applyAlignment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1" fontId="35" fillId="0" borderId="0" applyFont="0" applyFill="0" applyBorder="0" applyProtection="0">
      <alignment horizontal="left"/>
      <protection locked="0"/>
    </xf>
    <xf numFmtId="242" fontId="35" fillId="0" borderId="0" applyFont="0" applyFill="0" applyBorder="0" applyProtection="0">
      <alignment horizontal="left"/>
      <protection locked="0"/>
    </xf>
    <xf numFmtId="257" fontId="125" fillId="0" borderId="0" applyFill="0" applyBorder="0" applyAlignment="0" applyProtection="0"/>
    <xf numFmtId="2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244" fontId="6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4" fontId="4" fillId="0" borderId="0">
      <alignment horizontal="right" vertical="top"/>
    </xf>
    <xf numFmtId="214" fontId="4" fillId="0" borderId="0">
      <alignment horizontal="right" vertical="top"/>
    </xf>
    <xf numFmtId="269" fontId="4" fillId="0" borderId="0" applyFill="0" applyBorder="0">
      <alignment horizontal="right" vertical="top"/>
    </xf>
    <xf numFmtId="246" fontId="4" fillId="0" borderId="0" applyFill="0" applyBorder="0">
      <alignment horizontal="right" vertical="top"/>
    </xf>
    <xf numFmtId="212" fontId="4" fillId="0" borderId="0" applyFill="0" applyBorder="0">
      <alignment horizontal="right" vertical="top"/>
    </xf>
    <xf numFmtId="218" fontId="4" fillId="0" borderId="0" applyFill="0" applyBorder="0">
      <alignment horizontal="right" vertical="top"/>
    </xf>
    <xf numFmtId="0" fontId="126" fillId="0" borderId="0">
      <alignment horizontal="center" wrapText="1"/>
    </xf>
    <xf numFmtId="218" fontId="94" fillId="0" borderId="0" applyFill="0" applyBorder="0">
      <alignment vertical="top"/>
    </xf>
    <xf numFmtId="218" fontId="99" fillId="0" borderId="0" applyFill="0" applyBorder="0" applyProtection="0">
      <alignment vertical="top"/>
    </xf>
    <xf numFmtId="218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8" fontId="30" fillId="0" borderId="0"/>
    <xf numFmtId="0" fontId="128" fillId="0" borderId="0" applyFill="0" applyBorder="0">
      <alignment horizontal="left" vertical="top"/>
    </xf>
    <xf numFmtId="272" fontId="74" fillId="41" borderId="13">
      <alignment horizontal="left"/>
    </xf>
    <xf numFmtId="306" fontId="119" fillId="0" borderId="0">
      <protection locked="0"/>
    </xf>
    <xf numFmtId="187" fontId="119" fillId="0" borderId="0">
      <protection locked="0"/>
    </xf>
    <xf numFmtId="247" fontId="90" fillId="0" borderId="0"/>
    <xf numFmtId="253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25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2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4" fontId="134" fillId="0" borderId="0" applyAlignment="0">
      <alignment horizontal="left"/>
      <protection locked="0"/>
    </xf>
    <xf numFmtId="238" fontId="4" fillId="0" borderId="0"/>
    <xf numFmtId="239" fontId="4" fillId="0" borderId="0"/>
    <xf numFmtId="0" fontId="35" fillId="0" borderId="0"/>
    <xf numFmtId="310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1" fontId="135" fillId="0" borderId="0" applyFill="0" applyBorder="0" applyAlignment="0" applyProtection="0"/>
    <xf numFmtId="0" fontId="4" fillId="0" borderId="0"/>
    <xf numFmtId="174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7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0" fontId="146" fillId="9" borderId="0"/>
    <xf numFmtId="250" fontId="146" fillId="16" borderId="0"/>
    <xf numFmtId="250" fontId="146" fillId="2" borderId="0"/>
    <xf numFmtId="189" fontId="35" fillId="0" borderId="0" applyFont="0" applyFill="0" applyBorder="0" applyAlignment="0" applyProtection="0"/>
    <xf numFmtId="189" fontId="6" fillId="0" borderId="0" applyFont="0" applyFill="0" applyBorder="0" applyAlignment="0" applyProtection="0"/>
    <xf numFmtId="279" fontId="147" fillId="43" borderId="0" applyNumberFormat="0" applyBorder="0" applyAlignment="0"/>
    <xf numFmtId="178" fontId="148" fillId="0" borderId="0" applyAlignment="0" applyProtection="0"/>
    <xf numFmtId="170" fontId="149" fillId="0" borderId="0" applyProtection="0">
      <alignment horizontal="right"/>
    </xf>
    <xf numFmtId="170" fontId="8" fillId="0" borderId="0" applyFill="0" applyBorder="0" applyAlignment="0" applyProtection="0"/>
    <xf numFmtId="259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79" fontId="8" fillId="0" borderId="0"/>
    <xf numFmtId="38" fontId="32" fillId="0" borderId="0" applyFont="0" applyFill="0" applyBorder="0" applyAlignment="0" applyProtection="0">
      <protection locked="0"/>
    </xf>
    <xf numFmtId="311" fontId="4" fillId="0" borderId="0" applyFont="0" applyFill="0" applyBorder="0" applyProtection="0">
      <alignment horizontal="left"/>
    </xf>
    <xf numFmtId="241" fontId="4" fillId="0" borderId="0" applyFont="0" applyFill="0" applyBorder="0" applyProtection="0">
      <alignment horizontal="left"/>
    </xf>
    <xf numFmtId="242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179" fontId="27" fillId="0" borderId="0"/>
    <xf numFmtId="178" fontId="150" fillId="13" borderId="0">
      <protection locked="0"/>
    </xf>
    <xf numFmtId="171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9" fontId="150" fillId="13" borderId="0" applyBorder="0">
      <alignment horizontal="right"/>
      <protection locked="0"/>
    </xf>
    <xf numFmtId="180" fontId="149" fillId="3" borderId="0"/>
    <xf numFmtId="166" fontId="4" fillId="3" borderId="0" applyFont="0" applyBorder="0" applyAlignment="0" applyProtection="0">
      <protection locked="0"/>
    </xf>
    <xf numFmtId="225" fontId="6" fillId="3" borderId="0" applyFont="0" applyBorder="0" applyAlignment="0" applyProtection="0">
      <protection locked="0"/>
    </xf>
    <xf numFmtId="253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6" fontId="149" fillId="3" borderId="0"/>
    <xf numFmtId="225" fontId="4" fillId="3" borderId="0">
      <protection locked="0"/>
    </xf>
    <xf numFmtId="37" fontId="149" fillId="3" borderId="0"/>
    <xf numFmtId="170" fontId="149" fillId="3" borderId="0"/>
    <xf numFmtId="0" fontId="3" fillId="2" borderId="0" applyNumberFormat="0"/>
    <xf numFmtId="310" fontId="4" fillId="3" borderId="0" applyFont="0" applyBorder="0" applyAlignment="0">
      <protection locked="0"/>
    </xf>
    <xf numFmtId="10" fontId="4" fillId="3" borderId="0">
      <protection locked="0"/>
    </xf>
    <xf numFmtId="278" fontId="6" fillId="3" borderId="0" applyFont="0" applyBorder="0" applyAlignment="0">
      <protection locked="0"/>
    </xf>
    <xf numFmtId="225" fontId="93" fillId="3" borderId="0" applyNumberFormat="0" applyBorder="0" applyAlignment="0">
      <protection locked="0"/>
    </xf>
    <xf numFmtId="312" fontId="149" fillId="0" borderId="0" applyProtection="0">
      <alignment horizontal="right"/>
    </xf>
    <xf numFmtId="310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3" fontId="4" fillId="0" borderId="0" applyFill="0" applyBorder="0" applyProtection="0">
      <alignment vertical="center"/>
    </xf>
    <xf numFmtId="246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4" fontId="4" fillId="0" borderId="0" applyFill="0" applyBorder="0" applyProtection="0">
      <alignment vertical="center"/>
    </xf>
    <xf numFmtId="315" fontId="149" fillId="3" borderId="49" applyProtection="0"/>
    <xf numFmtId="316" fontId="4" fillId="0" borderId="0" applyFill="0" applyBorder="0" applyProtection="0">
      <alignment vertical="center"/>
    </xf>
    <xf numFmtId="225" fontId="4" fillId="3" borderId="0" applyNumberFormat="0" applyFont="0" applyBorder="0" applyAlignment="0" applyProtection="0">
      <alignment horizontal="center"/>
      <protection locked="0"/>
    </xf>
    <xf numFmtId="176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7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9" fontId="6" fillId="0" borderId="0" applyFont="0" applyFill="0" applyAlignment="0" applyProtection="0"/>
    <xf numFmtId="257" fontId="133" fillId="0" borderId="0" applyFill="0" applyBorder="0" applyAlignment="0" applyProtection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70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8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4" fontId="56" fillId="0" borderId="0" applyFont="0" applyFill="0" applyBorder="0" applyAlignment="0" applyProtection="0"/>
    <xf numFmtId="319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0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76" fontId="4" fillId="0" borderId="51" applyFont="0" applyFill="0" applyBorder="0" applyAlignment="0" applyProtection="0">
      <alignment horizontal="center"/>
    </xf>
    <xf numFmtId="321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0" fontId="66" fillId="0" borderId="0" applyFont="0" applyFill="0" applyBorder="0" applyAlignment="0" applyProtection="0"/>
    <xf numFmtId="285" fontId="4" fillId="0" borderId="0" applyFont="0" applyFill="0" applyBorder="0" applyAlignment="0" applyProtection="0"/>
    <xf numFmtId="322" fontId="72" fillId="0" borderId="0" applyFont="0" applyFill="0" applyBorder="0" applyAlignment="0" applyProtection="0"/>
    <xf numFmtId="323" fontId="72" fillId="0" borderId="0" applyFont="0" applyFill="0" applyBorder="0" applyAlignment="0" applyProtection="0"/>
    <xf numFmtId="316" fontId="4" fillId="0" borderId="0" applyFont="0" applyFill="0" applyBorder="0" applyAlignment="0" applyProtection="0"/>
    <xf numFmtId="313" fontId="4" fillId="0" borderId="0" applyFont="0" applyFill="0" applyBorder="0" applyAlignment="0" applyProtection="0"/>
    <xf numFmtId="3" fontId="38" fillId="0" borderId="0"/>
    <xf numFmtId="238" fontId="4" fillId="45" borderId="0" applyFill="0" applyBorder="0" applyAlignment="0" applyProtection="0">
      <alignment horizontal="center"/>
      <protection locked="0"/>
    </xf>
    <xf numFmtId="3" fontId="38" fillId="0" borderId="0"/>
    <xf numFmtId="324" fontId="4" fillId="0" borderId="0" applyFont="0" applyFill="0" applyBorder="0" applyAlignment="0" applyProtection="0"/>
    <xf numFmtId="314" fontId="4" fillId="0" borderId="0" applyFont="0" applyFill="0" applyBorder="0" applyAlignment="0" applyProtection="0"/>
    <xf numFmtId="188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4" fontId="4" fillId="3" borderId="0">
      <alignment horizontal="center"/>
    </xf>
    <xf numFmtId="296" fontId="4" fillId="0" borderId="0"/>
    <xf numFmtId="0" fontId="107" fillId="0" borderId="0" applyFont="0" applyFill="0" applyBorder="0" applyAlignment="0" applyProtection="0">
      <alignment horizontal="right"/>
    </xf>
    <xf numFmtId="325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2" fontId="32" fillId="0" borderId="0" applyFont="0" applyFill="0" applyBorder="0" applyAlignment="0" applyProtection="0"/>
    <xf numFmtId="285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8" fontId="6" fillId="3" borderId="1" applyProtection="0">
      <alignment horizontal="right"/>
    </xf>
    <xf numFmtId="276" fontId="4" fillId="14" borderId="0"/>
    <xf numFmtId="246" fontId="38" fillId="0" borderId="0"/>
    <xf numFmtId="182" fontId="38" fillId="0" borderId="0"/>
    <xf numFmtId="43" fontId="38" fillId="0" borderId="0"/>
    <xf numFmtId="200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8" fontId="4" fillId="0" borderId="0" applyFont="0" applyFill="0" applyBorder="0" applyAlignment="0" applyProtection="0"/>
    <xf numFmtId="0" fontId="56" fillId="0" borderId="0"/>
    <xf numFmtId="1" fontId="38" fillId="0" borderId="0"/>
    <xf numFmtId="180" fontId="148" fillId="0" borderId="0" applyFill="0" applyBorder="0" applyAlignment="0" applyProtection="0"/>
    <xf numFmtId="170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1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5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0" fontId="4" fillId="0" borderId="0" applyFont="0" applyFill="0" applyBorder="0" applyAlignment="0" applyProtection="0">
      <protection locked="0"/>
    </xf>
    <xf numFmtId="225" fontId="24" fillId="0" borderId="0" applyNumberFormat="0" applyFill="0" applyBorder="0" applyAlignment="0" applyProtection="0"/>
    <xf numFmtId="3" fontId="168" fillId="0" borderId="0">
      <alignment horizontal="left"/>
    </xf>
    <xf numFmtId="247" fontId="6" fillId="0" borderId="0" applyFont="0" applyFill="0" applyBorder="0" applyAlignment="0" applyProtection="0"/>
    <xf numFmtId="178" fontId="169" fillId="0" borderId="0"/>
    <xf numFmtId="170" fontId="149" fillId="3" borderId="20">
      <alignment horizontal="right"/>
    </xf>
    <xf numFmtId="318" fontId="4" fillId="0" borderId="0" applyFill="0" applyBorder="0" applyProtection="0">
      <alignment vertical="center"/>
    </xf>
    <xf numFmtId="40" fontId="24" fillId="0" borderId="0">
      <alignment horizontal="left"/>
    </xf>
    <xf numFmtId="180" fontId="35" fillId="0" borderId="0" applyFill="0" applyBorder="0" applyAlignment="0" applyProtection="0"/>
    <xf numFmtId="0" fontId="6" fillId="0" borderId="0"/>
    <xf numFmtId="225" fontId="4" fillId="0" borderId="0"/>
    <xf numFmtId="0" fontId="27" fillId="0" borderId="0" applyFont="0" applyBorder="0" applyAlignment="0"/>
    <xf numFmtId="0" fontId="6" fillId="0" borderId="0"/>
    <xf numFmtId="254" fontId="6" fillId="0" borderId="0" applyFont="0" applyFill="0" applyBorder="0" applyAlignment="0" applyProtection="0"/>
    <xf numFmtId="27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5" fontId="6" fillId="0" borderId="0" applyFont="0" applyFill="0" applyBorder="0" applyAlignment="0" applyProtection="0"/>
    <xf numFmtId="196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8" fontId="4" fillId="0" borderId="0" applyFill="0" applyBorder="0" applyAlignment="0" applyProtection="0"/>
    <xf numFmtId="251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7" fontId="4" fillId="0" borderId="0" applyBorder="0" applyProtection="0"/>
    <xf numFmtId="0" fontId="66" fillId="0" borderId="45"/>
    <xf numFmtId="0" fontId="6" fillId="0" borderId="0">
      <alignment horizontal="left"/>
    </xf>
    <xf numFmtId="179" fontId="171" fillId="46" borderId="0">
      <alignment horizontal="right"/>
    </xf>
    <xf numFmtId="315" fontId="4" fillId="46" borderId="0">
      <alignment horizontal="right"/>
    </xf>
    <xf numFmtId="180" fontId="171" fillId="47" borderId="0">
      <alignment horizontal="right"/>
    </xf>
    <xf numFmtId="217" fontId="4" fillId="46" borderId="0">
      <alignment horizontal="right"/>
    </xf>
    <xf numFmtId="321" fontId="4" fillId="46" borderId="0">
      <alignment horizontal="right"/>
    </xf>
    <xf numFmtId="260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0" fontId="107" fillId="0" borderId="0" applyNumberFormat="0" applyFill="0" applyBorder="0" applyAlignment="0" applyProtection="0"/>
    <xf numFmtId="178" fontId="158" fillId="0" borderId="0"/>
    <xf numFmtId="37" fontId="4" fillId="0" borderId="0" applyBorder="0">
      <protection locked="0"/>
    </xf>
    <xf numFmtId="304" fontId="4" fillId="0" borderId="0"/>
    <xf numFmtId="266" fontId="4" fillId="0" borderId="0"/>
    <xf numFmtId="305" fontId="4" fillId="0" borderId="0"/>
    <xf numFmtId="267" fontId="4" fillId="0" borderId="0"/>
    <xf numFmtId="304" fontId="4" fillId="0" borderId="0"/>
    <xf numFmtId="266" fontId="4" fillId="0" borderId="0"/>
    <xf numFmtId="10" fontId="38" fillId="0" borderId="14"/>
    <xf numFmtId="10" fontId="38" fillId="0" borderId="14"/>
    <xf numFmtId="305" fontId="4" fillId="0" borderId="0"/>
    <xf numFmtId="267" fontId="4" fillId="0" borderId="0"/>
    <xf numFmtId="165" fontId="35" fillId="0" borderId="0"/>
    <xf numFmtId="0" fontId="4" fillId="0" borderId="0"/>
    <xf numFmtId="224" fontId="35" fillId="0" borderId="0"/>
    <xf numFmtId="304" fontId="4" fillId="0" borderId="0"/>
    <xf numFmtId="266" fontId="4" fillId="0" borderId="0"/>
    <xf numFmtId="317" fontId="4" fillId="0" borderId="0"/>
    <xf numFmtId="269" fontId="4" fillId="0" borderId="0"/>
    <xf numFmtId="178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0" fontId="6" fillId="0" borderId="0" applyFill="0"/>
    <xf numFmtId="171" fontId="4" fillId="0" borderId="0"/>
    <xf numFmtId="285" fontId="4" fillId="0" borderId="0" applyFill="0" applyBorder="0"/>
    <xf numFmtId="178" fontId="60" fillId="0" borderId="0"/>
    <xf numFmtId="246" fontId="4" fillId="0" borderId="0" applyFont="0" applyFill="0" applyBorder="0" applyAlignment="0" applyProtection="0"/>
    <xf numFmtId="178" fontId="175" fillId="0" borderId="52" applyBorder="0"/>
    <xf numFmtId="178" fontId="176" fillId="0" borderId="0">
      <alignment horizontal="right"/>
    </xf>
    <xf numFmtId="0" fontId="31" fillId="0" borderId="0"/>
    <xf numFmtId="0" fontId="4" fillId="0" borderId="0"/>
    <xf numFmtId="179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5" fontId="84" fillId="3" borderId="20">
      <alignment horizontal="right"/>
    </xf>
    <xf numFmtId="178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1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5" fontId="6" fillId="14" borderId="14" applyFill="0" applyBorder="0" applyAlignment="0" applyProtection="0"/>
    <xf numFmtId="310" fontId="153" fillId="0" borderId="0" applyFont="0" applyFill="0" applyBorder="0" applyAlignment="0" applyProtection="0"/>
    <xf numFmtId="284" fontId="4" fillId="0" borderId="0" applyFont="0" applyFill="0" applyBorder="0" applyAlignment="0" applyProtection="0"/>
    <xf numFmtId="239" fontId="153" fillId="0" borderId="0" applyFill="0" applyBorder="0" applyAlignment="0" applyProtection="0"/>
    <xf numFmtId="178" fontId="15" fillId="0" borderId="8"/>
    <xf numFmtId="278" fontId="6" fillId="0" borderId="0" applyFont="0" applyFill="0" applyBorder="0" applyAlignment="0"/>
    <xf numFmtId="237" fontId="4" fillId="0" borderId="0" applyFont="0" applyFill="0" applyBorder="0" applyAlignment="0" applyProtection="0"/>
    <xf numFmtId="229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1" fontId="153" fillId="0" borderId="0" applyFill="0" applyBorder="0" applyAlignment="0" applyProtection="0"/>
    <xf numFmtId="203" fontId="153" fillId="16" borderId="0" applyFont="0" applyFill="0" applyBorder="0" applyAlignment="0" applyProtection="0"/>
    <xf numFmtId="225" fontId="6" fillId="3" borderId="0" applyFont="0" applyFill="0" applyBorder="0" applyAlignment="0" applyProtection="0"/>
    <xf numFmtId="9" fontId="35" fillId="0" borderId="0"/>
    <xf numFmtId="10" fontId="35" fillId="0" borderId="0"/>
    <xf numFmtId="174" fontId="6" fillId="0" borderId="0" applyFont="0" applyFill="0" applyBorder="0" applyProtection="0">
      <alignment horizontal="right"/>
    </xf>
    <xf numFmtId="316" fontId="4" fillId="49" borderId="0">
      <alignment horizontal="right"/>
    </xf>
    <xf numFmtId="220" fontId="4" fillId="0" borderId="0" applyFont="0" applyFill="0" applyBorder="0" applyProtection="0">
      <alignment horizontal="right"/>
    </xf>
    <xf numFmtId="324" fontId="4" fillId="0" borderId="0" applyFill="0" applyBorder="0" applyAlignment="0" applyProtection="0"/>
    <xf numFmtId="178" fontId="153" fillId="0" borderId="0" applyFill="0" applyBorder="0" applyProtection="0">
      <alignment horizontal="right"/>
    </xf>
    <xf numFmtId="178" fontId="84" fillId="0" borderId="0" applyFill="0" applyBorder="0" applyProtection="0">
      <alignment horizontal="right"/>
    </xf>
    <xf numFmtId="237" fontId="4" fillId="0" borderId="0" applyFont="0" applyFill="0" applyBorder="0" applyAlignment="0" applyProtection="0"/>
    <xf numFmtId="308" fontId="108" fillId="0" borderId="0">
      <alignment horizontal="right"/>
    </xf>
    <xf numFmtId="178" fontId="106" fillId="0" borderId="0"/>
    <xf numFmtId="311" fontId="6" fillId="0" borderId="0"/>
    <xf numFmtId="10" fontId="106" fillId="0" borderId="0">
      <protection locked="0"/>
    </xf>
    <xf numFmtId="258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1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5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9" fontId="178" fillId="0" borderId="0" applyFill="0" applyBorder="0" applyProtection="0"/>
    <xf numFmtId="166" fontId="32" fillId="0" borderId="0" applyFont="0" applyFill="0" applyBorder="0" applyAlignment="0" applyProtection="0"/>
    <xf numFmtId="178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6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2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225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3" fontId="6" fillId="13" borderId="0" applyNumberFormat="0" applyFont="0" applyBorder="0" applyAlignment="0" applyProtection="0">
      <alignment horizontal="center"/>
      <protection locked="0"/>
    </xf>
    <xf numFmtId="200" fontId="14" fillId="0" borderId="0"/>
    <xf numFmtId="268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2" fontId="183" fillId="0" borderId="0">
      <alignment horizontal="right"/>
    </xf>
    <xf numFmtId="0" fontId="184" fillId="0" borderId="0" applyProtection="0"/>
    <xf numFmtId="10" fontId="31" fillId="0" borderId="17"/>
    <xf numFmtId="278" fontId="117" fillId="0" borderId="0"/>
    <xf numFmtId="314" fontId="6" fillId="0" borderId="0" applyFont="0" applyFill="0" applyBorder="0" applyProtection="0">
      <alignment horizontal="right"/>
    </xf>
    <xf numFmtId="290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4" fontId="4" fillId="0" borderId="0">
      <alignment horizontal="right"/>
      <protection locked="0"/>
    </xf>
    <xf numFmtId="260" fontId="6" fillId="0" borderId="0" applyFill="0" applyBorder="0" applyAlignment="0" applyProtection="0"/>
    <xf numFmtId="184" fontId="4" fillId="0" borderId="53" applyNumberFormat="0" applyFont="0" applyFill="0" applyAlignment="0" applyProtection="0"/>
    <xf numFmtId="225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5" fontId="68" fillId="0" borderId="0" applyFont="0" applyFill="0" applyBorder="0" applyAlignment="0" applyProtection="0"/>
    <xf numFmtId="0" fontId="4" fillId="0" borderId="0">
      <alignment horizontal="right"/>
    </xf>
    <xf numFmtId="220" fontId="4" fillId="0" borderId="0" applyProtection="0">
      <alignment horizontal="right"/>
    </xf>
    <xf numFmtId="237" fontId="6" fillId="0" borderId="0" applyProtection="0">
      <alignment horizontal="right"/>
    </xf>
    <xf numFmtId="182" fontId="4" fillId="0" borderId="0" applyProtection="0">
      <alignment horizontal="right"/>
    </xf>
    <xf numFmtId="241" fontId="4" fillId="0" borderId="0" applyProtection="0">
      <alignment horizontal="right"/>
    </xf>
    <xf numFmtId="242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195" fontId="4" fillId="0" borderId="0" applyProtection="0">
      <alignment horizontal="right"/>
    </xf>
    <xf numFmtId="204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2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5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0" fontId="74" fillId="0" borderId="0"/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0" fontId="74" fillId="0" borderId="0"/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2" fontId="31" fillId="0" borderId="8">
      <alignment horizontal="right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170" fontId="74" fillId="0" borderId="0"/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0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0" fontId="213" fillId="0" borderId="0">
      <protection locked="0"/>
    </xf>
    <xf numFmtId="0" fontId="15" fillId="0" borderId="0" applyFill="0" applyBorder="0" applyProtection="0">
      <alignment horizontal="left"/>
    </xf>
    <xf numFmtId="170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6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170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7" fontId="4" fillId="0" borderId="0">
      <alignment horizontal="center"/>
    </xf>
    <xf numFmtId="14" fontId="44" fillId="16" borderId="0" applyBorder="0" applyAlignment="0" applyProtection="0"/>
    <xf numFmtId="316" fontId="6" fillId="16" borderId="0" applyBorder="0" applyAlignment="0" applyProtection="0"/>
    <xf numFmtId="317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7" fontId="35" fillId="0" borderId="0" applyFont="0" applyFill="0" applyBorder="0" applyAlignment="0" applyProtection="0"/>
    <xf numFmtId="170" fontId="221" fillId="0" borderId="0">
      <alignment horizontal="left"/>
    </xf>
    <xf numFmtId="0" fontId="161" fillId="0" borderId="0" applyFont="0">
      <alignment horizontal="centerContinuous"/>
    </xf>
    <xf numFmtId="182" fontId="182" fillId="0" borderId="58">
      <alignment horizontal="right"/>
    </xf>
    <xf numFmtId="246" fontId="38" fillId="0" borderId="8"/>
    <xf numFmtId="182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63" fontId="4" fillId="24" borderId="0"/>
    <xf numFmtId="263" fontId="4" fillId="0" borderId="0">
      <protection locked="0"/>
    </xf>
    <xf numFmtId="177" fontId="6" fillId="35" borderId="0" applyNumberFormat="0" applyBorder="0" applyAlignment="0" applyProtection="0"/>
    <xf numFmtId="0" fontId="6" fillId="0" borderId="0"/>
    <xf numFmtId="184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1" fontId="6" fillId="55" borderId="0" applyFont="0" applyFill="0" applyBorder="0" applyProtection="0">
      <alignment horizontal="right"/>
    </xf>
    <xf numFmtId="225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9" fontId="224" fillId="0" borderId="52" applyBorder="0"/>
    <xf numFmtId="315" fontId="6" fillId="0" borderId="0"/>
    <xf numFmtId="0" fontId="225" fillId="0" borderId="0"/>
    <xf numFmtId="0" fontId="189" fillId="0" borderId="0"/>
    <xf numFmtId="0" fontId="226" fillId="0" borderId="0"/>
    <xf numFmtId="279" fontId="15" fillId="0" borderId="0"/>
    <xf numFmtId="0" fontId="24" fillId="0" borderId="0"/>
    <xf numFmtId="281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6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4" fontId="6" fillId="0" borderId="58">
      <protection locked="0"/>
    </xf>
    <xf numFmtId="225" fontId="4" fillId="0" borderId="0" applyFill="0" applyBorder="0" applyProtection="0"/>
    <xf numFmtId="248" fontId="4" fillId="32" borderId="17">
      <alignment horizontal="center"/>
    </xf>
    <xf numFmtId="248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5" fontId="6" fillId="57" borderId="0" applyNumberFormat="0" applyFont="0" applyBorder="0" applyAlignment="0" applyProtection="0"/>
    <xf numFmtId="0" fontId="6" fillId="0" borderId="0" applyBorder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6" fontId="4" fillId="0" borderId="0" applyFill="0" applyBorder="0" applyAlignment="0"/>
    <xf numFmtId="206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9" fontId="6" fillId="0" borderId="0" applyFill="0" applyBorder="0" applyAlignment="0" applyProtection="0">
      <alignment horizontal="right"/>
    </xf>
    <xf numFmtId="304" fontId="6" fillId="0" borderId="0" applyFont="0" applyFill="0" applyBorder="0" applyAlignment="0" applyProtection="0"/>
    <xf numFmtId="206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1" fontId="6" fillId="0" borderId="0"/>
    <xf numFmtId="187" fontId="4" fillId="0" borderId="0" applyFont="0" applyFill="0" applyBorder="0" applyAlignment="0" applyProtection="0"/>
    <xf numFmtId="255" fontId="4" fillId="0" borderId="8"/>
    <xf numFmtId="255" fontId="4" fillId="0" borderId="0"/>
    <xf numFmtId="188" fontId="4" fillId="0" borderId="0" applyFont="0" applyFill="0" applyBorder="0" applyAlignment="0" applyProtection="0"/>
    <xf numFmtId="254" fontId="4" fillId="0" borderId="8"/>
    <xf numFmtId="254" fontId="4" fillId="0" borderId="0"/>
    <xf numFmtId="228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6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5" fontId="69" fillId="0" borderId="0" applyFill="0" applyBorder="0" applyAlignment="0" applyProtection="0"/>
    <xf numFmtId="255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5" fontId="4" fillId="0" borderId="0" applyFont="0" applyFill="0" applyBorder="0">
      <alignment horizontal="left"/>
    </xf>
    <xf numFmtId="170" fontId="6" fillId="0" borderId="8" applyNumberFormat="0" applyFont="0" applyFill="0" applyAlignment="0"/>
    <xf numFmtId="315" fontId="6" fillId="0" borderId="60" applyAlignment="0">
      <alignment horizontal="right"/>
    </xf>
    <xf numFmtId="225" fontId="102" fillId="0" borderId="60" applyAlignment="0"/>
    <xf numFmtId="318" fontId="6" fillId="0" borderId="60" applyAlignment="0"/>
    <xf numFmtId="0" fontId="102" fillId="0" borderId="60" applyAlignment="0">
      <alignment horizontal="right"/>
    </xf>
    <xf numFmtId="305" fontId="6" fillId="0" borderId="0" applyFont="0" applyFill="0" applyBorder="0" applyAlignment="0" applyProtection="0"/>
    <xf numFmtId="246" fontId="38" fillId="0" borderId="18"/>
    <xf numFmtId="182" fontId="38" fillId="0" borderId="18"/>
    <xf numFmtId="43" fontId="38" fillId="0" borderId="18"/>
    <xf numFmtId="317" fontId="6" fillId="0" borderId="0" applyFont="0" applyFill="0" applyBorder="0" applyAlignment="0" applyProtection="0"/>
    <xf numFmtId="178" fontId="38" fillId="0" borderId="11" applyNumberFormat="0" applyFont="0" applyFill="0" applyAlignment="0" applyProtection="0"/>
    <xf numFmtId="278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4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8" fontId="180" fillId="0" borderId="0" applyFont="0" applyFill="0" applyBorder="0" applyAlignment="0" applyProtection="0"/>
    <xf numFmtId="0" fontId="56" fillId="0" borderId="0" applyFont="0" applyAlignment="0"/>
    <xf numFmtId="313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5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9" fontId="6" fillId="0" borderId="0"/>
    <xf numFmtId="202" fontId="35" fillId="0" borderId="0"/>
    <xf numFmtId="269" fontId="35" fillId="0" borderId="0"/>
    <xf numFmtId="0" fontId="6" fillId="0" borderId="11" applyBorder="0" applyProtection="0">
      <alignment horizontal="right"/>
    </xf>
    <xf numFmtId="289" fontId="27" fillId="0" borderId="0" applyFont="0" applyFill="0" applyBorder="0" applyAlignment="0"/>
    <xf numFmtId="225" fontId="27" fillId="0" borderId="0" applyFont="0" applyFill="0" applyBorder="0" applyAlignment="0"/>
    <xf numFmtId="0" fontId="148" fillId="0" borderId="0">
      <alignment horizontal="right"/>
    </xf>
    <xf numFmtId="225" fontId="4" fillId="0" borderId="0"/>
    <xf numFmtId="225" fontId="149" fillId="3" borderId="0"/>
    <xf numFmtId="0" fontId="6" fillId="0" borderId="0" applyFont="0" applyFill="0" applyBorder="0" applyAlignment="0" applyProtection="0"/>
    <xf numFmtId="0" fontId="6" fillId="0" borderId="0"/>
    <xf numFmtId="170" fontId="3" fillId="3" borderId="20"/>
    <xf numFmtId="170" fontId="8" fillId="3" borderId="25"/>
    <xf numFmtId="200" fontId="6" fillId="0" borderId="0" applyFont="0" applyFill="0" applyBorder="0" applyAlignment="0" applyProtection="0"/>
    <xf numFmtId="271" fontId="6" fillId="0" borderId="0" applyFont="0" applyFill="0" applyBorder="0" applyAlignment="0" applyProtection="0"/>
    <xf numFmtId="176" fontId="253" fillId="0" borderId="0" applyFont="0" applyFill="0" applyBorder="0" applyAlignment="0" applyProtection="0"/>
    <xf numFmtId="171" fontId="253" fillId="0" borderId="0" applyFont="0" applyFill="0" applyBorder="0" applyAlignment="0" applyProtection="0"/>
    <xf numFmtId="17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70" fontId="254" fillId="35" borderId="0"/>
    <xf numFmtId="170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0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0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8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8" fontId="270" fillId="0" borderId="66">
      <alignment horizontal="left"/>
    </xf>
    <xf numFmtId="218" fontId="277" fillId="0" borderId="0">
      <alignment horizontal="center"/>
    </xf>
    <xf numFmtId="218" fontId="282" fillId="0" borderId="66">
      <alignment horizontal="center"/>
    </xf>
    <xf numFmtId="218" fontId="5" fillId="0" borderId="0"/>
    <xf numFmtId="218" fontId="283" fillId="0" borderId="0"/>
    <xf numFmtId="218" fontId="6" fillId="0" borderId="0"/>
    <xf numFmtId="218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5" fontId="178" fillId="0" borderId="0" applyFill="0" applyBorder="0" applyProtection="0"/>
    <xf numFmtId="225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0" fontId="6" fillId="0" borderId="0" applyFont="0" applyFill="0" applyBorder="0" applyAlignment="0" applyProtection="0"/>
    <xf numFmtId="194" fontId="60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329" fontId="35" fillId="0" borderId="0" applyFont="0" applyFill="0" applyBorder="0" applyAlignment="0" applyProtection="0"/>
    <xf numFmtId="330" fontId="60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4" fontId="45" fillId="0" borderId="0"/>
    <xf numFmtId="334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4" fontId="45" fillId="0" borderId="0"/>
    <xf numFmtId="334" fontId="45" fillId="0" borderId="0"/>
    <xf numFmtId="0" fontId="60" fillId="0" borderId="0"/>
    <xf numFmtId="0" fontId="6" fillId="0" borderId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7" fontId="35" fillId="0" borderId="0" applyFont="0" applyFill="0" applyBorder="0" applyAlignment="0" applyProtection="0"/>
    <xf numFmtId="205" fontId="60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7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9" fontId="60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6" fontId="5" fillId="0" borderId="0" applyFont="0" applyFill="0" applyBorder="0" applyAlignment="0" applyProtection="0"/>
    <xf numFmtId="348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46" fontId="35" fillId="0" borderId="0" applyFont="0" applyFill="0" applyBorder="0" applyAlignment="0" applyProtection="0"/>
    <xf numFmtId="246" fontId="35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9" fontId="50" fillId="0" borderId="28" applyNumberFormat="0" applyFill="0" applyAlignment="0" applyProtection="0"/>
    <xf numFmtId="0" fontId="50" fillId="0" borderId="75" applyNumberFormat="0" applyFill="0" applyAlignment="0" applyProtection="0"/>
    <xf numFmtId="259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9" fontId="50" fillId="0" borderId="28" applyNumberFormat="0" applyFill="0" applyAlignment="0" applyProtection="0"/>
    <xf numFmtId="0" fontId="50" fillId="0" borderId="28" applyNumberFormat="0" applyFill="0" applyAlignment="0" applyProtection="0"/>
    <xf numFmtId="170" fontId="50" fillId="0" borderId="75" applyNumberFormat="0" applyFill="0" applyAlignment="0" applyProtection="0"/>
    <xf numFmtId="17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9" fontId="52" fillId="0" borderId="0" applyNumberFormat="0" applyFill="0" applyBorder="0" applyProtection="0">
      <alignment horizontal="centerContinuous"/>
    </xf>
    <xf numFmtId="259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4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1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6" fontId="6" fillId="0" borderId="0" applyFont="0" applyFill="0" applyBorder="0" applyProtection="0"/>
    <xf numFmtId="350" fontId="60" fillId="0" borderId="0" applyFont="0" applyFill="0" applyBorder="0" applyAlignment="0">
      <alignment vertical="center"/>
    </xf>
    <xf numFmtId="179" fontId="304" fillId="94" borderId="0" applyNumberFormat="0" applyFont="0" applyBorder="0" applyAlignment="0">
      <alignment horizontal="right"/>
    </xf>
    <xf numFmtId="351" fontId="88" fillId="94" borderId="2" applyFont="0">
      <alignment horizontal="right"/>
    </xf>
    <xf numFmtId="0" fontId="4" fillId="0" borderId="0" applyNumberFormat="0" applyFill="0" applyBorder="0" applyAlignment="0" applyProtection="0"/>
    <xf numFmtId="352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3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9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4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14" fillId="0" borderId="0" applyFont="0" applyFill="0" applyBorder="0" applyAlignment="0" applyProtection="0"/>
    <xf numFmtId="169" fontId="35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15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1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355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6" fontId="38" fillId="13" borderId="0">
      <protection hidden="1"/>
    </xf>
    <xf numFmtId="296" fontId="6" fillId="0" borderId="80" applyFont="0" applyFill="0" applyBorder="0" applyAlignment="0" applyProtection="0"/>
    <xf numFmtId="21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8" fontId="6" fillId="0" borderId="30"/>
    <xf numFmtId="179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9" fontId="60" fillId="0" borderId="0"/>
    <xf numFmtId="3" fontId="318" fillId="0" borderId="81"/>
    <xf numFmtId="0" fontId="56" fillId="0" borderId="0" applyFont="0" applyFill="0" applyBorder="0" applyAlignment="0" applyProtection="0"/>
    <xf numFmtId="360" fontId="6" fillId="0" borderId="0" applyFont="0" applyFill="0" applyBorder="0" applyAlignment="0" applyProtection="0"/>
    <xf numFmtId="361" fontId="6" fillId="0" borderId="0" applyFont="0" applyFill="0" applyBorder="0" applyAlignment="0" applyProtection="0"/>
    <xf numFmtId="0" fontId="294" fillId="0" borderId="0"/>
    <xf numFmtId="363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70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0" fontId="325" fillId="0" borderId="0" applyFill="0" applyBorder="0" applyAlignment="0" applyProtection="0"/>
    <xf numFmtId="0" fontId="326" fillId="101" borderId="0" applyProtection="0">
      <alignment vertical="center"/>
    </xf>
    <xf numFmtId="170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8" fontId="4" fillId="3" borderId="96"/>
    <xf numFmtId="178" fontId="60" fillId="3" borderId="96"/>
    <xf numFmtId="245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2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6" fontId="37" fillId="0" borderId="82"/>
    <xf numFmtId="43" fontId="37" fillId="0" borderId="82"/>
    <xf numFmtId="41" fontId="15" fillId="0" borderId="82"/>
    <xf numFmtId="182" fontId="15" fillId="0" borderId="82"/>
    <xf numFmtId="178" fontId="4" fillId="0" borderId="82"/>
    <xf numFmtId="225" fontId="4" fillId="0" borderId="82"/>
    <xf numFmtId="193" fontId="4" fillId="0" borderId="82"/>
    <xf numFmtId="168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8" fontId="6" fillId="3" borderId="94" applyProtection="0">
      <alignment horizontal="right"/>
    </xf>
    <xf numFmtId="170" fontId="149" fillId="3" borderId="95">
      <alignment horizontal="right"/>
    </xf>
    <xf numFmtId="170" fontId="149" fillId="3" borderId="95">
      <alignment horizontal="right"/>
    </xf>
    <xf numFmtId="196" fontId="35" fillId="0" borderId="69" applyFont="0" applyFill="0" applyBorder="0" applyAlignment="0" applyProtection="0"/>
    <xf numFmtId="10" fontId="38" fillId="0" borderId="69"/>
    <xf numFmtId="10" fontId="38" fillId="0" borderId="69"/>
    <xf numFmtId="315" fontId="84" fillId="3" borderId="95">
      <alignment horizontal="right"/>
    </xf>
    <xf numFmtId="9" fontId="15" fillId="0" borderId="82"/>
    <xf numFmtId="185" fontId="6" fillId="14" borderId="69" applyFill="0" applyBorder="0" applyAlignment="0" applyProtection="0"/>
    <xf numFmtId="178" fontId="15" fillId="0" borderId="82"/>
    <xf numFmtId="10" fontId="15" fillId="0" borderId="82"/>
    <xf numFmtId="315" fontId="84" fillId="3" borderId="95">
      <alignment horizontal="right"/>
    </xf>
    <xf numFmtId="0" fontId="4" fillId="0" borderId="82"/>
    <xf numFmtId="182" fontId="31" fillId="0" borderId="82">
      <alignment horizontal="right"/>
    </xf>
    <xf numFmtId="246" fontId="38" fillId="0" borderId="82"/>
    <xf numFmtId="182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5" fontId="4" fillId="0" borderId="82"/>
    <xf numFmtId="254" fontId="4" fillId="0" borderId="82"/>
    <xf numFmtId="170" fontId="6" fillId="0" borderId="82" applyNumberFormat="0" applyFont="0" applyFill="0" applyAlignment="0"/>
    <xf numFmtId="0" fontId="35" fillId="0" borderId="82" applyProtection="0">
      <alignment vertical="top"/>
    </xf>
    <xf numFmtId="170" fontId="3" fillId="3" borderId="95"/>
    <xf numFmtId="170" fontId="8" fillId="3" borderId="96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170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9" fontId="50" fillId="0" borderId="97" applyNumberFormat="0" applyFill="0" applyAlignment="0" applyProtection="0"/>
    <xf numFmtId="259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9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70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0" fontId="14" fillId="0" borderId="0" xfId="0" applyNumberFormat="1" applyFont="1"/>
    <xf numFmtId="171" fontId="9" fillId="0" borderId="0" xfId="0" applyNumberFormat="1" applyFont="1" applyAlignment="1">
      <alignment horizontal="right"/>
    </xf>
    <xf numFmtId="0" fontId="14" fillId="0" borderId="0" xfId="0" applyFont="1"/>
    <xf numFmtId="170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70" fontId="8" fillId="0" borderId="0" xfId="0" applyNumberFormat="1" applyFont="1" applyFill="1"/>
    <xf numFmtId="171" fontId="14" fillId="0" borderId="0" xfId="0" applyNumberFormat="1" applyFont="1"/>
    <xf numFmtId="170" fontId="14" fillId="0" borderId="0" xfId="0" applyNumberFormat="1" applyFont="1" applyAlignment="1">
      <alignment horizontal="right"/>
    </xf>
    <xf numFmtId="173" fontId="14" fillId="0" borderId="0" xfId="0" applyNumberFormat="1" applyFont="1" applyAlignment="1">
      <alignment horizontal="right"/>
    </xf>
    <xf numFmtId="170" fontId="9" fillId="0" borderId="0" xfId="0" applyNumberFormat="1" applyFont="1"/>
    <xf numFmtId="170" fontId="14" fillId="0" borderId="0" xfId="0" applyNumberFormat="1" applyFont="1" applyAlignment="1"/>
    <xf numFmtId="4" fontId="0" fillId="0" borderId="15" xfId="0" applyNumberFormat="1" applyBorder="1"/>
    <xf numFmtId="170" fontId="22" fillId="7" borderId="4" xfId="0" applyNumberFormat="1" applyFont="1" applyFill="1" applyBorder="1" applyAlignment="1">
      <alignment horizontal="left"/>
    </xf>
    <xf numFmtId="170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0" fontId="8" fillId="7" borderId="2" xfId="0" applyNumberFormat="1" applyFont="1" applyFill="1" applyBorder="1"/>
    <xf numFmtId="170" fontId="14" fillId="7" borderId="2" xfId="0" applyNumberFormat="1" applyFont="1" applyFill="1" applyBorder="1"/>
    <xf numFmtId="171" fontId="14" fillId="7" borderId="2" xfId="0" applyNumberFormat="1" applyFont="1" applyFill="1" applyBorder="1"/>
    <xf numFmtId="170" fontId="14" fillId="7" borderId="5" xfId="0" applyNumberFormat="1" applyFont="1" applyFill="1" applyBorder="1"/>
    <xf numFmtId="170" fontId="25" fillId="0" borderId="0" xfId="0" applyNumberFormat="1" applyFont="1"/>
    <xf numFmtId="0" fontId="21" fillId="0" borderId="2" xfId="0" applyFont="1" applyBorder="1"/>
    <xf numFmtId="170" fontId="2" fillId="7" borderId="2" xfId="0" applyNumberFormat="1" applyFont="1" applyFill="1" applyBorder="1" applyAlignment="1"/>
    <xf numFmtId="170" fontId="0" fillId="0" borderId="0" xfId="0" applyNumberFormat="1" applyFont="1"/>
    <xf numFmtId="0" fontId="0" fillId="0" borderId="0" xfId="0"/>
    <xf numFmtId="171" fontId="8" fillId="2" borderId="1" xfId="0" applyNumberFormat="1" applyFont="1" applyFill="1" applyBorder="1"/>
    <xf numFmtId="0" fontId="21" fillId="0" borderId="0" xfId="0" applyFont="1"/>
    <xf numFmtId="171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70" fontId="14" fillId="0" borderId="0" xfId="0" applyNumberFormat="1" applyFont="1" applyAlignment="1">
      <alignment horizontal="left"/>
    </xf>
    <xf numFmtId="0" fontId="259" fillId="0" borderId="0" xfId="0" applyFont="1"/>
    <xf numFmtId="170" fontId="258" fillId="0" borderId="0" xfId="0" applyNumberFormat="1" applyFont="1"/>
    <xf numFmtId="170" fontId="6" fillId="0" borderId="2" xfId="0" applyNumberFormat="1" applyFont="1" applyBorder="1"/>
    <xf numFmtId="170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73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70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72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70" fontId="263" fillId="62" borderId="0" xfId="0" applyNumberFormat="1" applyFont="1" applyFill="1" applyBorder="1" applyAlignment="1"/>
    <xf numFmtId="170" fontId="263" fillId="62" borderId="0" xfId="0" applyNumberFormat="1" applyFont="1" applyFill="1" applyBorder="1"/>
    <xf numFmtId="170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71" fontId="16" fillId="0" borderId="1" xfId="0" applyNumberFormat="1" applyFont="1" applyFill="1" applyBorder="1"/>
    <xf numFmtId="171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71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71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71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70" fontId="261" fillId="60" borderId="0" xfId="0" applyNumberFormat="1" applyFont="1" applyFill="1" applyBorder="1"/>
    <xf numFmtId="170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70" fontId="261" fillId="0" borderId="0" xfId="0" applyNumberFormat="1" applyFont="1" applyAlignment="1"/>
    <xf numFmtId="170" fontId="261" fillId="0" borderId="0" xfId="0" applyNumberFormat="1" applyFont="1" applyAlignment="1">
      <alignment horizontal="right"/>
    </xf>
    <xf numFmtId="0" fontId="6" fillId="0" borderId="0" xfId="1686" applyNumberFormat="1" applyFont="1"/>
    <xf numFmtId="171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70" fontId="0" fillId="0" borderId="8" xfId="0" applyNumberFormat="1" applyFont="1" applyBorder="1"/>
    <xf numFmtId="171" fontId="21" fillId="0" borderId="8" xfId="0" applyNumberFormat="1" applyFont="1" applyBorder="1"/>
    <xf numFmtId="0" fontId="251" fillId="0" borderId="11" xfId="0" applyFont="1" applyBorder="1"/>
    <xf numFmtId="178" fontId="251" fillId="0" borderId="11" xfId="2309" applyNumberFormat="1" applyFont="1" applyBorder="1"/>
    <xf numFmtId="171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70" fontId="263" fillId="7" borderId="8" xfId="0" applyNumberFormat="1" applyFont="1" applyFill="1" applyBorder="1" applyAlignment="1">
      <alignment horizontal="left"/>
    </xf>
    <xf numFmtId="170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0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72" fontId="261" fillId="60" borderId="0" xfId="0" applyNumberFormat="1" applyFont="1" applyFill="1" applyBorder="1" applyAlignment="1">
      <alignment horizontal="right"/>
    </xf>
    <xf numFmtId="172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72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71" fontId="262" fillId="0" borderId="0" xfId="0" applyNumberFormat="1" applyFont="1" applyBorder="1" applyAlignment="1">
      <alignment horizontal="right"/>
    </xf>
    <xf numFmtId="170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71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70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70" fontId="16" fillId="0" borderId="2" xfId="0" applyNumberFormat="1" applyFont="1" applyFill="1" applyBorder="1"/>
    <xf numFmtId="10" fontId="14" fillId="0" borderId="0" xfId="0" applyNumberFormat="1" applyFont="1"/>
    <xf numFmtId="171" fontId="262" fillId="0" borderId="0" xfId="0" applyNumberFormat="1" applyFont="1" applyAlignment="1">
      <alignment horizontal="right"/>
    </xf>
    <xf numFmtId="170" fontId="6" fillId="0" borderId="0" xfId="0" applyNumberFormat="1" applyFont="1" applyBorder="1"/>
    <xf numFmtId="170" fontId="6" fillId="0" borderId="0" xfId="0" applyNumberFormat="1" applyFont="1" applyFill="1" applyBorder="1"/>
    <xf numFmtId="170" fontId="9" fillId="0" borderId="0" xfId="0" applyNumberFormat="1" applyFont="1" applyBorder="1"/>
    <xf numFmtId="170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8" fontId="16" fillId="5" borderId="73" xfId="0" applyNumberFormat="1" applyFont="1" applyFill="1" applyBorder="1" applyAlignment="1"/>
    <xf numFmtId="178" fontId="299" fillId="0" borderId="0" xfId="2309" applyNumberFormat="1" applyFont="1" applyFill="1" applyBorder="1"/>
    <xf numFmtId="326" fontId="16" fillId="0" borderId="6" xfId="0" applyNumberFormat="1" applyFont="1" applyFill="1" applyBorder="1"/>
    <xf numFmtId="327" fontId="16" fillId="5" borderId="1" xfId="0" applyNumberFormat="1" applyFont="1" applyFill="1" applyBorder="1" applyAlignment="1"/>
    <xf numFmtId="327" fontId="16" fillId="5" borderId="73" xfId="2" applyNumberFormat="1" applyFont="1" applyFill="1" applyBorder="1" applyAlignment="1">
      <alignment horizontal="right"/>
    </xf>
    <xf numFmtId="194" fontId="261" fillId="0" borderId="0" xfId="0" applyNumberFormat="1" applyFont="1"/>
    <xf numFmtId="194" fontId="261" fillId="0" borderId="0" xfId="0" applyNumberFormat="1" applyFont="1" applyFill="1" applyBorder="1" applyAlignment="1">
      <alignment horizontal="right"/>
    </xf>
    <xf numFmtId="194" fontId="261" fillId="0" borderId="0" xfId="0" applyNumberFormat="1" applyFont="1" applyFill="1" applyBorder="1" applyAlignment="1"/>
    <xf numFmtId="194" fontId="261" fillId="0" borderId="0" xfId="0" applyNumberFormat="1" applyFont="1" applyFill="1" applyBorder="1"/>
    <xf numFmtId="326" fontId="262" fillId="0" borderId="0" xfId="0" applyNumberFormat="1" applyFont="1" applyFill="1" applyBorder="1" applyAlignment="1">
      <alignment horizontal="right"/>
    </xf>
    <xf numFmtId="326" fontId="9" fillId="0" borderId="0" xfId="0" applyNumberFormat="1" applyFont="1" applyAlignment="1">
      <alignment horizontal="right"/>
    </xf>
    <xf numFmtId="326" fontId="298" fillId="3" borderId="1" xfId="2311" applyNumberFormat="1" applyFont="1" applyFill="1" applyBorder="1"/>
    <xf numFmtId="326" fontId="9" fillId="0" borderId="1" xfId="2311" applyNumberFormat="1" applyFont="1" applyFill="1" applyBorder="1"/>
    <xf numFmtId="170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0" fontId="8" fillId="80" borderId="6" xfId="0" applyNumberFormat="1" applyFont="1" applyFill="1" applyBorder="1" applyAlignment="1">
      <alignment horizontal="right"/>
    </xf>
    <xf numFmtId="253" fontId="6" fillId="0" borderId="0" xfId="1686" applyNumberFormat="1" applyFont="1"/>
    <xf numFmtId="253" fontId="261" fillId="0" borderId="8" xfId="0" applyNumberFormat="1" applyFont="1" applyBorder="1"/>
    <xf numFmtId="194" fontId="261" fillId="0" borderId="11" xfId="0" applyNumberFormat="1" applyFont="1" applyBorder="1"/>
    <xf numFmtId="327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8" fontId="0" fillId="8" borderId="13" xfId="0" applyNumberFormat="1" applyFill="1" applyBorder="1"/>
    <xf numFmtId="178" fontId="0" fillId="8" borderId="10" xfId="0" applyNumberFormat="1" applyFill="1" applyBorder="1"/>
    <xf numFmtId="170" fontId="297" fillId="0" borderId="0" xfId="0" applyNumberFormat="1" applyFont="1" applyFill="1" applyBorder="1"/>
    <xf numFmtId="0" fontId="0" fillId="0" borderId="69" xfId="0" applyFont="1" applyBorder="1"/>
    <xf numFmtId="170" fontId="0" fillId="0" borderId="0" xfId="0" applyNumberFormat="1" applyFont="1" applyFill="1" applyBorder="1"/>
    <xf numFmtId="0" fontId="0" fillId="0" borderId="2" xfId="0" applyFont="1" applyBorder="1"/>
    <xf numFmtId="170" fontId="0" fillId="0" borderId="2" xfId="0" applyNumberFormat="1" applyFont="1" applyFill="1" applyBorder="1"/>
    <xf numFmtId="170" fontId="0" fillId="0" borderId="70" xfId="0" applyNumberFormat="1" applyFont="1" applyFill="1" applyBorder="1"/>
    <xf numFmtId="170" fontId="0" fillId="0" borderId="11" xfId="0" applyNumberFormat="1" applyFont="1" applyBorder="1"/>
    <xf numFmtId="170" fontId="0" fillId="0" borderId="2" xfId="0" applyNumberFormat="1" applyFont="1" applyBorder="1"/>
    <xf numFmtId="253" fontId="0" fillId="0" borderId="8" xfId="0" applyNumberFormat="1" applyFont="1" applyBorder="1"/>
    <xf numFmtId="0" fontId="0" fillId="0" borderId="11" xfId="0" applyFont="1" applyBorder="1"/>
    <xf numFmtId="194" fontId="0" fillId="0" borderId="11" xfId="0" applyNumberFormat="1" applyFont="1" applyBorder="1"/>
    <xf numFmtId="170" fontId="263" fillId="61" borderId="0" xfId="0" applyNumberFormat="1" applyFont="1" applyFill="1" applyBorder="1" applyAlignment="1">
      <alignment horizontal="right"/>
    </xf>
    <xf numFmtId="170" fontId="263" fillId="61" borderId="0" xfId="0" applyNumberFormat="1" applyFont="1" applyFill="1" applyBorder="1" applyAlignment="1">
      <alignment horizontal="left"/>
    </xf>
    <xf numFmtId="327" fontId="16" fillId="2" borderId="1" xfId="0" applyNumberFormat="1" applyFont="1" applyFill="1" applyBorder="1"/>
    <xf numFmtId="327" fontId="0" fillId="8" borderId="0" xfId="0" applyNumberFormat="1" applyFill="1" applyBorder="1"/>
    <xf numFmtId="327" fontId="0" fillId="8" borderId="14" xfId="0" applyNumberFormat="1" applyFill="1" applyBorder="1"/>
    <xf numFmtId="173" fontId="261" fillId="60" borderId="0" xfId="0" applyNumberFormat="1" applyFont="1" applyFill="1" applyBorder="1" applyAlignment="1">
      <alignment horizontal="right"/>
    </xf>
    <xf numFmtId="172" fontId="16" fillId="60" borderId="65" xfId="0" applyNumberFormat="1" applyFont="1" applyFill="1" applyBorder="1" applyAlignment="1">
      <alignment horizontal="right"/>
    </xf>
    <xf numFmtId="326" fontId="0" fillId="0" borderId="0" xfId="0" applyNumberFormat="1" applyFont="1" applyBorder="1"/>
    <xf numFmtId="0" fontId="0" fillId="0" borderId="0" xfId="0" applyFill="1" applyBorder="1"/>
    <xf numFmtId="170" fontId="320" fillId="0" borderId="0" xfId="0" applyNumberFormat="1" applyFont="1" applyFill="1" applyBorder="1"/>
    <xf numFmtId="170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6" fontId="9" fillId="0" borderId="74" xfId="2311" applyNumberFormat="1" applyFont="1" applyFill="1" applyBorder="1"/>
    <xf numFmtId="326" fontId="298" fillId="3" borderId="74" xfId="2311" applyNumberFormat="1" applyFont="1" applyFill="1" applyBorder="1"/>
    <xf numFmtId="170" fontId="16" fillId="0" borderId="0" xfId="0" applyNumberFormat="1" applyFont="1" applyFill="1" applyBorder="1"/>
    <xf numFmtId="170" fontId="297" fillId="0" borderId="0" xfId="0" applyNumberFormat="1" applyFont="1" applyBorder="1"/>
    <xf numFmtId="327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71" fontId="297" fillId="0" borderId="62" xfId="0" applyNumberFormat="1" applyFont="1" applyFill="1" applyBorder="1"/>
    <xf numFmtId="170" fontId="14" fillId="0" borderId="0" xfId="0" applyNumberFormat="1" applyFont="1" applyFill="1"/>
    <xf numFmtId="170" fontId="252" fillId="8" borderId="13" xfId="0" applyNumberFormat="1" applyFont="1" applyFill="1" applyBorder="1"/>
    <xf numFmtId="253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6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3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3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3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3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6" fontId="261" fillId="0" borderId="0" xfId="3625" quotePrefix="1" applyNumberFormat="1" applyFont="1" applyFill="1" applyBorder="1" applyAlignment="1">
      <alignment horizontal="center" vertical="center" wrapText="1" readingOrder="1"/>
    </xf>
    <xf numFmtId="327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7" fontId="255" fillId="0" borderId="0" xfId="3630" applyNumberFormat="1" applyFont="1" applyFill="1" applyBorder="1" applyAlignment="1">
      <alignment horizontal="center" vertical="center" wrapText="1" readingOrder="1"/>
    </xf>
    <xf numFmtId="327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71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71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70" fontId="323" fillId="0" borderId="0" xfId="0" applyNumberFormat="1" applyFont="1" applyAlignment="1">
      <alignment vertical="center"/>
    </xf>
    <xf numFmtId="172" fontId="261" fillId="60" borderId="0" xfId="0" applyNumberFormat="1" applyFont="1" applyFill="1" applyBorder="1" applyAlignment="1">
      <alignment horizontal="center"/>
    </xf>
    <xf numFmtId="173" fontId="261" fillId="60" borderId="65" xfId="0" applyNumberFormat="1" applyFont="1" applyFill="1" applyBorder="1" applyAlignment="1">
      <alignment horizontal="center"/>
    </xf>
    <xf numFmtId="172" fontId="263" fillId="65" borderId="0" xfId="0" applyNumberFormat="1" applyFont="1" applyFill="1" applyBorder="1" applyAlignment="1">
      <alignment horizontal="center"/>
    </xf>
    <xf numFmtId="253" fontId="323" fillId="0" borderId="0" xfId="0" applyNumberFormat="1" applyFont="1" applyAlignment="1">
      <alignment horizontal="center" vertical="center"/>
    </xf>
    <xf numFmtId="171" fontId="327" fillId="0" borderId="0" xfId="0" applyNumberFormat="1" applyFont="1" applyAlignment="1">
      <alignment horizontal="center" vertical="center"/>
    </xf>
    <xf numFmtId="253" fontId="322" fillId="0" borderId="0" xfId="0" applyNumberFormat="1" applyFont="1" applyAlignment="1">
      <alignment horizontal="center" vertical="center"/>
    </xf>
    <xf numFmtId="326" fontId="327" fillId="0" borderId="0" xfId="0" applyNumberFormat="1" applyFont="1" applyFill="1" applyBorder="1" applyAlignment="1">
      <alignment horizontal="center" vertical="center"/>
    </xf>
    <xf numFmtId="253" fontId="322" fillId="0" borderId="0" xfId="0" applyNumberFormat="1" applyFont="1" applyFill="1" applyBorder="1" applyAlignment="1">
      <alignment horizontal="center" vertical="center"/>
    </xf>
    <xf numFmtId="326" fontId="327" fillId="0" borderId="0" xfId="0" applyNumberFormat="1" applyFont="1" applyAlignment="1">
      <alignment horizontal="center" vertical="center"/>
    </xf>
    <xf numFmtId="171" fontId="327" fillId="0" borderId="0" xfId="0" applyNumberFormat="1" applyFont="1" applyBorder="1" applyAlignment="1">
      <alignment horizontal="center" vertical="center"/>
    </xf>
    <xf numFmtId="326" fontId="14" fillId="0" borderId="0" xfId="0" applyNumberFormat="1" applyFont="1"/>
    <xf numFmtId="253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6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3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3" fontId="333" fillId="0" borderId="0" xfId="3624" applyNumberFormat="1" applyFont="1" applyFill="1" applyAlignment="1">
      <alignment vertical="center"/>
    </xf>
    <xf numFmtId="194" fontId="333" fillId="0" borderId="0" xfId="3624" applyNumberFormat="1" applyFont="1" applyAlignment="1">
      <alignment vertical="center"/>
    </xf>
    <xf numFmtId="362" fontId="333" fillId="0" borderId="0" xfId="3624" applyNumberFormat="1" applyFont="1" applyAlignment="1">
      <alignment vertical="center"/>
    </xf>
    <xf numFmtId="253" fontId="331" fillId="6" borderId="11" xfId="3624" applyNumberFormat="1" applyFont="1" applyFill="1" applyBorder="1" applyAlignment="1">
      <alignment vertical="center"/>
    </xf>
    <xf numFmtId="253" fontId="333" fillId="0" borderId="0" xfId="3624" applyNumberFormat="1" applyFont="1" applyFill="1" applyAlignment="1">
      <alignment horizontal="center" vertical="center"/>
    </xf>
    <xf numFmtId="326" fontId="333" fillId="0" borderId="0" xfId="3625" applyNumberFormat="1" applyFont="1" applyFill="1" applyAlignment="1">
      <alignment horizontal="center" vertical="center"/>
    </xf>
    <xf numFmtId="253" fontId="331" fillId="6" borderId="87" xfId="3624" applyNumberFormat="1" applyFont="1" applyFill="1" applyBorder="1" applyAlignment="1">
      <alignment horizontal="center" vertical="center"/>
    </xf>
    <xf numFmtId="326" fontId="331" fillId="6" borderId="87" xfId="3625" applyNumberFormat="1" applyFont="1" applyFill="1" applyBorder="1" applyAlignment="1">
      <alignment horizontal="center" vertical="center"/>
    </xf>
    <xf numFmtId="253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6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8" fontId="333" fillId="60" borderId="89" xfId="3625" quotePrefix="1" applyNumberFormat="1" applyFont="1" applyFill="1" applyBorder="1" applyAlignment="1">
      <alignment horizontal="center" vertical="center" wrapText="1" readingOrder="1"/>
    </xf>
    <xf numFmtId="326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3" fontId="333" fillId="0" borderId="0" xfId="3630" applyNumberFormat="1" applyFont="1" applyFill="1" applyBorder="1" applyAlignment="1">
      <alignment horizontal="center" vertical="center"/>
    </xf>
    <xf numFmtId="253" fontId="333" fillId="6" borderId="0" xfId="3630" applyNumberFormat="1" applyFont="1" applyFill="1" applyBorder="1" applyAlignment="1">
      <alignment horizontal="center" vertical="center"/>
    </xf>
    <xf numFmtId="253" fontId="331" fillId="6" borderId="0" xfId="3630" applyNumberFormat="1" applyFont="1" applyFill="1" applyBorder="1" applyAlignment="1">
      <alignment horizontal="center" vertical="center"/>
    </xf>
    <xf numFmtId="326" fontId="333" fillId="60" borderId="92" xfId="3625" applyNumberFormat="1" applyFont="1" applyFill="1" applyBorder="1" applyAlignment="1">
      <alignment vertical="center" wrapText="1" readingOrder="1"/>
    </xf>
    <xf numFmtId="253" fontId="333" fillId="0" borderId="11" xfId="3630" applyNumberFormat="1" applyFont="1" applyFill="1" applyBorder="1" applyAlignment="1">
      <alignment horizontal="center" vertical="center"/>
    </xf>
    <xf numFmtId="326" fontId="9" fillId="0" borderId="93" xfId="2311" applyNumberFormat="1" applyFont="1" applyFill="1" applyBorder="1"/>
    <xf numFmtId="170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70" fontId="297" fillId="0" borderId="69" xfId="0" applyNumberFormat="1" applyFont="1" applyFill="1" applyBorder="1"/>
    <xf numFmtId="170" fontId="261" fillId="0" borderId="69" xfId="0" applyNumberFormat="1" applyFont="1" applyFill="1" applyBorder="1"/>
    <xf numFmtId="170" fontId="0" fillId="0" borderId="69" xfId="0" applyNumberFormat="1" applyFont="1" applyFill="1" applyBorder="1"/>
    <xf numFmtId="178" fontId="299" fillId="0" borderId="69" xfId="2309" applyNumberFormat="1" applyFont="1" applyFill="1" applyBorder="1"/>
    <xf numFmtId="170" fontId="261" fillId="0" borderId="11" xfId="0" applyNumberFormat="1" applyFont="1" applyFill="1" applyBorder="1" applyAlignment="1"/>
    <xf numFmtId="172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6" fontId="251" fillId="0" borderId="0" xfId="0" applyNumberFormat="1" applyFont="1" applyBorder="1"/>
    <xf numFmtId="326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3" fontId="0" fillId="0" borderId="7" xfId="0" applyNumberFormat="1" applyFill="1" applyBorder="1" applyAlignment="1">
      <alignment horizontal="center"/>
    </xf>
    <xf numFmtId="253" fontId="0" fillId="0" borderId="8" xfId="0" applyNumberFormat="1" applyFill="1" applyBorder="1" applyAlignment="1">
      <alignment horizontal="center"/>
    </xf>
    <xf numFmtId="253" fontId="0" fillId="0" borderId="0" xfId="0" applyNumberFormat="1" applyFill="1" applyBorder="1" applyAlignment="1">
      <alignment horizontal="center"/>
    </xf>
    <xf numFmtId="253" fontId="0" fillId="0" borderId="9" xfId="0" applyNumberFormat="1" applyFill="1" applyBorder="1" applyAlignment="1">
      <alignment horizontal="center"/>
    </xf>
    <xf numFmtId="253" fontId="0" fillId="0" borderId="13" xfId="0" applyNumberFormat="1" applyFill="1" applyBorder="1" applyAlignment="1">
      <alignment horizontal="center"/>
    </xf>
    <xf numFmtId="253" fontId="0" fillId="8" borderId="0" xfId="0" applyNumberFormat="1" applyFill="1" applyBorder="1" applyAlignment="1">
      <alignment horizontal="center"/>
    </xf>
    <xf numFmtId="253" fontId="0" fillId="0" borderId="14" xfId="0" applyNumberFormat="1" applyFill="1" applyBorder="1" applyAlignment="1">
      <alignment horizontal="center"/>
    </xf>
    <xf numFmtId="253" fontId="0" fillId="0" borderId="10" xfId="0" applyNumberFormat="1" applyFill="1" applyBorder="1" applyAlignment="1">
      <alignment horizontal="center"/>
    </xf>
    <xf numFmtId="253" fontId="0" fillId="0" borderId="11" xfId="0" applyNumberFormat="1" applyFill="1" applyBorder="1" applyAlignment="1">
      <alignment horizontal="center"/>
    </xf>
    <xf numFmtId="253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7" fontId="0" fillId="8" borderId="0" xfId="0" applyNumberFormat="1" applyFill="1" applyBorder="1" applyAlignment="1">
      <alignment horizontal="center"/>
    </xf>
    <xf numFmtId="327" fontId="297" fillId="0" borderId="63" xfId="0" applyNumberFormat="1" applyFont="1" applyFill="1" applyBorder="1" applyAlignment="1">
      <alignment horizontal="center"/>
    </xf>
    <xf numFmtId="327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3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8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0" fontId="263" fillId="64" borderId="0" xfId="0" applyNumberFormat="1" applyFont="1" applyFill="1" applyBorder="1" applyAlignment="1">
      <alignment horizontal="centerContinuous"/>
    </xf>
    <xf numFmtId="170" fontId="263" fillId="65" borderId="0" xfId="0" applyNumberFormat="1" applyFont="1" applyFill="1" applyBorder="1" applyAlignment="1">
      <alignment horizontal="centerContinuous"/>
    </xf>
    <xf numFmtId="170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70" fontId="297" fillId="0" borderId="0" xfId="0" applyNumberFormat="1" applyFont="1" applyFill="1" applyBorder="1"/>
    <xf numFmtId="253" fontId="337" fillId="0" borderId="0" xfId="0" applyNumberFormat="1" applyFont="1" applyAlignment="1">
      <alignment horizontal="center"/>
    </xf>
    <xf numFmtId="253" fontId="340" fillId="0" borderId="82" xfId="0" applyNumberFormat="1" applyFont="1" applyBorder="1" applyAlignment="1">
      <alignment horizontal="center"/>
    </xf>
    <xf numFmtId="327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3" fontId="261" fillId="0" borderId="0" xfId="1686" applyNumberFormat="1" applyFont="1"/>
    <xf numFmtId="170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6" fontId="251" fillId="0" borderId="11" xfId="2309" applyNumberFormat="1" applyFont="1" applyBorder="1"/>
    <xf numFmtId="326" fontId="327" fillId="0" borderId="11" xfId="0" applyNumberFormat="1" applyFont="1" applyFill="1" applyBorder="1" applyAlignment="1">
      <alignment horizontal="center" vertical="center"/>
    </xf>
    <xf numFmtId="170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1" fontId="327" fillId="0" borderId="11" xfId="0" applyNumberFormat="1" applyFont="1" applyBorder="1" applyAlignment="1">
      <alignment horizontal="right" vertical="center"/>
    </xf>
    <xf numFmtId="171" fontId="327" fillId="0" borderId="11" xfId="0" applyNumberFormat="1" applyFont="1" applyBorder="1" applyAlignment="1">
      <alignment horizontal="center" vertical="center"/>
    </xf>
    <xf numFmtId="171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9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6" fontId="9" fillId="0" borderId="0" xfId="2311" applyNumberFormat="1" applyFont="1" applyFill="1" applyBorder="1"/>
    <xf numFmtId="0" fontId="14" fillId="0" borderId="0" xfId="0" applyFont="1" applyFill="1"/>
    <xf numFmtId="170" fontId="9" fillId="0" borderId="0" xfId="0" applyNumberFormat="1" applyFont="1" applyFill="1"/>
    <xf numFmtId="171" fontId="9" fillId="0" borderId="0" xfId="0" applyNumberFormat="1" applyFont="1" applyFill="1" applyAlignment="1">
      <alignment horizontal="right"/>
    </xf>
    <xf numFmtId="171" fontId="262" fillId="0" borderId="0" xfId="0" applyNumberFormat="1" applyFont="1" applyFill="1" applyAlignment="1">
      <alignment horizontal="right"/>
    </xf>
    <xf numFmtId="326" fontId="298" fillId="0" borderId="0" xfId="2311" applyNumberFormat="1" applyFont="1" applyFill="1" applyBorder="1"/>
    <xf numFmtId="39" fontId="14" fillId="0" borderId="0" xfId="0" applyNumberFormat="1" applyFont="1"/>
    <xf numFmtId="178" fontId="338" fillId="80" borderId="0" xfId="2309" applyNumberFormat="1" applyFont="1" applyFill="1" applyAlignment="1">
      <alignment horizontal="center"/>
    </xf>
    <xf numFmtId="253" fontId="337" fillId="80" borderId="0" xfId="0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%" xfId="517" xr:uid="{00000000-0005-0000-0000-0000FB080000}"/>
    <cellStyle name="Assum 1,% 2" xfId="3657" xr:uid="{00000000-0005-0000-0000-0000FC080000}"/>
    <cellStyle name="Assum 1,$" xfId="516" xr:uid="{00000000-0005-0000-0000-0000F9080000}"/>
    <cellStyle name="Assum 1,$ 2" xfId="3656" xr:uid="{00000000-0005-0000-0000-0000FA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,]" xfId="572" xr:uid="{00000000-0005-0000-0000-00003F090000}"/>
    <cellStyle name="Blank [%]" xfId="571" xr:uid="{00000000-0005-0000-0000-00003E090000}"/>
    <cellStyle name="Blank [$]" xfId="570" xr:uid="{00000000-0005-0000-0000-00003D090000}"/>
    <cellStyle name="Blank [1,]" xfId="575" xr:uid="{00000000-0005-0000-0000-000042090000}"/>
    <cellStyle name="Blank [1%]" xfId="574" xr:uid="{00000000-0005-0000-0000-000041090000}"/>
    <cellStyle name="Blank [1$]" xfId="573" xr:uid="{00000000-0005-0000-0000-000040090000}"/>
    <cellStyle name="Blank [2,]" xfId="578" xr:uid="{00000000-0005-0000-0000-000045090000}"/>
    <cellStyle name="Blank [2%]" xfId="577" xr:uid="{00000000-0005-0000-0000-000044090000}"/>
    <cellStyle name="Blank [2$]" xfId="576" xr:uid="{00000000-0005-0000-0000-000043090000}"/>
    <cellStyle name="Blank [3,]" xfId="581" xr:uid="{00000000-0005-0000-0000-000048090000}"/>
    <cellStyle name="Blank [3%]" xfId="580" xr:uid="{00000000-0005-0000-0000-000047090000}"/>
    <cellStyle name="Blank [3$]" xfId="579" xr:uid="{00000000-0005-0000-0000-000046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_02 Enersys - SAFT Merger_DH" xfId="3489" xr:uid="{00000000-0005-0000-0000-000057090000}"/>
    <cellStyle name="Blue&amp;white" xfId="589" xr:uid="{00000000-0005-0000-0000-000056090000}"/>
    <cellStyle name="blue$00" xfId="3488" xr:uid="{00000000-0005-0000-0000-000055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_Quasi Rent Illustration" xfId="2255" xr:uid="{00000000-0005-0000-0000-000072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-out (2)" xfId="662" xr:uid="{00000000-0005-0000-0000-0000AB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," xfId="766" xr:uid="{00000000-0005-0000-0000-000021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_Accretion_Dilution" xfId="780" xr:uid="{00000000-0005-0000-0000-0000610A0000}"/>
    <cellStyle name="Comma 2*" xfId="779" xr:uid="{00000000-0005-0000-0000-000060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*" xfId="783" xr:uid="{00000000-0005-0000-0000-0000A6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_Accretion_Dilution" xfId="814" xr:uid="{00000000-0005-0000-0000-0000D20A0000}"/>
    <cellStyle name="Currency 2*" xfId="813" xr:uid="{00000000-0005-0000-0000-0000D1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--" xfId="799" xr:uid="{00000000-0005-0000-0000-0000BF0A0000}"/>
    <cellStyle name="Currency*" xfId="818" xr:uid="{00000000-0005-0000-0000-0000D70A0000}"/>
    <cellStyle name="Currency$" xfId="817" xr:uid="{00000000-0005-0000-0000-0000D6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-mmm-yy" xfId="858" xr:uid="{00000000-0005-0000-0000-00001D0B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-M-Y]" xfId="829" xr:uid="{00000000-0005-0000-0000-0000EA0A0000}"/>
    <cellStyle name="Date [d-mmm-yy]" xfId="828" xr:uid="{00000000-0005-0000-0000-0000E90A0000}"/>
    <cellStyle name="date [dd mmm]" xfId="827" xr:uid="{00000000-0005-0000-0000-0000E80A0000}"/>
    <cellStyle name="Date [Long Europe]" xfId="830" xr:uid="{00000000-0005-0000-0000-0000EB0A0000}"/>
    <cellStyle name="Date [Long U.S.]" xfId="831" xr:uid="{00000000-0005-0000-0000-0000EC0A0000}"/>
    <cellStyle name="Date [M-Y]" xfId="841" xr:uid="{00000000-0005-0000-0000-0000F6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_~7573237" xfId="847" xr:uid="{00000000-0005-0000-0000-0000020B0000}"/>
    <cellStyle name="Date, Long" xfId="2266" xr:uid="{00000000-0005-0000-0000-0000000B0000}"/>
    <cellStyle name="Date, Short" xfId="2267" xr:uid="{00000000-0005-0000-0000-000001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[yellow]" xfId="974" xr:uid="{00000000-0005-0000-0000-0000BA0B0000}"/>
    <cellStyle name="Input %" xfId="972" xr:uid="{00000000-0005-0000-0000-0000B80B0000}"/>
    <cellStyle name="Input % (1dp)" xfId="973" xr:uid="{00000000-0005-0000-0000-0000B9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%" xfId="992" xr:uid="{00000000-0005-0000-0000-0000E80B0000}"/>
    <cellStyle name="Input$" xfId="991" xr:uid="{00000000-0005-0000-0000-0000E7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_Copy of Rank Model - 230108 VB" xfId="2311" xr:uid="{00000000-0005-0000-0000-00006A0C0000}"/>
    <cellStyle name="Normal_Southern Cross LBO v9" xfId="2" xr:uid="{00000000-0005-0000-0000-00006B0C0000}"/>
    <cellStyle name="Normal--" xfId="1080" xr:uid="{00000000-0005-0000-0000-0000490C0000}"/>
    <cellStyle name="normal;" xfId="1092" xr:uid="{00000000-0005-0000-0000-0000680C0000}"/>
    <cellStyle name="normal; 2" xfId="3677" xr:uid="{00000000-0005-0000-0000-0000690C0000}"/>
    <cellStyle name="Normal%Input" xfId="1091" xr:uid="{00000000-0005-0000-0000-000067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&amp;L Numbers" xfId="1126" xr:uid="{00000000-0005-0000-0000-00008E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 cent" xfId="2309" builtinId="5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-]" xfId="1173" xr:uid="{00000000-0005-0000-0000-0000C40C0000}"/>
    <cellStyle name="Percent [1]" xfId="1172" xr:uid="{00000000-0005-0000-0000-0000C3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-out (2)" xfId="1334" xr:uid="{00000000-0005-0000-0000-0000760D0000}"/>
    <cellStyle name="s_Earn-out (2)_1" xfId="1335" xr:uid="{00000000-0005-0000-0000-000077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-titulo" xfId="1549" xr:uid="{00000000-0005-0000-0000-0000520E0000}"/>
    <cellStyle name="Sub-titulo 2" xfId="1550" xr:uid="{00000000-0005-0000-0000-0000530E0000}"/>
    <cellStyle name="Sub-total" xfId="1552" xr:uid="{00000000-0005-0000-0000-000055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total" xfId="1551" xr:uid="{00000000-0005-0000-0000-000054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#" xfId="1560" xr:uid="{00000000-0005-0000-0000-00005E0E0000}"/>
    <cellStyle name="t%" xfId="1561" xr:uid="{00000000-0005-0000-0000-00005F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W44"/>
  <sheetViews>
    <sheetView showGridLines="0" zoomScale="85" zoomScaleNormal="85" zoomScaleSheetLayoutView="100" workbookViewId="0">
      <selection activeCell="M7" sqref="M7"/>
    </sheetView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1" spans="1:23">
      <c r="A1" s="1" t="s">
        <v>155</v>
      </c>
    </row>
    <row r="2" spans="1:23">
      <c r="B2"/>
    </row>
    <row r="9" spans="1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23">
      <c r="W12" s="35"/>
    </row>
    <row r="13" spans="1:23">
      <c r="W13"/>
    </row>
    <row r="14" spans="1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1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1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">
      <c r="C19" s="410" t="s">
        <v>20</v>
      </c>
      <c r="E19" s="397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207"/>
      <c r="R30" s="208"/>
      <c r="S30" s="208"/>
      <c r="T30" s="209"/>
    </row>
    <row r="31" spans="3:23">
      <c r="C31" s="410"/>
      <c r="Q31" s="208"/>
      <c r="R31" s="208"/>
      <c r="S31" s="208"/>
      <c r="T31" s="209"/>
      <c r="V31" s="52"/>
    </row>
    <row r="32" spans="3:23">
      <c r="C32" s="410"/>
      <c r="Q32" s="208"/>
      <c r="R32" s="208"/>
      <c r="S32" s="208"/>
      <c r="T32" s="209"/>
    </row>
    <row r="33" spans="3:21">
      <c r="C33" s="410"/>
      <c r="P33" s="396"/>
      <c r="Q33" s="210"/>
      <c r="R33" s="208"/>
      <c r="S33" s="208"/>
      <c r="T33" s="209"/>
      <c r="U33" s="396"/>
    </row>
    <row r="34" spans="3:21">
      <c r="C34" s="410"/>
      <c r="P34" s="396"/>
      <c r="Q34" s="210"/>
      <c r="R34" s="208"/>
      <c r="S34" s="208"/>
      <c r="T34" s="209"/>
      <c r="U34" s="396"/>
    </row>
    <row r="35" spans="3:21" ht="4.5" customHeight="1">
      <c r="C35" s="410"/>
      <c r="P35" s="396"/>
      <c r="Q35" s="210"/>
      <c r="R35" s="208"/>
      <c r="S35" s="208"/>
      <c r="T35" s="209"/>
      <c r="U35" s="396"/>
    </row>
    <row r="36" spans="3:21">
      <c r="C36" s="410"/>
      <c r="P36" s="396"/>
      <c r="Q36" s="210"/>
      <c r="R36" s="208"/>
      <c r="S36" s="208"/>
      <c r="T36" s="209"/>
      <c r="U36" s="396"/>
    </row>
    <row r="37" spans="3:21">
      <c r="C37" s="410"/>
      <c r="G37"/>
      <c r="P37" s="396"/>
      <c r="Q37" s="210"/>
      <c r="R37" s="208"/>
      <c r="S37" s="208"/>
      <c r="T37" s="209"/>
      <c r="U37" s="396"/>
    </row>
    <row r="38" spans="3:21">
      <c r="C38" s="410"/>
      <c r="P38" s="396"/>
      <c r="Q38" s="210"/>
      <c r="R38" s="208"/>
      <c r="S38" s="208"/>
      <c r="T38" s="209"/>
      <c r="U38" s="396"/>
    </row>
    <row r="39" spans="3:21">
      <c r="C39" s="410"/>
      <c r="P39" s="396"/>
      <c r="Q39" s="210"/>
      <c r="R39" s="208"/>
      <c r="S39" s="208"/>
      <c r="T39" s="209"/>
      <c r="U39" s="396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/>
  </sheetViews>
  <sheetFormatPr baseColWidth="10" defaultColWidth="8.83203125" defaultRowHeight="13"/>
  <cols>
    <col min="1" max="1" width="3" style="129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1" spans="1:18" s="129" customFormat="1"/>
    <row r="3" spans="1:18" s="189" customFormat="1" ht="20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K14" sqref="K14"/>
    </sheetView>
  </sheetViews>
  <sheetFormatPr baseColWidth="10" defaultColWidth="9.1640625" defaultRowHeight="13"/>
  <cols>
    <col min="1" max="1" width="30.6640625" style="129" customWidth="1"/>
    <col min="2" max="2" width="9.83203125" style="129" customWidth="1"/>
    <col min="3" max="6" width="9.5" style="129" bestFit="1" customWidth="1"/>
    <col min="7" max="16384" width="9.1640625" style="129"/>
  </cols>
  <sheetData>
    <row r="1" spans="1:12" ht="21">
      <c r="A1" s="362" t="s">
        <v>149</v>
      </c>
    </row>
    <row r="2" spans="1:12" ht="21">
      <c r="A2" s="362"/>
    </row>
    <row r="3" spans="1:12">
      <c r="B3" s="411" t="s">
        <v>150</v>
      </c>
      <c r="C3" s="411"/>
      <c r="D3" s="411"/>
      <c r="E3" s="411"/>
      <c r="F3" s="411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06">
        <v>1100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-4.2838389353970663E-2</v>
      </c>
      <c r="D6" s="365">
        <f t="shared" ref="D6:F6" si="0">D5/C5-1</f>
        <v>0.23076125975469219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06">
        <f>C8*C5</f>
        <v>550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05">
        <v>0.5</v>
      </c>
      <c r="D8" s="365">
        <f t="shared" ref="D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-30.012889249967884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-2.7284444772698077E-2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-36.352889249967888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-54.357357914702661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-9.802064391353646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-90.683524032180841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-57.483524032180839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-175.30033757176582</v>
      </c>
      <c r="E34" s="376">
        <f t="shared" si="8"/>
        <v>-149.11850486259755</v>
      </c>
      <c r="F34" s="376">
        <f t="shared" si="8"/>
        <v>-83.939476454102362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-175.30033757176582</v>
      </c>
      <c r="D35" s="376">
        <f t="shared" si="9"/>
        <v>-149.11850486259755</v>
      </c>
      <c r="E35" s="376">
        <f t="shared" si="9"/>
        <v>-83.939476454102362</v>
      </c>
      <c r="F35" s="376">
        <f t="shared" si="9"/>
        <v>-52.801579215286409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21.371823642082553</v>
      </c>
      <c r="D36" s="378">
        <f t="shared" si="10"/>
        <v>1.3338359408473466</v>
      </c>
      <c r="E36" s="378">
        <f t="shared" si="10"/>
        <v>0.67478207527060774</v>
      </c>
      <c r="F36" s="378">
        <f t="shared" si="10"/>
        <v>0.4139088617375607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M12" sqref="M12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1100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1100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-4.2838389353970663E-2</v>
      </c>
      <c r="N13" s="156">
        <f>IF(ISERROR(N12/M12-1),"n.a.",N12/M12-1)</f>
        <v>0.23076125975469219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8.2024042733811307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8.2024042733811307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7.4567311576192096E-3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3.6777539566680922E-2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-32.252889249967879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-30.172898077473345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4.6363636363636364E-2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1.6367698786122525E-2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1100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-4.2838389353970663E-2</v>
      </c>
      <c r="N61" s="272">
        <f t="shared" si="67"/>
        <v>0.23076125975469219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8.2024042733811307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-0.9128768202186025</v>
      </c>
      <c r="N63" s="272">
        <f t="shared" si="70"/>
        <v>12.629752022830738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7.4567311576192096E-3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-3.6777539566680922E-2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-32.252889249967879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-1.5559118280407485</v>
      </c>
      <c r="N69" s="276">
        <f t="shared" si="79"/>
        <v>-3.0029671797991728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-2.9320808409061708E-2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8.2024042733811307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4.6363636363636364E-2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1.4647231309912188E-2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1.6367698786122525E-2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D14" zoomScaleNormal="100" zoomScaleSheetLayoutView="100" workbookViewId="0">
      <selection activeCell="J24" sqref="J24"/>
    </sheetView>
  </sheetViews>
  <sheetFormatPr baseColWidth="10" defaultColWidth="9.1640625" defaultRowHeight="13"/>
  <cols>
    <col min="1" max="1" width="3" style="28" customWidth="1"/>
    <col min="2" max="3" width="0.5" style="28" customWidth="1"/>
    <col min="4" max="4" width="11.33203125" style="28" customWidth="1"/>
    <col min="5" max="18" width="14.33203125" style="28" customWidth="1"/>
    <col min="19" max="20" width="14.33203125" style="129" customWidth="1"/>
    <col min="21" max="21" width="2.83203125" style="28" customWidth="1"/>
    <col min="22" max="16384" width="9.1640625" style="28"/>
  </cols>
  <sheetData>
    <row r="1" spans="4:21" s="129" customFormat="1"/>
    <row r="2" spans="4:21" s="7" customFormat="1" ht="12" customHeight="1">
      <c r="D2" s="39"/>
    </row>
    <row r="3" spans="4:21" s="189" customFormat="1" ht="20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1100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-4.2838389353970663E-2</v>
      </c>
      <c r="K25" s="66">
        <f t="shared" si="5"/>
        <v>0.23076125975469219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8.2024042733811307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7.4567311576192096E-3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-0.9128768202186025</v>
      </c>
      <c r="K29" s="66">
        <f t="shared" si="10"/>
        <v>12.629752022830738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3.6777539566680922E-2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-32.252889249967879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-2.9320808409061708E-2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-1.5559118280407485</v>
      </c>
      <c r="K37" s="66">
        <f t="shared" si="26"/>
        <v>-3.0029671797991728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5.4829911724945397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-26.769898077473339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-2.4336270979521218E-2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-1.5696380460170634</v>
      </c>
      <c r="K44" s="66">
        <f t="shared" si="35"/>
        <v>-3.0029671797991728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4.6363636363636364E-2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1.4647231309912188E-2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-1.6367698786122525E-2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-39.207118777955699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2.6835810251851621E-2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-39.180282967703846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344.56180118905041</v>
      </c>
      <c r="I75" s="62">
        <f ca="1">H75/$H$77</f>
        <v>0.46655571151409547</v>
      </c>
      <c r="L75" s="28" t="s">
        <v>50</v>
      </c>
      <c r="N75" s="45">
        <f ca="1">SUMPRODUCT($G$64:$T$64,$G$67:$T$67)</f>
        <v>344.56180118905041</v>
      </c>
      <c r="O75" s="62">
        <f ca="1">N75/$N$77</f>
        <v>0.37305304205557338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0.53344428848590442</v>
      </c>
      <c r="L76" s="28" t="s">
        <v>51</v>
      </c>
      <c r="N76" s="45">
        <f ca="1">T70*R67</f>
        <v>579.0650356019529</v>
      </c>
      <c r="O76" s="62">
        <f ca="1">N76/$N$77</f>
        <v>0.62694695794442656</v>
      </c>
    </row>
    <row r="77" spans="4:20">
      <c r="F77" s="25" t="s">
        <v>52</v>
      </c>
      <c r="G77" s="67"/>
      <c r="H77" s="383">
        <f ca="1">SUM(H75:H76)</f>
        <v>738.52230866675518</v>
      </c>
      <c r="I77" s="69">
        <f ca="1">SUM(I75:I76)</f>
        <v>0.99999999999999989</v>
      </c>
      <c r="L77" s="25" t="s">
        <v>52</v>
      </c>
      <c r="M77" s="67"/>
      <c r="N77" s="57">
        <f ca="1">SUM(N75:N76)</f>
        <v>923.62683679100337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653.90549512717018</v>
      </c>
      <c r="I79" s="69"/>
      <c r="L79" s="25" t="s">
        <v>68</v>
      </c>
      <c r="M79" s="67"/>
      <c r="N79" s="57">
        <f ca="1">N77+N78</f>
        <v>839.01002325141837</v>
      </c>
      <c r="O79" s="69"/>
    </row>
    <row r="80" spans="4:20">
      <c r="F80" s="98" t="s">
        <v>64</v>
      </c>
      <c r="G80" s="68"/>
      <c r="H80" s="384">
        <f ca="1">H79/Assumptions!$D$17*100</f>
        <v>328.59572619455787</v>
      </c>
      <c r="I80" s="100"/>
      <c r="L80" s="98" t="s">
        <v>64</v>
      </c>
      <c r="M80" s="68"/>
      <c r="N80" s="99">
        <f ca="1">N79/Assumptions!$D$17*100</f>
        <v>421.61307701076299</v>
      </c>
      <c r="O80" s="100"/>
    </row>
    <row r="81" spans="4:20">
      <c r="F81" s="101" t="s">
        <v>28</v>
      </c>
      <c r="G81" s="48"/>
      <c r="H81" s="385">
        <f ca="1">H80/Assumptions!$D$16-1</f>
        <v>0.9914892496639871</v>
      </c>
      <c r="I81" s="103"/>
      <c r="L81" s="101" t="s">
        <v>28</v>
      </c>
      <c r="M81" s="48"/>
      <c r="N81" s="102">
        <f ca="1">N80/Assumptions!$D$16-1</f>
        <v>1.5552307697622001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738.52230866675518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923.62683679100337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822.86661907804967</v>
      </c>
      <c r="G95" s="325">
        <v>839.87012808268537</v>
      </c>
      <c r="H95" s="326">
        <v>858.08817344479507</v>
      </c>
      <c r="I95" s="325">
        <v>877.65570364854261</v>
      </c>
      <c r="J95" s="327">
        <v>898.72842848334767</v>
      </c>
      <c r="L95" s="31">
        <f>L96-$I$88</f>
        <v>7.4999999999999997E-2</v>
      </c>
      <c r="M95" s="350">
        <f t="dataTable" ref="M95:Q99" dt2D="1" dtr="1" r1="F10" r2="F11" ca="1"/>
        <v>919.5101065639335</v>
      </c>
      <c r="N95" s="351">
        <v>956.53295990853894</v>
      </c>
      <c r="O95" s="351">
        <v>993.55581325314415</v>
      </c>
      <c r="P95" s="351">
        <v>1030.5786665977496</v>
      </c>
      <c r="Q95" s="352">
        <v>1067.6015199423548</v>
      </c>
      <c r="R95" s="129"/>
    </row>
    <row r="96" spans="4:20" ht="12.75" customHeight="1">
      <c r="E96" s="31">
        <f>E97-$I$88</f>
        <v>0.08</v>
      </c>
      <c r="F96" s="328">
        <v>764.71902194086692</v>
      </c>
      <c r="G96" s="329">
        <v>779.02140860813802</v>
      </c>
      <c r="H96" s="326">
        <v>794.27728771989405</v>
      </c>
      <c r="I96" s="329">
        <v>810.58529642556425</v>
      </c>
      <c r="J96" s="330">
        <v>828.05816289592519</v>
      </c>
      <c r="L96" s="31">
        <f>L97-$I$88</f>
        <v>0.08</v>
      </c>
      <c r="M96" s="353">
        <v>886.81497794563029</v>
      </c>
      <c r="N96" s="354">
        <v>922.32347295615818</v>
      </c>
      <c r="O96" s="355">
        <v>957.83196796668608</v>
      </c>
      <c r="P96" s="354">
        <v>993.34046297721409</v>
      </c>
      <c r="Q96" s="356">
        <v>1028.8489579877419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713.50345290946461</v>
      </c>
      <c r="G97" s="326">
        <v>725.63380721602971</v>
      </c>
      <c r="H97" s="329">
        <v>738.52230866675518</v>
      </c>
      <c r="I97" s="326">
        <v>752.24232634010809</v>
      </c>
      <c r="J97" s="330">
        <v>766.87701185835112</v>
      </c>
      <c r="L97" s="200">
        <f>$M$88</f>
        <v>8.5000000000000006E-2</v>
      </c>
      <c r="M97" s="353">
        <v>855.50153848489117</v>
      </c>
      <c r="N97" s="355">
        <v>889.56418763794727</v>
      </c>
      <c r="O97" s="354">
        <v>923.62683679100337</v>
      </c>
      <c r="P97" s="355">
        <v>957.68948594405924</v>
      </c>
      <c r="Q97" s="356">
        <v>991.75213509711534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668.06197709209209</v>
      </c>
      <c r="G98" s="329">
        <v>678.42591876204722</v>
      </c>
      <c r="H98" s="326">
        <v>689.39950405964692</v>
      </c>
      <c r="I98" s="329">
        <v>701.03815513285849</v>
      </c>
      <c r="J98" s="330">
        <v>713.40422189814603</v>
      </c>
      <c r="L98" s="168">
        <f>L97+$I$88</f>
        <v>9.0000000000000011E-2</v>
      </c>
      <c r="M98" s="353">
        <v>825.50368287143351</v>
      </c>
      <c r="N98" s="354">
        <v>858.18560444622949</v>
      </c>
      <c r="O98" s="355">
        <v>890.86752602102536</v>
      </c>
      <c r="P98" s="354">
        <v>923.54944759582133</v>
      </c>
      <c r="Q98" s="356">
        <v>956.23136917061731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627.48054304645666</v>
      </c>
      <c r="G99" s="332">
        <v>636.39349557348032</v>
      </c>
      <c r="H99" s="332">
        <v>645.80161212978328</v>
      </c>
      <c r="I99" s="332">
        <v>655.74733534644622</v>
      </c>
      <c r="J99" s="333">
        <v>666.27810110526593</v>
      </c>
      <c r="L99" s="169">
        <f>L98+$I$88</f>
        <v>9.5000000000000015E-2</v>
      </c>
      <c r="M99" s="357">
        <v>796.75879453807238</v>
      </c>
      <c r="N99" s="358">
        <v>828.12189523111351</v>
      </c>
      <c r="O99" s="358">
        <v>859.48499592415442</v>
      </c>
      <c r="P99" s="358">
        <v>890.84809661719532</v>
      </c>
      <c r="Q99" s="359">
        <v>922.21119731023646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328.59572619455787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421.61307701076299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370.97980177812298</v>
      </c>
      <c r="G104" s="335">
        <f>(G95-SUM(Assumptions!$D$19:$D$22))/Assumptions!$D$17*100</f>
        <v>379.52427866487454</v>
      </c>
      <c r="H104" s="336">
        <f>(H95-SUM(Assumptions!$D$19:$D$22))/Assumptions!$D$17*100</f>
        <v>388.6790753292513</v>
      </c>
      <c r="I104" s="335">
        <f>(I95-SUM(Assumptions!$D$19:$D$22))/Assumptions!$D$17*100</f>
        <v>398.51200507987818</v>
      </c>
      <c r="J104" s="337">
        <f>(J95-SUM(Assumptions!$D$19:$D$22))/Assumptions!$D$17*100</f>
        <v>409.10131404209176</v>
      </c>
      <c r="L104" s="31">
        <f>L105-$I$88</f>
        <v>7.4999999999999997E-2</v>
      </c>
      <c r="M104" s="73">
        <f>(M95-SUM(Assumptions!$D$19:$D$22))/Assumptions!$D$17*100</f>
        <v>419.54436835394392</v>
      </c>
      <c r="N104" s="74">
        <f>(N95-SUM(Assumptions!$D$19:$D$22))/Assumptions!$D$17*100</f>
        <v>438.14881727083116</v>
      </c>
      <c r="O104" s="78">
        <f>(O95-SUM(Assumptions!$D$19:$D$22))/Assumptions!$D$17*100</f>
        <v>456.75326618771817</v>
      </c>
      <c r="P104" s="74">
        <f>(P95-SUM(Assumptions!$D$19:$D$22))/Assumptions!$D$17*100</f>
        <v>475.35771510460529</v>
      </c>
      <c r="Q104" s="75">
        <f>(Q95-SUM(Assumptions!$D$19:$D$22))/Assumptions!$D$17*100</f>
        <v>493.96216402149236</v>
      </c>
    </row>
    <row r="105" spans="4:20" s="129" customFormat="1">
      <c r="E105" s="31">
        <f>E106-$I$88</f>
        <v>0.08</v>
      </c>
      <c r="F105" s="338">
        <f>(F96-SUM(Assumptions!$D$19:$D$22))/Assumptions!$D$17*100</f>
        <v>341.75990371923717</v>
      </c>
      <c r="G105" s="339">
        <f>(G96-SUM(Assumptions!$D$19:$D$22))/Assumptions!$D$17*100</f>
        <v>348.94703269776534</v>
      </c>
      <c r="H105" s="336">
        <f>(H96-SUM(Assumptions!$D$19:$D$22))/Assumptions!$D$17*100</f>
        <v>356.61330360819551</v>
      </c>
      <c r="I105" s="339">
        <f>(I96-SUM(Assumptions!$D$19:$D$22))/Assumptions!$D$17*100</f>
        <v>364.80828285727603</v>
      </c>
      <c r="J105" s="340">
        <f>(J96-SUM(Assumptions!$D$19:$D$22))/Assumptions!$D$17*100</f>
        <v>373.58861776700513</v>
      </c>
      <c r="L105" s="31">
        <f>L106-$I$88</f>
        <v>0.08</v>
      </c>
      <c r="M105" s="76">
        <f>(M96-SUM(Assumptions!$D$19:$D$22))/Assumptions!$D$17*100</f>
        <v>403.11465548042474</v>
      </c>
      <c r="N105" s="77">
        <f>(N96-SUM(Assumptions!$D$19:$D$22))/Assumptions!$D$17*100</f>
        <v>420.95812030983575</v>
      </c>
      <c r="O105" s="78">
        <f>(O96-SUM(Assumptions!$D$19:$D$22))/Assumptions!$D$17*100</f>
        <v>438.80158513924681</v>
      </c>
      <c r="P105" s="77">
        <f>(P96-SUM(Assumptions!$D$19:$D$22))/Assumptions!$D$17*100</f>
        <v>456.64504996865782</v>
      </c>
      <c r="Q105" s="79">
        <f>(Q96-SUM(Assumptions!$D$19:$D$22))/Assumptions!$D$17*100</f>
        <v>474.48851479806882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316.02343686928623</v>
      </c>
      <c r="G106" s="336">
        <f>(G97-SUM(Assumptions!$D$19:$D$22))/Assumptions!$D$17*100</f>
        <v>322.11909229972099</v>
      </c>
      <c r="H106" s="339">
        <f>(H97-SUM(Assumptions!$D$19:$D$22))/Assumptions!$D$17*100</f>
        <v>328.59572619455787</v>
      </c>
      <c r="I106" s="336">
        <f>(I97-SUM(Assumptions!$D$19:$D$22))/Assumptions!$D$17*100</f>
        <v>335.49020743744882</v>
      </c>
      <c r="J106" s="340">
        <f>(J97-SUM(Assumptions!$D$19:$D$22))/Assumptions!$D$17*100</f>
        <v>342.84432076319905</v>
      </c>
      <c r="L106" s="200">
        <f>$M$88</f>
        <v>8.5000000000000006E-2</v>
      </c>
      <c r="M106" s="76">
        <f>(M97-SUM(Assumptions!$D$19:$D$22))/Assumptions!$D$17*100</f>
        <v>387.37925876648552</v>
      </c>
      <c r="N106" s="78">
        <f>(N97-SUM(Assumptions!$D$19:$D$22))/Assumptions!$D$17*100</f>
        <v>404.49616788862431</v>
      </c>
      <c r="O106" s="77">
        <f>(O97-SUM(Assumptions!$D$19:$D$22))/Assumptions!$D$17*100</f>
        <v>421.61307701076299</v>
      </c>
      <c r="P106" s="78">
        <f>(P97-SUM(Assumptions!$D$19:$D$22))/Assumptions!$D$17*100</f>
        <v>438.72998613290167</v>
      </c>
      <c r="Q106" s="79">
        <f>(Q97-SUM(Assumptions!$D$19:$D$22))/Assumptions!$D$17*100</f>
        <v>455.84689525504035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293.18852439824479</v>
      </c>
      <c r="G107" s="339">
        <f>(G98-SUM(Assumptions!$D$19:$D$22))/Assumptions!$D$17*100</f>
        <v>298.39653528766945</v>
      </c>
      <c r="H107" s="336">
        <f>(H98-SUM(Assumptions!$D$19:$D$22))/Assumptions!$D$17*100</f>
        <v>303.91089975882505</v>
      </c>
      <c r="I107" s="339">
        <f>(I98-SUM(Assumptions!$D$19:$D$22))/Assumptions!$D$17*100</f>
        <v>309.75946813732338</v>
      </c>
      <c r="J107" s="340">
        <f>(J98-SUM(Assumptions!$D$19:$D$22))/Assumptions!$D$17*100</f>
        <v>315.97357203947792</v>
      </c>
      <c r="L107" s="168">
        <f>L106+$I$88</f>
        <v>9.0000000000000011E-2</v>
      </c>
      <c r="M107" s="76">
        <f>(M98-SUM(Assumptions!$D$19:$D$22))/Assumptions!$D$17*100</f>
        <v>372.30495946324049</v>
      </c>
      <c r="N107" s="77">
        <f>(N98-SUM(Assumptions!$D$19:$D$22))/Assumptions!$D$17*100</f>
        <v>388.72803563147966</v>
      </c>
      <c r="O107" s="78">
        <f>(O98-SUM(Assumptions!$D$19:$D$22))/Assumptions!$D$17*100</f>
        <v>405.15111179971876</v>
      </c>
      <c r="P107" s="77">
        <f>(P98-SUM(Assumptions!$D$19:$D$22))/Assumptions!$D$17*100</f>
        <v>421.57418796795793</v>
      </c>
      <c r="Q107" s="79">
        <f>(Q98-SUM(Assumptions!$D$19:$D$22))/Assumptions!$D$17*100</f>
        <v>437.99726413619709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272.79584397330234</v>
      </c>
      <c r="G108" s="342">
        <f>(G99-SUM(Assumptions!$D$19:$D$22))/Assumptions!$D$17*100</f>
        <v>277.27471458989714</v>
      </c>
      <c r="H108" s="342">
        <f>(H99-SUM(Assumptions!$D$19:$D$22))/Assumptions!$D$17*100</f>
        <v>282.00241135185843</v>
      </c>
      <c r="I108" s="342">
        <f>(I99-SUM(Assumptions!$D$19:$D$22))/Assumptions!$D$17*100</f>
        <v>287.00026221450315</v>
      </c>
      <c r="J108" s="343">
        <f>(J99-SUM(Assumptions!$D$19:$D$22))/Assumptions!$D$17*100</f>
        <v>292.29210430436228</v>
      </c>
      <c r="L108" s="169">
        <f>L107+$I$88</f>
        <v>9.5000000000000015E-2</v>
      </c>
      <c r="M108" s="80">
        <f>(M99-SUM(Assumptions!$D$19:$D$22))/Assumptions!$D$17*100</f>
        <v>357.86029195903888</v>
      </c>
      <c r="N108" s="81">
        <f>(N99-SUM(Assumptions!$D$19:$D$22))/Assumptions!$D$17*100</f>
        <v>373.62064406609477</v>
      </c>
      <c r="O108" s="81">
        <f>(O99-SUM(Assumptions!$D$19:$D$22))/Assumptions!$D$17*100</f>
        <v>389.38099617315049</v>
      </c>
      <c r="P108" s="81">
        <f>(P99-SUM(Assumptions!$D$19:$D$22))/Assumptions!$D$17*100</f>
        <v>405.14134828020616</v>
      </c>
      <c r="Q108" s="82">
        <f>(Q99-SUM(Assumptions!$D$19:$D$22))/Assumptions!$D$17*100</f>
        <v>420.90170038726205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8.2024042733811307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7.4567311576192096E-3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-32.252889249967879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-2.9320808409061708E-2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5.4829911724945397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-26.769898077473339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-39.207118777955699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zoomScaleNormal="100" workbookViewId="0">
      <selection activeCell="J9" sqref="J9"/>
    </sheetView>
  </sheetViews>
  <sheetFormatPr baseColWidth="10" defaultColWidth="8.83203125" defaultRowHeight="13"/>
  <cols>
    <col min="1" max="2" width="2.6640625" style="216" customWidth="1"/>
    <col min="3" max="5" width="12" style="216" customWidth="1"/>
    <col min="6" max="7" width="9.1640625" style="216"/>
    <col min="8" max="8" width="0.83203125" style="216" customWidth="1"/>
    <col min="9" max="19" width="12.6640625" style="216" customWidth="1"/>
    <col min="20" max="253" width="9.1640625" style="216"/>
    <col min="254" max="255" width="2.6640625" style="216" customWidth="1"/>
    <col min="256" max="258" width="12" style="216" customWidth="1"/>
    <col min="259" max="260" width="9.1640625" style="216"/>
    <col min="261" max="261" width="0.83203125" style="216" customWidth="1"/>
    <col min="262" max="275" width="7.6640625" style="216" customWidth="1"/>
    <col min="276" max="509" width="9.1640625" style="216"/>
    <col min="510" max="511" width="2.6640625" style="216" customWidth="1"/>
    <col min="512" max="514" width="12" style="216" customWidth="1"/>
    <col min="515" max="516" width="9.1640625" style="216"/>
    <col min="517" max="517" width="0.83203125" style="216" customWidth="1"/>
    <col min="518" max="531" width="7.6640625" style="216" customWidth="1"/>
    <col min="532" max="765" width="9.1640625" style="216"/>
    <col min="766" max="767" width="2.6640625" style="216" customWidth="1"/>
    <col min="768" max="770" width="12" style="216" customWidth="1"/>
    <col min="771" max="772" width="9.1640625" style="216"/>
    <col min="773" max="773" width="0.83203125" style="216" customWidth="1"/>
    <col min="774" max="787" width="7.6640625" style="216" customWidth="1"/>
    <col min="788" max="1021" width="9.1640625" style="216"/>
    <col min="1022" max="1023" width="2.6640625" style="216" customWidth="1"/>
    <col min="1024" max="1026" width="12" style="216" customWidth="1"/>
    <col min="1027" max="1028" width="9.1640625" style="216"/>
    <col min="1029" max="1029" width="0.83203125" style="216" customWidth="1"/>
    <col min="1030" max="1043" width="7.6640625" style="216" customWidth="1"/>
    <col min="1044" max="1277" width="9.1640625" style="216"/>
    <col min="1278" max="1279" width="2.6640625" style="216" customWidth="1"/>
    <col min="1280" max="1282" width="12" style="216" customWidth="1"/>
    <col min="1283" max="1284" width="9.1640625" style="216"/>
    <col min="1285" max="1285" width="0.83203125" style="216" customWidth="1"/>
    <col min="1286" max="1299" width="7.6640625" style="216" customWidth="1"/>
    <col min="1300" max="1533" width="9.1640625" style="216"/>
    <col min="1534" max="1535" width="2.6640625" style="216" customWidth="1"/>
    <col min="1536" max="1538" width="12" style="216" customWidth="1"/>
    <col min="1539" max="1540" width="9.1640625" style="216"/>
    <col min="1541" max="1541" width="0.83203125" style="216" customWidth="1"/>
    <col min="1542" max="1555" width="7.6640625" style="216" customWidth="1"/>
    <col min="1556" max="1789" width="9.1640625" style="216"/>
    <col min="1790" max="1791" width="2.6640625" style="216" customWidth="1"/>
    <col min="1792" max="1794" width="12" style="216" customWidth="1"/>
    <col min="1795" max="1796" width="9.1640625" style="216"/>
    <col min="1797" max="1797" width="0.83203125" style="216" customWidth="1"/>
    <col min="1798" max="1811" width="7.6640625" style="216" customWidth="1"/>
    <col min="1812" max="2045" width="9.1640625" style="216"/>
    <col min="2046" max="2047" width="2.6640625" style="216" customWidth="1"/>
    <col min="2048" max="2050" width="12" style="216" customWidth="1"/>
    <col min="2051" max="2052" width="9.1640625" style="216"/>
    <col min="2053" max="2053" width="0.83203125" style="216" customWidth="1"/>
    <col min="2054" max="2067" width="7.6640625" style="216" customWidth="1"/>
    <col min="2068" max="2301" width="9.1640625" style="216"/>
    <col min="2302" max="2303" width="2.6640625" style="216" customWidth="1"/>
    <col min="2304" max="2306" width="12" style="216" customWidth="1"/>
    <col min="2307" max="2308" width="9.1640625" style="216"/>
    <col min="2309" max="2309" width="0.83203125" style="216" customWidth="1"/>
    <col min="2310" max="2323" width="7.6640625" style="216" customWidth="1"/>
    <col min="2324" max="2557" width="9.1640625" style="216"/>
    <col min="2558" max="2559" width="2.6640625" style="216" customWidth="1"/>
    <col min="2560" max="2562" width="12" style="216" customWidth="1"/>
    <col min="2563" max="2564" width="9.1640625" style="216"/>
    <col min="2565" max="2565" width="0.83203125" style="216" customWidth="1"/>
    <col min="2566" max="2579" width="7.6640625" style="216" customWidth="1"/>
    <col min="2580" max="2813" width="9.1640625" style="216"/>
    <col min="2814" max="2815" width="2.6640625" style="216" customWidth="1"/>
    <col min="2816" max="2818" width="12" style="216" customWidth="1"/>
    <col min="2819" max="2820" width="9.1640625" style="216"/>
    <col min="2821" max="2821" width="0.83203125" style="216" customWidth="1"/>
    <col min="2822" max="2835" width="7.6640625" style="216" customWidth="1"/>
    <col min="2836" max="3069" width="9.1640625" style="216"/>
    <col min="3070" max="3071" width="2.6640625" style="216" customWidth="1"/>
    <col min="3072" max="3074" width="12" style="216" customWidth="1"/>
    <col min="3075" max="3076" width="9.1640625" style="216"/>
    <col min="3077" max="3077" width="0.83203125" style="216" customWidth="1"/>
    <col min="3078" max="3091" width="7.6640625" style="216" customWidth="1"/>
    <col min="3092" max="3325" width="9.1640625" style="216"/>
    <col min="3326" max="3327" width="2.6640625" style="216" customWidth="1"/>
    <col min="3328" max="3330" width="12" style="216" customWidth="1"/>
    <col min="3331" max="3332" width="9.1640625" style="216"/>
    <col min="3333" max="3333" width="0.83203125" style="216" customWidth="1"/>
    <col min="3334" max="3347" width="7.6640625" style="216" customWidth="1"/>
    <col min="3348" max="3581" width="9.1640625" style="216"/>
    <col min="3582" max="3583" width="2.6640625" style="216" customWidth="1"/>
    <col min="3584" max="3586" width="12" style="216" customWidth="1"/>
    <col min="3587" max="3588" width="9.1640625" style="216"/>
    <col min="3589" max="3589" width="0.83203125" style="216" customWidth="1"/>
    <col min="3590" max="3603" width="7.6640625" style="216" customWidth="1"/>
    <col min="3604" max="3837" width="9.1640625" style="216"/>
    <col min="3838" max="3839" width="2.6640625" style="216" customWidth="1"/>
    <col min="3840" max="3842" width="12" style="216" customWidth="1"/>
    <col min="3843" max="3844" width="9.1640625" style="216"/>
    <col min="3845" max="3845" width="0.83203125" style="216" customWidth="1"/>
    <col min="3846" max="3859" width="7.6640625" style="216" customWidth="1"/>
    <col min="3860" max="4093" width="9.1640625" style="216"/>
    <col min="4094" max="4095" width="2.6640625" style="216" customWidth="1"/>
    <col min="4096" max="4098" width="12" style="216" customWidth="1"/>
    <col min="4099" max="4100" width="9.1640625" style="216"/>
    <col min="4101" max="4101" width="0.83203125" style="216" customWidth="1"/>
    <col min="4102" max="4115" width="7.6640625" style="216" customWidth="1"/>
    <col min="4116" max="4349" width="9.1640625" style="216"/>
    <col min="4350" max="4351" width="2.6640625" style="216" customWidth="1"/>
    <col min="4352" max="4354" width="12" style="216" customWidth="1"/>
    <col min="4355" max="4356" width="9.1640625" style="216"/>
    <col min="4357" max="4357" width="0.83203125" style="216" customWidth="1"/>
    <col min="4358" max="4371" width="7.6640625" style="216" customWidth="1"/>
    <col min="4372" max="4605" width="9.1640625" style="216"/>
    <col min="4606" max="4607" width="2.6640625" style="216" customWidth="1"/>
    <col min="4608" max="4610" width="12" style="216" customWidth="1"/>
    <col min="4611" max="4612" width="9.1640625" style="216"/>
    <col min="4613" max="4613" width="0.83203125" style="216" customWidth="1"/>
    <col min="4614" max="4627" width="7.6640625" style="216" customWidth="1"/>
    <col min="4628" max="4861" width="9.1640625" style="216"/>
    <col min="4862" max="4863" width="2.6640625" style="216" customWidth="1"/>
    <col min="4864" max="4866" width="12" style="216" customWidth="1"/>
    <col min="4867" max="4868" width="9.1640625" style="216"/>
    <col min="4869" max="4869" width="0.83203125" style="216" customWidth="1"/>
    <col min="4870" max="4883" width="7.6640625" style="216" customWidth="1"/>
    <col min="4884" max="5117" width="9.1640625" style="216"/>
    <col min="5118" max="5119" width="2.6640625" style="216" customWidth="1"/>
    <col min="5120" max="5122" width="12" style="216" customWidth="1"/>
    <col min="5123" max="5124" width="9.1640625" style="216"/>
    <col min="5125" max="5125" width="0.83203125" style="216" customWidth="1"/>
    <col min="5126" max="5139" width="7.6640625" style="216" customWidth="1"/>
    <col min="5140" max="5373" width="9.1640625" style="216"/>
    <col min="5374" max="5375" width="2.6640625" style="216" customWidth="1"/>
    <col min="5376" max="5378" width="12" style="216" customWidth="1"/>
    <col min="5379" max="5380" width="9.1640625" style="216"/>
    <col min="5381" max="5381" width="0.83203125" style="216" customWidth="1"/>
    <col min="5382" max="5395" width="7.6640625" style="216" customWidth="1"/>
    <col min="5396" max="5629" width="9.1640625" style="216"/>
    <col min="5630" max="5631" width="2.6640625" style="216" customWidth="1"/>
    <col min="5632" max="5634" width="12" style="216" customWidth="1"/>
    <col min="5635" max="5636" width="9.1640625" style="216"/>
    <col min="5637" max="5637" width="0.83203125" style="216" customWidth="1"/>
    <col min="5638" max="5651" width="7.6640625" style="216" customWidth="1"/>
    <col min="5652" max="5885" width="9.1640625" style="216"/>
    <col min="5886" max="5887" width="2.6640625" style="216" customWidth="1"/>
    <col min="5888" max="5890" width="12" style="216" customWidth="1"/>
    <col min="5891" max="5892" width="9.1640625" style="216"/>
    <col min="5893" max="5893" width="0.83203125" style="216" customWidth="1"/>
    <col min="5894" max="5907" width="7.6640625" style="216" customWidth="1"/>
    <col min="5908" max="6141" width="9.1640625" style="216"/>
    <col min="6142" max="6143" width="2.6640625" style="216" customWidth="1"/>
    <col min="6144" max="6146" width="12" style="216" customWidth="1"/>
    <col min="6147" max="6148" width="9.1640625" style="216"/>
    <col min="6149" max="6149" width="0.83203125" style="216" customWidth="1"/>
    <col min="6150" max="6163" width="7.6640625" style="216" customWidth="1"/>
    <col min="6164" max="6397" width="9.1640625" style="216"/>
    <col min="6398" max="6399" width="2.6640625" style="216" customWidth="1"/>
    <col min="6400" max="6402" width="12" style="216" customWidth="1"/>
    <col min="6403" max="6404" width="9.1640625" style="216"/>
    <col min="6405" max="6405" width="0.83203125" style="216" customWidth="1"/>
    <col min="6406" max="6419" width="7.6640625" style="216" customWidth="1"/>
    <col min="6420" max="6653" width="9.1640625" style="216"/>
    <col min="6654" max="6655" width="2.6640625" style="216" customWidth="1"/>
    <col min="6656" max="6658" width="12" style="216" customWidth="1"/>
    <col min="6659" max="6660" width="9.1640625" style="216"/>
    <col min="6661" max="6661" width="0.83203125" style="216" customWidth="1"/>
    <col min="6662" max="6675" width="7.6640625" style="216" customWidth="1"/>
    <col min="6676" max="6909" width="9.1640625" style="216"/>
    <col min="6910" max="6911" width="2.6640625" style="216" customWidth="1"/>
    <col min="6912" max="6914" width="12" style="216" customWidth="1"/>
    <col min="6915" max="6916" width="9.1640625" style="216"/>
    <col min="6917" max="6917" width="0.83203125" style="216" customWidth="1"/>
    <col min="6918" max="6931" width="7.6640625" style="216" customWidth="1"/>
    <col min="6932" max="7165" width="9.1640625" style="216"/>
    <col min="7166" max="7167" width="2.6640625" style="216" customWidth="1"/>
    <col min="7168" max="7170" width="12" style="216" customWidth="1"/>
    <col min="7171" max="7172" width="9.1640625" style="216"/>
    <col min="7173" max="7173" width="0.83203125" style="216" customWidth="1"/>
    <col min="7174" max="7187" width="7.6640625" style="216" customWidth="1"/>
    <col min="7188" max="7421" width="9.1640625" style="216"/>
    <col min="7422" max="7423" width="2.6640625" style="216" customWidth="1"/>
    <col min="7424" max="7426" width="12" style="216" customWidth="1"/>
    <col min="7427" max="7428" width="9.1640625" style="216"/>
    <col min="7429" max="7429" width="0.83203125" style="216" customWidth="1"/>
    <col min="7430" max="7443" width="7.6640625" style="216" customWidth="1"/>
    <col min="7444" max="7677" width="9.1640625" style="216"/>
    <col min="7678" max="7679" width="2.6640625" style="216" customWidth="1"/>
    <col min="7680" max="7682" width="12" style="216" customWidth="1"/>
    <col min="7683" max="7684" width="9.1640625" style="216"/>
    <col min="7685" max="7685" width="0.83203125" style="216" customWidth="1"/>
    <col min="7686" max="7699" width="7.6640625" style="216" customWidth="1"/>
    <col min="7700" max="7933" width="9.1640625" style="216"/>
    <col min="7934" max="7935" width="2.6640625" style="216" customWidth="1"/>
    <col min="7936" max="7938" width="12" style="216" customWidth="1"/>
    <col min="7939" max="7940" width="9.1640625" style="216"/>
    <col min="7941" max="7941" width="0.83203125" style="216" customWidth="1"/>
    <col min="7942" max="7955" width="7.6640625" style="216" customWidth="1"/>
    <col min="7956" max="8189" width="9.1640625" style="216"/>
    <col min="8190" max="8191" width="2.6640625" style="216" customWidth="1"/>
    <col min="8192" max="8194" width="12" style="216" customWidth="1"/>
    <col min="8195" max="8196" width="9.1640625" style="216"/>
    <col min="8197" max="8197" width="0.83203125" style="216" customWidth="1"/>
    <col min="8198" max="8211" width="7.6640625" style="216" customWidth="1"/>
    <col min="8212" max="8445" width="9.1640625" style="216"/>
    <col min="8446" max="8447" width="2.6640625" style="216" customWidth="1"/>
    <col min="8448" max="8450" width="12" style="216" customWidth="1"/>
    <col min="8451" max="8452" width="9.1640625" style="216"/>
    <col min="8453" max="8453" width="0.83203125" style="216" customWidth="1"/>
    <col min="8454" max="8467" width="7.6640625" style="216" customWidth="1"/>
    <col min="8468" max="8701" width="9.1640625" style="216"/>
    <col min="8702" max="8703" width="2.6640625" style="216" customWidth="1"/>
    <col min="8704" max="8706" width="12" style="216" customWidth="1"/>
    <col min="8707" max="8708" width="9.1640625" style="216"/>
    <col min="8709" max="8709" width="0.83203125" style="216" customWidth="1"/>
    <col min="8710" max="8723" width="7.6640625" style="216" customWidth="1"/>
    <col min="8724" max="8957" width="9.1640625" style="216"/>
    <col min="8958" max="8959" width="2.6640625" style="216" customWidth="1"/>
    <col min="8960" max="8962" width="12" style="216" customWidth="1"/>
    <col min="8963" max="8964" width="9.1640625" style="216"/>
    <col min="8965" max="8965" width="0.83203125" style="216" customWidth="1"/>
    <col min="8966" max="8979" width="7.6640625" style="216" customWidth="1"/>
    <col min="8980" max="9213" width="9.1640625" style="216"/>
    <col min="9214" max="9215" width="2.6640625" style="216" customWidth="1"/>
    <col min="9216" max="9218" width="12" style="216" customWidth="1"/>
    <col min="9219" max="9220" width="9.1640625" style="216"/>
    <col min="9221" max="9221" width="0.83203125" style="216" customWidth="1"/>
    <col min="9222" max="9235" width="7.6640625" style="216" customWidth="1"/>
    <col min="9236" max="9469" width="9.1640625" style="216"/>
    <col min="9470" max="9471" width="2.6640625" style="216" customWidth="1"/>
    <col min="9472" max="9474" width="12" style="216" customWidth="1"/>
    <col min="9475" max="9476" width="9.1640625" style="216"/>
    <col min="9477" max="9477" width="0.83203125" style="216" customWidth="1"/>
    <col min="9478" max="9491" width="7.6640625" style="216" customWidth="1"/>
    <col min="9492" max="9725" width="9.1640625" style="216"/>
    <col min="9726" max="9727" width="2.6640625" style="216" customWidth="1"/>
    <col min="9728" max="9730" width="12" style="216" customWidth="1"/>
    <col min="9731" max="9732" width="9.1640625" style="216"/>
    <col min="9733" max="9733" width="0.83203125" style="216" customWidth="1"/>
    <col min="9734" max="9747" width="7.6640625" style="216" customWidth="1"/>
    <col min="9748" max="9981" width="9.1640625" style="216"/>
    <col min="9982" max="9983" width="2.6640625" style="216" customWidth="1"/>
    <col min="9984" max="9986" width="12" style="216" customWidth="1"/>
    <col min="9987" max="9988" width="9.1640625" style="216"/>
    <col min="9989" max="9989" width="0.83203125" style="216" customWidth="1"/>
    <col min="9990" max="10003" width="7.6640625" style="216" customWidth="1"/>
    <col min="10004" max="10237" width="9.1640625" style="216"/>
    <col min="10238" max="10239" width="2.6640625" style="216" customWidth="1"/>
    <col min="10240" max="10242" width="12" style="216" customWidth="1"/>
    <col min="10243" max="10244" width="9.1640625" style="216"/>
    <col min="10245" max="10245" width="0.83203125" style="216" customWidth="1"/>
    <col min="10246" max="10259" width="7.6640625" style="216" customWidth="1"/>
    <col min="10260" max="10493" width="9.1640625" style="216"/>
    <col min="10494" max="10495" width="2.6640625" style="216" customWidth="1"/>
    <col min="10496" max="10498" width="12" style="216" customWidth="1"/>
    <col min="10499" max="10500" width="9.1640625" style="216"/>
    <col min="10501" max="10501" width="0.83203125" style="216" customWidth="1"/>
    <col min="10502" max="10515" width="7.6640625" style="216" customWidth="1"/>
    <col min="10516" max="10749" width="9.1640625" style="216"/>
    <col min="10750" max="10751" width="2.6640625" style="216" customWidth="1"/>
    <col min="10752" max="10754" width="12" style="216" customWidth="1"/>
    <col min="10755" max="10756" width="9.1640625" style="216"/>
    <col min="10757" max="10757" width="0.83203125" style="216" customWidth="1"/>
    <col min="10758" max="10771" width="7.6640625" style="216" customWidth="1"/>
    <col min="10772" max="11005" width="9.1640625" style="216"/>
    <col min="11006" max="11007" width="2.6640625" style="216" customWidth="1"/>
    <col min="11008" max="11010" width="12" style="216" customWidth="1"/>
    <col min="11011" max="11012" width="9.1640625" style="216"/>
    <col min="11013" max="11013" width="0.83203125" style="216" customWidth="1"/>
    <col min="11014" max="11027" width="7.6640625" style="216" customWidth="1"/>
    <col min="11028" max="11261" width="9.1640625" style="216"/>
    <col min="11262" max="11263" width="2.6640625" style="216" customWidth="1"/>
    <col min="11264" max="11266" width="12" style="216" customWidth="1"/>
    <col min="11267" max="11268" width="9.1640625" style="216"/>
    <col min="11269" max="11269" width="0.83203125" style="216" customWidth="1"/>
    <col min="11270" max="11283" width="7.6640625" style="216" customWidth="1"/>
    <col min="11284" max="11517" width="9.1640625" style="216"/>
    <col min="11518" max="11519" width="2.6640625" style="216" customWidth="1"/>
    <col min="11520" max="11522" width="12" style="216" customWidth="1"/>
    <col min="11523" max="11524" width="9.1640625" style="216"/>
    <col min="11525" max="11525" width="0.83203125" style="216" customWidth="1"/>
    <col min="11526" max="11539" width="7.6640625" style="216" customWidth="1"/>
    <col min="11540" max="11773" width="9.1640625" style="216"/>
    <col min="11774" max="11775" width="2.6640625" style="216" customWidth="1"/>
    <col min="11776" max="11778" width="12" style="216" customWidth="1"/>
    <col min="11779" max="11780" width="9.1640625" style="216"/>
    <col min="11781" max="11781" width="0.83203125" style="216" customWidth="1"/>
    <col min="11782" max="11795" width="7.6640625" style="216" customWidth="1"/>
    <col min="11796" max="12029" width="9.1640625" style="216"/>
    <col min="12030" max="12031" width="2.6640625" style="216" customWidth="1"/>
    <col min="12032" max="12034" width="12" style="216" customWidth="1"/>
    <col min="12035" max="12036" width="9.1640625" style="216"/>
    <col min="12037" max="12037" width="0.83203125" style="216" customWidth="1"/>
    <col min="12038" max="12051" width="7.6640625" style="216" customWidth="1"/>
    <col min="12052" max="12285" width="9.1640625" style="216"/>
    <col min="12286" max="12287" width="2.6640625" style="216" customWidth="1"/>
    <col min="12288" max="12290" width="12" style="216" customWidth="1"/>
    <col min="12291" max="12292" width="9.1640625" style="216"/>
    <col min="12293" max="12293" width="0.83203125" style="216" customWidth="1"/>
    <col min="12294" max="12307" width="7.6640625" style="216" customWidth="1"/>
    <col min="12308" max="12541" width="9.1640625" style="216"/>
    <col min="12542" max="12543" width="2.6640625" style="216" customWidth="1"/>
    <col min="12544" max="12546" width="12" style="216" customWidth="1"/>
    <col min="12547" max="12548" width="9.1640625" style="216"/>
    <col min="12549" max="12549" width="0.83203125" style="216" customWidth="1"/>
    <col min="12550" max="12563" width="7.6640625" style="216" customWidth="1"/>
    <col min="12564" max="12797" width="9.1640625" style="216"/>
    <col min="12798" max="12799" width="2.6640625" style="216" customWidth="1"/>
    <col min="12800" max="12802" width="12" style="216" customWidth="1"/>
    <col min="12803" max="12804" width="9.1640625" style="216"/>
    <col min="12805" max="12805" width="0.83203125" style="216" customWidth="1"/>
    <col min="12806" max="12819" width="7.6640625" style="216" customWidth="1"/>
    <col min="12820" max="13053" width="9.1640625" style="216"/>
    <col min="13054" max="13055" width="2.6640625" style="216" customWidth="1"/>
    <col min="13056" max="13058" width="12" style="216" customWidth="1"/>
    <col min="13059" max="13060" width="9.1640625" style="216"/>
    <col min="13061" max="13061" width="0.83203125" style="216" customWidth="1"/>
    <col min="13062" max="13075" width="7.6640625" style="216" customWidth="1"/>
    <col min="13076" max="13309" width="9.1640625" style="216"/>
    <col min="13310" max="13311" width="2.6640625" style="216" customWidth="1"/>
    <col min="13312" max="13314" width="12" style="216" customWidth="1"/>
    <col min="13315" max="13316" width="9.1640625" style="216"/>
    <col min="13317" max="13317" width="0.83203125" style="216" customWidth="1"/>
    <col min="13318" max="13331" width="7.6640625" style="216" customWidth="1"/>
    <col min="13332" max="13565" width="9.1640625" style="216"/>
    <col min="13566" max="13567" width="2.6640625" style="216" customWidth="1"/>
    <col min="13568" max="13570" width="12" style="216" customWidth="1"/>
    <col min="13571" max="13572" width="9.1640625" style="216"/>
    <col min="13573" max="13573" width="0.83203125" style="216" customWidth="1"/>
    <col min="13574" max="13587" width="7.6640625" style="216" customWidth="1"/>
    <col min="13588" max="13821" width="9.1640625" style="216"/>
    <col min="13822" max="13823" width="2.6640625" style="216" customWidth="1"/>
    <col min="13824" max="13826" width="12" style="216" customWidth="1"/>
    <col min="13827" max="13828" width="9.1640625" style="216"/>
    <col min="13829" max="13829" width="0.83203125" style="216" customWidth="1"/>
    <col min="13830" max="13843" width="7.6640625" style="216" customWidth="1"/>
    <col min="13844" max="14077" width="9.1640625" style="216"/>
    <col min="14078" max="14079" width="2.6640625" style="216" customWidth="1"/>
    <col min="14080" max="14082" width="12" style="216" customWidth="1"/>
    <col min="14083" max="14084" width="9.1640625" style="216"/>
    <col min="14085" max="14085" width="0.83203125" style="216" customWidth="1"/>
    <col min="14086" max="14099" width="7.6640625" style="216" customWidth="1"/>
    <col min="14100" max="14333" width="9.1640625" style="216"/>
    <col min="14334" max="14335" width="2.6640625" style="216" customWidth="1"/>
    <col min="14336" max="14338" width="12" style="216" customWidth="1"/>
    <col min="14339" max="14340" width="9.1640625" style="216"/>
    <col min="14341" max="14341" width="0.83203125" style="216" customWidth="1"/>
    <col min="14342" max="14355" width="7.6640625" style="216" customWidth="1"/>
    <col min="14356" max="14589" width="9.1640625" style="216"/>
    <col min="14590" max="14591" width="2.6640625" style="216" customWidth="1"/>
    <col min="14592" max="14594" width="12" style="216" customWidth="1"/>
    <col min="14595" max="14596" width="9.1640625" style="216"/>
    <col min="14597" max="14597" width="0.83203125" style="216" customWidth="1"/>
    <col min="14598" max="14611" width="7.6640625" style="216" customWidth="1"/>
    <col min="14612" max="14845" width="9.1640625" style="216"/>
    <col min="14846" max="14847" width="2.6640625" style="216" customWidth="1"/>
    <col min="14848" max="14850" width="12" style="216" customWidth="1"/>
    <col min="14851" max="14852" width="9.1640625" style="216"/>
    <col min="14853" max="14853" width="0.83203125" style="216" customWidth="1"/>
    <col min="14854" max="14867" width="7.6640625" style="216" customWidth="1"/>
    <col min="14868" max="15101" width="9.1640625" style="216"/>
    <col min="15102" max="15103" width="2.6640625" style="216" customWidth="1"/>
    <col min="15104" max="15106" width="12" style="216" customWidth="1"/>
    <col min="15107" max="15108" width="9.1640625" style="216"/>
    <col min="15109" max="15109" width="0.83203125" style="216" customWidth="1"/>
    <col min="15110" max="15123" width="7.6640625" style="216" customWidth="1"/>
    <col min="15124" max="15357" width="9.1640625" style="216"/>
    <col min="15358" max="15359" width="2.6640625" style="216" customWidth="1"/>
    <col min="15360" max="15362" width="12" style="216" customWidth="1"/>
    <col min="15363" max="15364" width="9.1640625" style="216"/>
    <col min="15365" max="15365" width="0.83203125" style="216" customWidth="1"/>
    <col min="15366" max="15379" width="7.6640625" style="216" customWidth="1"/>
    <col min="15380" max="15613" width="9.1640625" style="216"/>
    <col min="15614" max="15615" width="2.6640625" style="216" customWidth="1"/>
    <col min="15616" max="15618" width="12" style="216" customWidth="1"/>
    <col min="15619" max="15620" width="9.1640625" style="216"/>
    <col min="15621" max="15621" width="0.83203125" style="216" customWidth="1"/>
    <col min="15622" max="15635" width="7.6640625" style="216" customWidth="1"/>
    <col min="15636" max="15869" width="9.1640625" style="216"/>
    <col min="15870" max="15871" width="2.6640625" style="216" customWidth="1"/>
    <col min="15872" max="15874" width="12" style="216" customWidth="1"/>
    <col min="15875" max="15876" width="9.1640625" style="216"/>
    <col min="15877" max="15877" width="0.83203125" style="216" customWidth="1"/>
    <col min="15878" max="15891" width="7.6640625" style="216" customWidth="1"/>
    <col min="15892" max="16125" width="9.1640625" style="216"/>
    <col min="16126" max="16127" width="2.6640625" style="216" customWidth="1"/>
    <col min="16128" max="16130" width="12" style="216" customWidth="1"/>
    <col min="16131" max="16132" width="9.1640625" style="216"/>
    <col min="16133" max="16133" width="0.83203125" style="216" customWidth="1"/>
    <col min="16134" max="16147" width="7.6640625" style="216" customWidth="1"/>
    <col min="16148" max="16384" width="9.1640625" style="216"/>
  </cols>
  <sheetData>
    <row r="1" spans="1:21" ht="14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4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6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6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1100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-4.2838389353970663E-2</v>
      </c>
      <c r="K10" s="281">
        <f t="shared" si="10"/>
        <v>0.23076125975469219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8.2024042733811307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7.4567311576192096E-3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-0.9128768202186025</v>
      </c>
      <c r="K13" s="281">
        <f t="shared" si="12"/>
        <v>12.629752022830738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3.6777539566680922E-2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-32.252889249967879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-2.9320808409061708E-2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5.4829911724945397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4.6363636363636364E-2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1.6367698786122525E-2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-39.207118777955699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-36.135593343737973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2" t="str">
        <f>"Value Based on "&amp;TEXT(K40,"#0.0%")&amp;" WACC &amp; "&amp;TEXT(N37,"#0.0%")&amp;" TGR"</f>
        <v>Value Based on 8.5% WACC &amp; 0.5% TGR</v>
      </c>
      <c r="D35" s="412"/>
      <c r="E35" s="412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3"/>
      <c r="D36" s="413"/>
      <c r="E36" s="413"/>
      <c r="F36" s="360" t="s">
        <v>143</v>
      </c>
      <c r="G36" s="225" t="s">
        <v>93</v>
      </c>
      <c r="H36" s="211"/>
      <c r="I36" s="128"/>
      <c r="J36" s="238"/>
      <c r="K36" s="236"/>
      <c r="L36" s="416" t="s">
        <v>94</v>
      </c>
      <c r="M36" s="416"/>
      <c r="N36" s="416"/>
      <c r="O36" s="416"/>
      <c r="P36" s="416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344.53706772338052</v>
      </c>
      <c r="G37" s="290">
        <f ca="1">F37/F$39</f>
        <v>0.4665378456111608</v>
      </c>
      <c r="H37" s="211"/>
      <c r="I37" s="128"/>
      <c r="J37" s="414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0.53346215438883915</v>
      </c>
      <c r="H38" s="211"/>
      <c r="I38" s="128"/>
      <c r="J38" s="414"/>
      <c r="K38" s="302">
        <f>'DCF input'!E95</f>
        <v>7.4999999999999997E-2</v>
      </c>
      <c r="L38" s="303" t="str">
        <f>CONCATENATE(ROUND('DCF input'!F95,)," / ",ROUND('DCF input'!F104,0),"c")</f>
        <v>823 / 371c</v>
      </c>
      <c r="M38" s="304" t="str">
        <f>CONCATENATE(ROUND('DCF input'!G95,)," / ",ROUND('DCF input'!G104,0),"c")</f>
        <v>840 / 380c</v>
      </c>
      <c r="N38" s="304" t="str">
        <f>CONCATENATE(ROUND('DCF input'!H95,)," / ",ROUND('DCF input'!H104,0),"c")</f>
        <v>858 / 389c</v>
      </c>
      <c r="O38" s="304" t="str">
        <f>CONCATENATE(ROUND('DCF input'!I95,)," / ",ROUND('DCF input'!I104,0),"c")</f>
        <v>878 / 399c</v>
      </c>
      <c r="P38" s="304" t="str">
        <f>CONCATENATE(ROUND('DCF input'!J95,)," / ",ROUND('DCF input'!J104,0),"c")</f>
        <v>899 / 409c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738.49757520108528</v>
      </c>
      <c r="G39" s="292">
        <f ca="1">F39/F$39</f>
        <v>1</v>
      </c>
      <c r="H39" s="211"/>
      <c r="I39" s="128"/>
      <c r="J39" s="414"/>
      <c r="K39" s="302">
        <f>'DCF input'!E96</f>
        <v>0.08</v>
      </c>
      <c r="L39" s="304" t="str">
        <f>CONCATENATE(ROUND('DCF input'!F96,)," / ",ROUND('DCF input'!F105,0),"c")</f>
        <v>765 / 342c</v>
      </c>
      <c r="M39" s="305" t="str">
        <f>CONCATENATE(ROUND('DCF input'!G96,)," / ",ROUND('DCF input'!G105,0),"c")</f>
        <v>779 / 349c</v>
      </c>
      <c r="N39" s="305" t="str">
        <f>CONCATENATE(ROUND('DCF input'!H96,)," / ",ROUND('DCF input'!H105,0),"c")</f>
        <v>794 / 357c</v>
      </c>
      <c r="O39" s="305" t="str">
        <f>CONCATENATE(ROUND('DCF input'!I96,)," / ",ROUND('DCF input'!I105,0),"c")</f>
        <v>811 / 365c</v>
      </c>
      <c r="P39" s="304" t="str">
        <f>CONCATENATE(ROUND('DCF input'!J96,)," / ",ROUND('DCF input'!J105,0),"c")</f>
        <v>828 / 374c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4"/>
      <c r="K40" s="302">
        <f>'DCF input'!E97</f>
        <v>8.5000000000000006E-2</v>
      </c>
      <c r="L40" s="304" t="str">
        <f>CONCATENATE(ROUND('DCF input'!F97,)," / ",ROUND('DCF input'!F106,0),"c")</f>
        <v>714 / 316c</v>
      </c>
      <c r="M40" s="305" t="str">
        <f>CONCATENATE(ROUND('DCF input'!G97,)," / ",ROUND('DCF input'!G106,0),"c")</f>
        <v>726 / 322c</v>
      </c>
      <c r="N40" s="306" t="str">
        <f>CONCATENATE(ROUND('DCF input'!H97,)," / ",ROUND('DCF input'!H106,0),"c")</f>
        <v>739 / 329c</v>
      </c>
      <c r="O40" s="305" t="str">
        <f>CONCATENATE(ROUND('DCF input'!I97,)," / ",ROUND('DCF input'!I106,0),"c")</f>
        <v>752 / 335c</v>
      </c>
      <c r="P40" s="304" t="str">
        <f>CONCATENATE(ROUND('DCF input'!J97,)," / ",ROUND('DCF input'!J106,0),"c")</f>
        <v>767 / 343c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653.88076166150029</v>
      </c>
      <c r="G41" s="292"/>
      <c r="H41" s="211"/>
      <c r="I41" s="128"/>
      <c r="J41" s="414"/>
      <c r="K41" s="302">
        <f>'DCF input'!E98</f>
        <v>9.0000000000000011E-2</v>
      </c>
      <c r="L41" s="304" t="str">
        <f>CONCATENATE(ROUND('DCF input'!F98,)," / ",ROUND('DCF input'!F107,0),"c")</f>
        <v>668 / 293c</v>
      </c>
      <c r="M41" s="305" t="str">
        <f>CONCATENATE(ROUND('DCF input'!G98,)," / ",ROUND('DCF input'!G107,0),"c")</f>
        <v>678 / 298c</v>
      </c>
      <c r="N41" s="305" t="str">
        <f>CONCATENATE(ROUND('DCF input'!H98,)," / ",ROUND('DCF input'!H107,0),"c")</f>
        <v>689 / 304c</v>
      </c>
      <c r="O41" s="305" t="str">
        <f>CONCATENATE(ROUND('DCF input'!I98,)," / ",ROUND('DCF input'!I107,0),"c")</f>
        <v>701 / 310c</v>
      </c>
      <c r="P41" s="304" t="str">
        <f>CONCATENATE(ROUND('DCF input'!J98,)," / ",ROUND('DCF input'!J107,0),"c")</f>
        <v>713 / 316c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328.58329731733681</v>
      </c>
      <c r="G42" s="295"/>
      <c r="H42" s="211"/>
      <c r="I42" s="128"/>
      <c r="J42" s="415"/>
      <c r="K42" s="307">
        <f>'DCF input'!E99</f>
        <v>9.5000000000000015E-2</v>
      </c>
      <c r="L42" s="308" t="str">
        <f>CONCATENATE(ROUND('DCF input'!F99,)," / ",ROUND('DCF input'!F108,0),"c")</f>
        <v>627 / 273c</v>
      </c>
      <c r="M42" s="308" t="str">
        <f>CONCATENATE(ROUND('DCF input'!G99,)," / ",ROUND('DCF input'!G108,0),"c")</f>
        <v>636 / 277c</v>
      </c>
      <c r="N42" s="308" t="str">
        <f>CONCATENATE(ROUND('DCF input'!H99,)," / ",ROUND('DCF input'!H108,0),"c")</f>
        <v>646 / 282c</v>
      </c>
      <c r="O42" s="308" t="str">
        <f>CONCATENATE(ROUND('DCF input'!I99,)," / ",ROUND('DCF input'!I108,0),"c")</f>
        <v>656 / 287c</v>
      </c>
      <c r="P42" s="308" t="str">
        <f>CONCATENATE(ROUND('DCF input'!J99,)," / ",ROUND('DCF input'!J108,0),"c")</f>
        <v>666 / 292c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0.99141392313537469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6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Tammy Tran</cp:lastModifiedBy>
  <cp:lastPrinted>2019-02-04T16:32:05Z</cp:lastPrinted>
  <dcterms:created xsi:type="dcterms:W3CDTF">2010-12-03T17:25:22Z</dcterms:created>
  <dcterms:modified xsi:type="dcterms:W3CDTF">2022-01-07T00:12:33Z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