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S03\users$\kbruns\kbruns\"/>
    </mc:Choice>
  </mc:AlternateContent>
  <bookViews>
    <workbookView xWindow="0" yWindow="0" windowWidth="25135" windowHeight="12083" firstSheet="2" activeTab="2"/>
  </bookViews>
  <sheets>
    <sheet name="Sprint 9" sheetId="4" r:id="rId1"/>
    <sheet name="Sprint 10" sheetId="5" r:id="rId2"/>
    <sheet name="Sprint 11" sheetId="6" r:id="rId3"/>
  </sheets>
  <calcPr calcId="152511"/>
</workbook>
</file>

<file path=xl/calcChain.xml><?xml version="1.0" encoding="utf-8"?>
<calcChain xmlns="http://schemas.openxmlformats.org/spreadsheetml/2006/main">
  <c r="L17" i="6" l="1"/>
  <c r="M16" i="6"/>
  <c r="K13" i="6"/>
  <c r="J13" i="6"/>
  <c r="I13" i="6"/>
  <c r="H13" i="6"/>
  <c r="G13" i="6"/>
  <c r="F13" i="6"/>
  <c r="E13" i="6"/>
  <c r="D13" i="6"/>
  <c r="B13" i="6"/>
  <c r="C13" i="6"/>
  <c r="K12" i="6"/>
  <c r="J12" i="6"/>
  <c r="I12" i="6"/>
  <c r="H12" i="6"/>
  <c r="G12" i="6"/>
  <c r="F12" i="6"/>
  <c r="E12" i="6"/>
  <c r="D12" i="6"/>
  <c r="B12" i="6"/>
  <c r="C12" i="6"/>
  <c r="I11" i="6"/>
  <c r="H11" i="6"/>
  <c r="G11" i="6"/>
  <c r="D11" i="6"/>
  <c r="C11" i="6"/>
  <c r="B11" i="6"/>
  <c r="K10" i="6"/>
  <c r="J10" i="6"/>
  <c r="I10" i="6"/>
  <c r="H10" i="6"/>
  <c r="D10" i="6"/>
  <c r="C10" i="6"/>
  <c r="L10" i="6" s="1"/>
  <c r="B10" i="6"/>
  <c r="K9" i="6"/>
  <c r="J9" i="6"/>
  <c r="I9" i="6"/>
  <c r="H9" i="6"/>
  <c r="G9" i="6"/>
  <c r="F9" i="6"/>
  <c r="E9" i="6"/>
  <c r="D9" i="6"/>
  <c r="C9" i="6"/>
  <c r="B9" i="6"/>
  <c r="L9" i="6" s="1"/>
  <c r="K8" i="6"/>
  <c r="J8" i="6"/>
  <c r="I8" i="6"/>
  <c r="H8" i="6"/>
  <c r="G8" i="6"/>
  <c r="F8" i="6"/>
  <c r="E8" i="6"/>
  <c r="D8" i="6"/>
  <c r="B8" i="6"/>
  <c r="C8" i="6"/>
  <c r="K7" i="6"/>
  <c r="J7" i="6"/>
  <c r="I7" i="6"/>
  <c r="H7" i="6"/>
  <c r="G7" i="6"/>
  <c r="F7" i="6"/>
  <c r="E7" i="6"/>
  <c r="D7" i="6"/>
  <c r="B7" i="6"/>
  <c r="C7" i="6"/>
  <c r="L7" i="6" s="1"/>
  <c r="K6" i="6"/>
  <c r="I6" i="6"/>
  <c r="H6" i="6"/>
  <c r="G6" i="6"/>
  <c r="F6" i="6"/>
  <c r="E6" i="6"/>
  <c r="D6" i="6"/>
  <c r="C6" i="6"/>
  <c r="B6" i="6"/>
  <c r="K5" i="6"/>
  <c r="J5" i="6"/>
  <c r="I5" i="6"/>
  <c r="H5" i="6"/>
  <c r="G5" i="6"/>
  <c r="F5" i="6"/>
  <c r="E5" i="6"/>
  <c r="D5" i="6"/>
  <c r="B5" i="6"/>
  <c r="C5" i="6"/>
  <c r="K4" i="6"/>
  <c r="J4" i="6"/>
  <c r="I4" i="6"/>
  <c r="H4" i="6"/>
  <c r="G4" i="6"/>
  <c r="F4" i="6"/>
  <c r="E4" i="6"/>
  <c r="D4" i="6"/>
  <c r="B4" i="6"/>
  <c r="L4" i="6" s="1"/>
  <c r="C4" i="6"/>
  <c r="H7" i="4"/>
  <c r="I7" i="4"/>
  <c r="J7" i="4"/>
  <c r="K7" i="4"/>
  <c r="C4" i="5"/>
  <c r="D4" i="5"/>
  <c r="E4" i="5"/>
  <c r="F4" i="5"/>
  <c r="G4" i="5"/>
  <c r="H4" i="5"/>
  <c r="I4" i="5"/>
  <c r="J4" i="5"/>
  <c r="K4" i="5"/>
  <c r="L4" i="5"/>
  <c r="C5" i="5"/>
  <c r="D5" i="5"/>
  <c r="E5" i="5"/>
  <c r="F5" i="5"/>
  <c r="G5" i="5"/>
  <c r="H5" i="5"/>
  <c r="I5" i="5"/>
  <c r="J5" i="5"/>
  <c r="K5" i="5"/>
  <c r="C6" i="5"/>
  <c r="D6" i="5"/>
  <c r="E6" i="5"/>
  <c r="F6" i="5"/>
  <c r="G6" i="5"/>
  <c r="H6" i="5"/>
  <c r="I6" i="5"/>
  <c r="J6" i="5"/>
  <c r="K6" i="5"/>
  <c r="C7" i="5"/>
  <c r="D7" i="5"/>
  <c r="E7" i="5"/>
  <c r="F7" i="5"/>
  <c r="G7" i="5"/>
  <c r="H7" i="5"/>
  <c r="I7" i="5"/>
  <c r="J7" i="5"/>
  <c r="K7" i="5"/>
  <c r="L7" i="5"/>
  <c r="C8" i="5"/>
  <c r="D8" i="5"/>
  <c r="E8" i="5"/>
  <c r="F8" i="5"/>
  <c r="G8" i="5"/>
  <c r="H8" i="5"/>
  <c r="I8" i="5"/>
  <c r="J8" i="5"/>
  <c r="K8" i="5"/>
  <c r="E9" i="5"/>
  <c r="F9" i="5"/>
  <c r="G9" i="5"/>
  <c r="H9" i="5"/>
  <c r="I9" i="5"/>
  <c r="J9" i="5"/>
  <c r="K9" i="5"/>
  <c r="C10" i="5"/>
  <c r="D10" i="5"/>
  <c r="E10" i="5"/>
  <c r="F10" i="5"/>
  <c r="G10" i="5"/>
  <c r="H10" i="5"/>
  <c r="I10" i="5"/>
  <c r="J10" i="5"/>
  <c r="K10" i="5"/>
  <c r="E11" i="5"/>
  <c r="F11" i="5"/>
  <c r="G11" i="5"/>
  <c r="H11" i="5"/>
  <c r="I11" i="5"/>
  <c r="J11" i="5"/>
  <c r="K11" i="5"/>
  <c r="E12" i="5"/>
  <c r="F12" i="5"/>
  <c r="G12" i="5"/>
  <c r="H12" i="5"/>
  <c r="I12" i="5"/>
  <c r="J12" i="5"/>
  <c r="K12" i="5"/>
  <c r="C13" i="5"/>
  <c r="D13" i="5"/>
  <c r="E13" i="5"/>
  <c r="F13" i="5"/>
  <c r="G13" i="5"/>
  <c r="H13" i="5"/>
  <c r="I13" i="5"/>
  <c r="J13" i="5"/>
  <c r="K13" i="5"/>
  <c r="L16" i="5"/>
  <c r="M15" i="5"/>
  <c r="L12" i="5"/>
  <c r="L9" i="5"/>
  <c r="L6" i="5"/>
  <c r="G3" i="5"/>
  <c r="H3" i="5"/>
  <c r="I3" i="5"/>
  <c r="J3" i="5"/>
  <c r="K3" i="5"/>
  <c r="C3" i="5"/>
  <c r="D3" i="5"/>
  <c r="E3" i="5"/>
  <c r="F3" i="5"/>
  <c r="L10" i="5"/>
  <c r="L13" i="5"/>
  <c r="L11" i="5"/>
  <c r="L8" i="5"/>
  <c r="L5" i="5"/>
  <c r="L18" i="5"/>
  <c r="L16" i="4"/>
  <c r="F9" i="4"/>
  <c r="B9" i="4"/>
  <c r="C9" i="4"/>
  <c r="E9" i="4"/>
  <c r="G9" i="4"/>
  <c r="H9" i="4"/>
  <c r="J9" i="4"/>
  <c r="K9" i="4"/>
  <c r="L9" i="4"/>
  <c r="B6" i="4"/>
  <c r="C6" i="4"/>
  <c r="D6" i="4"/>
  <c r="E6" i="4"/>
  <c r="F6" i="4"/>
  <c r="G6" i="4"/>
  <c r="H6" i="4"/>
  <c r="I6" i="4"/>
  <c r="J6" i="4"/>
  <c r="L6" i="4"/>
  <c r="B7" i="4"/>
  <c r="C7" i="4"/>
  <c r="D7" i="4"/>
  <c r="E7" i="4"/>
  <c r="F7" i="4"/>
  <c r="G7" i="4"/>
  <c r="L7" i="4"/>
  <c r="B4" i="4"/>
  <c r="C4" i="4"/>
  <c r="D4" i="4"/>
  <c r="E4" i="4"/>
  <c r="F4" i="4"/>
  <c r="G4" i="4"/>
  <c r="L4" i="4"/>
  <c r="B5" i="4"/>
  <c r="C5" i="4"/>
  <c r="D5" i="4"/>
  <c r="E5" i="4"/>
  <c r="G5" i="4"/>
  <c r="H5" i="4"/>
  <c r="I5" i="4"/>
  <c r="J5" i="4"/>
  <c r="K5" i="4"/>
  <c r="L5" i="4"/>
  <c r="B8" i="4"/>
  <c r="C8" i="4"/>
  <c r="D8" i="4"/>
  <c r="E8" i="4"/>
  <c r="F8" i="4"/>
  <c r="G8" i="4"/>
  <c r="H8" i="4"/>
  <c r="I8" i="4"/>
  <c r="J8" i="4"/>
  <c r="K8" i="4"/>
  <c r="L8" i="4"/>
  <c r="B10" i="4"/>
  <c r="C10" i="4"/>
  <c r="D10" i="4"/>
  <c r="G10" i="4"/>
  <c r="H10" i="4"/>
  <c r="I10" i="4"/>
  <c r="L10" i="4"/>
  <c r="B11" i="4"/>
  <c r="C11" i="4"/>
  <c r="D11" i="4"/>
  <c r="E11" i="4"/>
  <c r="F11" i="4"/>
  <c r="G11" i="4"/>
  <c r="H11" i="4"/>
  <c r="I11" i="4"/>
  <c r="J11" i="4"/>
  <c r="K11" i="4"/>
  <c r="L11" i="4"/>
  <c r="B12" i="4"/>
  <c r="C12" i="4"/>
  <c r="D12" i="4"/>
  <c r="E12" i="4"/>
  <c r="F12" i="4"/>
  <c r="G12" i="4"/>
  <c r="H12" i="4"/>
  <c r="I12" i="4"/>
  <c r="J12" i="4"/>
  <c r="K12" i="4"/>
  <c r="L12" i="4"/>
  <c r="B13" i="4"/>
  <c r="C13" i="4"/>
  <c r="D13" i="4"/>
  <c r="E13" i="4"/>
  <c r="F13" i="4"/>
  <c r="G13" i="4"/>
  <c r="H13" i="4"/>
  <c r="I13" i="4"/>
  <c r="J13" i="4"/>
  <c r="L13" i="4"/>
  <c r="L17" i="4"/>
  <c r="M15" i="4"/>
  <c r="G3" i="4"/>
  <c r="H3" i="4"/>
  <c r="I3" i="4"/>
  <c r="J3" i="4"/>
  <c r="K3" i="4"/>
  <c r="C3" i="4"/>
  <c r="D3" i="4"/>
  <c r="E3" i="4"/>
  <c r="F3" i="4"/>
  <c r="L18" i="4"/>
  <c r="L19" i="4"/>
  <c r="L17" i="5"/>
  <c r="L19" i="5"/>
  <c r="L21" i="4"/>
  <c r="L21" i="5"/>
  <c r="L5" i="6" l="1"/>
  <c r="L12" i="6"/>
  <c r="L11" i="6"/>
  <c r="L8" i="6"/>
  <c r="L13" i="6"/>
  <c r="L6" i="6"/>
  <c r="L19" i="6" s="1"/>
  <c r="L18" i="6"/>
  <c r="L22" i="6" l="1"/>
  <c r="L20" i="6"/>
</calcChain>
</file>

<file path=xl/comments1.xml><?xml version="1.0" encoding="utf-8"?>
<comments xmlns="http://schemas.openxmlformats.org/spreadsheetml/2006/main">
  <authors>
    <author>Ken Shepard</author>
  </authors>
  <commentList>
    <comment ref="A16" authorId="0" shapeId="0">
      <text>
        <r>
          <rPr>
            <b/>
            <sz val="9"/>
            <color indexed="81"/>
            <rFont val="Tahoma"/>
            <family val="2"/>
          </rPr>
          <t>Ken Shepard:</t>
        </r>
        <r>
          <rPr>
            <sz val="9"/>
            <color indexed="81"/>
            <rFont val="Tahoma"/>
            <family val="2"/>
          </rPr>
          <t xml:space="preserve">
Daily Standup - .25 (9)
Sprint Retrospective - .50
CWDS Weekly - 1.00 (2)
Sprint Review - 1.00
PMO Team mtg - 1.00 (2)
Training Session - 1.00 (2)
Sprint Planning - 1.00
Sprint Review Planning - 1.00
</t>
        </r>
      </text>
    </comment>
  </commentList>
</comments>
</file>

<file path=xl/comments2.xml><?xml version="1.0" encoding="utf-8"?>
<comments xmlns="http://schemas.openxmlformats.org/spreadsheetml/2006/main">
  <authors>
    <author>Ken Shepard</author>
  </authors>
  <commentList>
    <comment ref="A16" authorId="0" shapeId="0">
      <text>
        <r>
          <rPr>
            <b/>
            <sz val="9"/>
            <color indexed="81"/>
            <rFont val="Tahoma"/>
            <family val="2"/>
          </rPr>
          <t>Ken Shepard:</t>
        </r>
        <r>
          <rPr>
            <sz val="9"/>
            <color indexed="81"/>
            <rFont val="Tahoma"/>
            <family val="2"/>
          </rPr>
          <t xml:space="preserve">
Daily Standup - .25 (9)
Sprint Retrospective - .50
CWDS Weekly - 1.00 (2)
Sprint Review - 1.00
PMO Team mtg - 1.00 (2)
Training Session - 1.00 (2)
Sprint Planning - 1.00
Sprint Review Planning - 1.00
</t>
        </r>
      </text>
    </comment>
  </commentList>
</comments>
</file>

<file path=xl/comments3.xml><?xml version="1.0" encoding="utf-8"?>
<comments xmlns="http://schemas.openxmlformats.org/spreadsheetml/2006/main">
  <authors>
    <author>Karen Bruns</author>
  </authors>
  <commentList>
    <comment ref="M2" authorId="0" shapeId="0">
      <text>
        <r>
          <rPr>
            <b/>
            <sz val="9"/>
            <color indexed="81"/>
            <rFont val="Tahoma"/>
            <charset val="1"/>
          </rPr>
          <t>Karen Bruns:</t>
        </r>
        <r>
          <rPr>
            <sz val="9"/>
            <color indexed="81"/>
            <rFont val="Tahoma"/>
            <charset val="1"/>
          </rPr>
          <t xml:space="preserve">
This field reflects the </t>
        </r>
      </text>
    </comment>
  </commentList>
</comments>
</file>

<file path=xl/sharedStrings.xml><?xml version="1.0" encoding="utf-8"?>
<sst xmlns="http://schemas.openxmlformats.org/spreadsheetml/2006/main" count="132" uniqueCount="64">
  <si>
    <t>PMO Team</t>
  </si>
  <si>
    <t>Mon</t>
  </si>
  <si>
    <t>Tue</t>
  </si>
  <si>
    <t>Wed</t>
  </si>
  <si>
    <t>Thu</t>
  </si>
  <si>
    <t>Fri</t>
  </si>
  <si>
    <t xml:space="preserve">Sprint </t>
  </si>
  <si>
    <t>%</t>
  </si>
  <si>
    <t>Capacity</t>
  </si>
  <si>
    <t>Availability</t>
  </si>
  <si>
    <t>Chad</t>
  </si>
  <si>
    <t>Cindy</t>
  </si>
  <si>
    <t>Harry</t>
  </si>
  <si>
    <t>Jayne</t>
  </si>
  <si>
    <t>John</t>
  </si>
  <si>
    <t>Ken</t>
  </si>
  <si>
    <t>Mai</t>
  </si>
  <si>
    <t>Shannon</t>
  </si>
  <si>
    <t>Sri</t>
  </si>
  <si>
    <t>Tran</t>
  </si>
  <si>
    <t>Srvc Mgr</t>
  </si>
  <si>
    <t>Team Availability Avg %</t>
  </si>
  <si>
    <t>PMO Mtgs</t>
  </si>
  <si>
    <t>Capatity</t>
  </si>
  <si>
    <t>Normal Capacity</t>
  </si>
  <si>
    <t>Capacity Shortfall</t>
  </si>
  <si>
    <t>Available capacity %</t>
  </si>
  <si>
    <t>Loaded Work Day</t>
  </si>
  <si>
    <t>The grayed out fields are when someone was on vacation.</t>
  </si>
  <si>
    <t>We base capacity on a 6.5 hour work day x 10 days in a sprint</t>
  </si>
  <si>
    <t>OOO</t>
  </si>
  <si>
    <t>Team Member 1</t>
  </si>
  <si>
    <t>Team Member 2</t>
  </si>
  <si>
    <t>Team Member 3</t>
  </si>
  <si>
    <t>Team Member 4</t>
  </si>
  <si>
    <t>Team Member 5</t>
  </si>
  <si>
    <t>Team Member 6</t>
  </si>
  <si>
    <t>Team Member 7</t>
  </si>
  <si>
    <t>Team Member 8</t>
  </si>
  <si>
    <t>Team Member 9</t>
  </si>
  <si>
    <t>Team Member 10</t>
  </si>
  <si>
    <t>Scrum Master</t>
  </si>
  <si>
    <t>Service Manager</t>
  </si>
  <si>
    <t>Team Meetings</t>
  </si>
  <si>
    <t>Daily Standup - .25 (9)</t>
  </si>
  <si>
    <t>Sprint Retrospective - 1.00</t>
  </si>
  <si>
    <t>Sprint Review - 0.50</t>
  </si>
  <si>
    <t>Sprint Planning - 2.00</t>
  </si>
  <si>
    <t>Day 1</t>
  </si>
  <si>
    <t>Day 2</t>
  </si>
  <si>
    <t>Day 3</t>
  </si>
  <si>
    <t>Day 4</t>
  </si>
  <si>
    <t>Day 5</t>
  </si>
  <si>
    <t>Day 6</t>
  </si>
  <si>
    <t>Day 7</t>
  </si>
  <si>
    <t>Day 8</t>
  </si>
  <si>
    <t>Day 9</t>
  </si>
  <si>
    <t>Day 10</t>
  </si>
  <si>
    <t>Team Name</t>
  </si>
  <si>
    <t>Date</t>
  </si>
  <si>
    <t>The grayed out fields are when someone is planned to be out of office.</t>
  </si>
  <si>
    <t>Team meeting - 1.00 (2)</t>
  </si>
  <si>
    <t>Enter team member names</t>
  </si>
  <si>
    <t>NOTE:   There are formulas embedded in this spreadsheet.  Following the instructions in the order listed below will activate and calculate the formulas present.
INSTRUCTIONS:
Step 1: In column M, enter the team member's allocation percentage.  If they are not allocated to more than one team, enter 100%
Step 2: In cell L24, the project has chosen a loaded work day of 6.50 hours.  If that amount of time is not sufficient for your team, please discuss with your Service Manager.
Step 3: Identify who will be out and when.  In each day that a team member will be out of the office, enter OOO and highlight this in a color such as blue (shown above) so that it is visible to all.
Step 4: For each day of the sprint, enter the number of hours the team will be meeting daily for the above listed meetings.  This is more for information purposes to aid in adjusting the average loaded work day if needed. 
Step 5: Identify what the Available capacity % is in cell L22. 
Step 6: Identify the average velocity of the team (average is calculated from the last 3 sprints).
Step 7: Multiply the average velocity by the percentage shown in cell L22.  This is the amount of points that the team should attempt to take on during the sprint for which capacity has been calculated.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</si>
</sst>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8" x14ac:knownFonts="1">
    <font>
      <sz val="10"/>
      <name val="Arial"/>
    </font>
    <font>
      <sz val="10"/>
      <name val="Arial"/>
      <family val="2"/>
    </font>
    <font>
      <sz val="11"/>
      <color rgb="FF9C0006"/>
      <name val="Calibri"/>
      <family val="2"/>
      <scheme val="minor"/>
    </font>
    <font>
      <sz val="9"/>
      <color indexed="81"/>
      <name val="Tahoma"/>
      <family val="2"/>
    </font>
    <font>
      <b/>
      <sz val="9"/>
      <color indexed="81"/>
      <name val="Tahoma"/>
      <family val="2"/>
    </font>
    <font>
      <b/>
      <sz val="14"/>
      <name val="Arial"/>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FFC7CE"/>
      </patternFill>
    </fill>
    <fill>
      <patternFill patternType="solid">
        <fgColor rgb="FF0070C0"/>
        <bgColor indexed="64"/>
      </patternFill>
    </fill>
    <fill>
      <patternFill patternType="solid">
        <fgColor theme="2" tint="-0.499984740745262"/>
        <bgColor indexed="64"/>
      </patternFill>
    </fill>
    <fill>
      <patternFill patternType="solid">
        <fgColor theme="4"/>
        <bgColor indexed="64"/>
      </patternFill>
    </fill>
    <fill>
      <patternFill patternType="solid">
        <fgColor theme="8"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64">
    <xf numFmtId="0" fontId="0" fillId="0" borderId="0" xfId="0"/>
    <xf numFmtId="0" fontId="0" fillId="0" borderId="1" xfId="0" applyFill="1" applyBorder="1"/>
    <xf numFmtId="0" fontId="1" fillId="0" borderId="1" xfId="0" applyFont="1" applyBorder="1" applyAlignment="1">
      <alignment horizontal="center"/>
    </xf>
    <xf numFmtId="4" fontId="0" fillId="0" borderId="1" xfId="0" applyNumberFormat="1" applyBorder="1" applyAlignment="1">
      <alignment horizontal="center"/>
    </xf>
    <xf numFmtId="165" fontId="0" fillId="0" borderId="1" xfId="0" applyNumberFormat="1" applyFill="1" applyBorder="1" applyAlignment="1">
      <alignment horizontal="center"/>
    </xf>
    <xf numFmtId="165" fontId="0" fillId="3" borderId="1" xfId="0" applyNumberFormat="1" applyFill="1" applyBorder="1" applyAlignment="1">
      <alignment horizontal="center"/>
    </xf>
    <xf numFmtId="0" fontId="0" fillId="0" borderId="0" xfId="0"/>
    <xf numFmtId="0" fontId="0" fillId="0" borderId="5" xfId="0" applyBorder="1"/>
    <xf numFmtId="0" fontId="1" fillId="0" borderId="5" xfId="0" applyFont="1" applyBorder="1"/>
    <xf numFmtId="9" fontId="0" fillId="0" borderId="7" xfId="0" applyNumberFormat="1" applyFill="1" applyBorder="1" applyAlignment="1">
      <alignment horizontal="center"/>
    </xf>
    <xf numFmtId="9" fontId="0" fillId="0" borderId="7" xfId="0" applyNumberFormat="1" applyBorder="1"/>
    <xf numFmtId="9" fontId="0" fillId="0" borderId="7" xfId="0" applyNumberFormat="1" applyBorder="1" applyAlignment="1">
      <alignment horizontal="center"/>
    </xf>
    <xf numFmtId="0" fontId="0" fillId="0" borderId="9" xfId="0" applyBorder="1"/>
    <xf numFmtId="0" fontId="0" fillId="0" borderId="0" xfId="0" applyFill="1" applyBorder="1"/>
    <xf numFmtId="0" fontId="0" fillId="0" borderId="0" xfId="0" applyBorder="1"/>
    <xf numFmtId="0" fontId="1" fillId="0" borderId="0" xfId="0" applyFont="1" applyBorder="1"/>
    <xf numFmtId="0" fontId="0" fillId="0" borderId="10" xfId="0" applyBorder="1"/>
    <xf numFmtId="164" fontId="0" fillId="0" borderId="0" xfId="1" applyNumberFormat="1" applyFont="1" applyBorder="1"/>
    <xf numFmtId="0" fontId="1" fillId="0" borderId="9" xfId="0" applyFont="1" applyBorder="1"/>
    <xf numFmtId="0" fontId="1" fillId="0" borderId="11" xfId="0" applyFont="1" applyBorder="1"/>
    <xf numFmtId="0" fontId="0" fillId="0" borderId="12" xfId="0" applyBorder="1"/>
    <xf numFmtId="0" fontId="0" fillId="0" borderId="12" xfId="0" quotePrefix="1" applyBorder="1"/>
    <xf numFmtId="0" fontId="0" fillId="0" borderId="13" xfId="0" applyBorder="1"/>
    <xf numFmtId="0" fontId="1" fillId="0" borderId="14" xfId="0" applyFont="1" applyBorder="1"/>
    <xf numFmtId="165" fontId="0" fillId="0" borderId="2" xfId="0" applyNumberFormat="1" applyFill="1" applyBorder="1" applyAlignment="1">
      <alignment horizontal="center"/>
    </xf>
    <xf numFmtId="165" fontId="0" fillId="3" borderId="2" xfId="0" applyNumberFormat="1" applyFill="1" applyBorder="1" applyAlignment="1">
      <alignment horizontal="center"/>
    </xf>
    <xf numFmtId="4" fontId="0" fillId="0" borderId="2" xfId="0" applyNumberFormat="1" applyBorder="1" applyAlignment="1">
      <alignment horizontal="center"/>
    </xf>
    <xf numFmtId="9" fontId="0" fillId="0" borderId="6" xfId="0" applyNumberFormat="1" applyFill="1" applyBorder="1" applyAlignment="1">
      <alignment horizontal="center"/>
    </xf>
    <xf numFmtId="0" fontId="0" fillId="0" borderId="18" xfId="0" applyBorder="1" applyAlignment="1">
      <alignment horizontal="center"/>
    </xf>
    <xf numFmtId="0" fontId="0" fillId="0" borderId="19" xfId="0" applyFont="1" applyFill="1" applyBorder="1" applyAlignment="1">
      <alignment horizontal="center"/>
    </xf>
    <xf numFmtId="0" fontId="0" fillId="0" borderId="20" xfId="0" applyFont="1" applyFill="1" applyBorder="1" applyAlignment="1">
      <alignment horizontal="center"/>
    </xf>
    <xf numFmtId="16" fontId="0" fillId="0" borderId="21" xfId="0" applyNumberFormat="1" applyBorder="1" applyAlignment="1">
      <alignment horizontal="center"/>
    </xf>
    <xf numFmtId="0" fontId="1" fillId="0" borderId="22" xfId="0" applyFont="1" applyBorder="1"/>
    <xf numFmtId="0" fontId="0" fillId="0" borderId="23" xfId="0" applyBorder="1"/>
    <xf numFmtId="2" fontId="0" fillId="0" borderId="0" xfId="0" applyNumberFormat="1" applyBorder="1"/>
    <xf numFmtId="165" fontId="0" fillId="5" borderId="1" xfId="0" applyNumberFormat="1" applyFill="1" applyBorder="1" applyAlignment="1">
      <alignment horizontal="center"/>
    </xf>
    <xf numFmtId="0" fontId="0" fillId="0" borderId="11" xfId="0" applyBorder="1"/>
    <xf numFmtId="0" fontId="1" fillId="0" borderId="12" xfId="0" applyFont="1" applyBorder="1"/>
    <xf numFmtId="0" fontId="0" fillId="0" borderId="0" xfId="0" quotePrefix="1" applyBorder="1"/>
    <xf numFmtId="0" fontId="0" fillId="0" borderId="8"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0" fillId="6" borderId="24" xfId="0" applyFill="1" applyBorder="1" applyAlignment="1">
      <alignment horizontal="center" wrapText="1"/>
    </xf>
    <xf numFmtId="0" fontId="0" fillId="6" borderId="18" xfId="0" applyFill="1" applyBorder="1" applyAlignment="1">
      <alignment horizontal="center"/>
    </xf>
    <xf numFmtId="0" fontId="0" fillId="6" borderId="19" xfId="0" applyFont="1" applyFill="1" applyBorder="1" applyAlignment="1">
      <alignment horizontal="center"/>
    </xf>
    <xf numFmtId="0" fontId="0" fillId="6" borderId="20" xfId="0" applyFont="1" applyFill="1" applyBorder="1" applyAlignment="1">
      <alignment horizontal="center"/>
    </xf>
    <xf numFmtId="0" fontId="0" fillId="6" borderId="25" xfId="0" applyFill="1" applyBorder="1" applyAlignment="1">
      <alignment horizontal="center" wrapText="1"/>
    </xf>
    <xf numFmtId="16" fontId="0" fillId="6" borderId="21" xfId="0" applyNumberFormat="1" applyFill="1" applyBorder="1" applyAlignment="1">
      <alignment horizontal="center"/>
    </xf>
    <xf numFmtId="0" fontId="1" fillId="6" borderId="22" xfId="0" applyFont="1" applyFill="1" applyBorder="1"/>
    <xf numFmtId="0" fontId="0" fillId="6" borderId="23" xfId="0" applyFill="1" applyBorder="1"/>
    <xf numFmtId="0" fontId="0" fillId="0" borderId="26" xfId="0" applyBorder="1" applyAlignment="1">
      <alignment horizontal="left" vertical="top" wrapText="1"/>
    </xf>
    <xf numFmtId="0" fontId="0" fillId="0" borderId="27" xfId="0" applyBorder="1" applyAlignment="1">
      <alignment horizontal="left" vertical="top"/>
    </xf>
    <xf numFmtId="0" fontId="0" fillId="0" borderId="28" xfId="0" applyBorder="1" applyAlignment="1">
      <alignment horizontal="left" vertical="top"/>
    </xf>
    <xf numFmtId="0" fontId="0" fillId="0" borderId="9" xfId="0" applyBorder="1" applyAlignment="1">
      <alignment horizontal="left" vertical="top"/>
    </xf>
    <xf numFmtId="0" fontId="0" fillId="0" borderId="0"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cellXfs>
  <cellStyles count="3">
    <cellStyle name="Bad" xfId="2" builtinId="27" hidden="1"/>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
  <sheetViews>
    <sheetView workbookViewId="0">
      <selection activeCell="K9" sqref="K9"/>
    </sheetView>
  </sheetViews>
  <sheetFormatPr defaultRowHeight="12.45" x14ac:dyDescent="0.2"/>
  <cols>
    <col min="1" max="1" width="14.875" customWidth="1"/>
    <col min="13" max="13" width="9.75" bestFit="1" customWidth="1"/>
  </cols>
  <sheetData>
    <row r="1" spans="1:13" s="6" customFormat="1" ht="18.350000000000001" thickBot="1" x14ac:dyDescent="0.35">
      <c r="A1" s="42" t="s">
        <v>0</v>
      </c>
      <c r="B1" s="43"/>
      <c r="C1" s="43"/>
      <c r="D1" s="43"/>
      <c r="E1" s="43"/>
      <c r="F1" s="43"/>
      <c r="G1" s="43"/>
      <c r="H1" s="43"/>
      <c r="I1" s="43"/>
      <c r="J1" s="43"/>
      <c r="K1" s="43"/>
      <c r="L1" s="43"/>
      <c r="M1" s="44"/>
    </row>
    <row r="2" spans="1:13" x14ac:dyDescent="0.2">
      <c r="A2" s="45"/>
      <c r="B2" s="28" t="s">
        <v>1</v>
      </c>
      <c r="C2" s="28" t="s">
        <v>2</v>
      </c>
      <c r="D2" s="28" t="s">
        <v>3</v>
      </c>
      <c r="E2" s="28" t="s">
        <v>4</v>
      </c>
      <c r="F2" s="28" t="s">
        <v>5</v>
      </c>
      <c r="G2" s="28" t="s">
        <v>1</v>
      </c>
      <c r="H2" s="28" t="s">
        <v>2</v>
      </c>
      <c r="I2" s="28" t="s">
        <v>3</v>
      </c>
      <c r="J2" s="28" t="s">
        <v>4</v>
      </c>
      <c r="K2" s="28" t="s">
        <v>5</v>
      </c>
      <c r="L2" s="29" t="s">
        <v>6</v>
      </c>
      <c r="M2" s="30" t="s">
        <v>7</v>
      </c>
    </row>
    <row r="3" spans="1:13" ht="13.1" thickBot="1" x14ac:dyDescent="0.25">
      <c r="A3" s="46"/>
      <c r="B3" s="31">
        <v>42506</v>
      </c>
      <c r="C3" s="31">
        <f>B3+1</f>
        <v>42507</v>
      </c>
      <c r="D3" s="31">
        <f t="shared" ref="D3:F3" si="0">C3+1</f>
        <v>42508</v>
      </c>
      <c r="E3" s="31">
        <f t="shared" si="0"/>
        <v>42509</v>
      </c>
      <c r="F3" s="31">
        <f t="shared" si="0"/>
        <v>42510</v>
      </c>
      <c r="G3" s="31">
        <f>B3+7</f>
        <v>42513</v>
      </c>
      <c r="H3" s="31">
        <f>G3+1</f>
        <v>42514</v>
      </c>
      <c r="I3" s="31">
        <f t="shared" ref="I3:K3" si="1">H3+1</f>
        <v>42515</v>
      </c>
      <c r="J3" s="31">
        <f t="shared" si="1"/>
        <v>42516</v>
      </c>
      <c r="K3" s="31">
        <f t="shared" si="1"/>
        <v>42517</v>
      </c>
      <c r="L3" s="32" t="s">
        <v>8</v>
      </c>
      <c r="M3" s="33" t="s">
        <v>9</v>
      </c>
    </row>
    <row r="4" spans="1:13" x14ac:dyDescent="0.2">
      <c r="A4" s="23" t="s">
        <v>10</v>
      </c>
      <c r="B4" s="24">
        <f t="shared" ref="B4:B13" si="2">$L$23*$M4</f>
        <v>1.625</v>
      </c>
      <c r="C4" s="24">
        <f t="shared" ref="C4:G4" si="3">$L$23*$M4</f>
        <v>1.625</v>
      </c>
      <c r="D4" s="24">
        <f t="shared" si="3"/>
        <v>1.625</v>
      </c>
      <c r="E4" s="24">
        <f t="shared" si="3"/>
        <v>1.625</v>
      </c>
      <c r="F4" s="24">
        <f t="shared" si="3"/>
        <v>1.625</v>
      </c>
      <c r="G4" s="24">
        <f t="shared" si="3"/>
        <v>1.625</v>
      </c>
      <c r="H4" s="25"/>
      <c r="I4" s="25"/>
      <c r="J4" s="25"/>
      <c r="K4" s="25"/>
      <c r="L4" s="26">
        <f t="shared" ref="L4:L13" si="4">SUM(B4:K4)</f>
        <v>9.75</v>
      </c>
      <c r="M4" s="27">
        <v>0.25</v>
      </c>
    </row>
    <row r="5" spans="1:13" x14ac:dyDescent="0.2">
      <c r="A5" s="7" t="s">
        <v>11</v>
      </c>
      <c r="B5" s="4">
        <f t="shared" si="2"/>
        <v>6.5</v>
      </c>
      <c r="C5" s="4">
        <f t="shared" ref="C5:K5" si="5">$L$23*$M5</f>
        <v>6.5</v>
      </c>
      <c r="D5" s="4">
        <f t="shared" si="5"/>
        <v>6.5</v>
      </c>
      <c r="E5" s="4">
        <f t="shared" si="5"/>
        <v>6.5</v>
      </c>
      <c r="F5" s="5"/>
      <c r="G5" s="4">
        <f t="shared" si="5"/>
        <v>6.5</v>
      </c>
      <c r="H5" s="4">
        <f t="shared" si="5"/>
        <v>6.5</v>
      </c>
      <c r="I5" s="4">
        <f t="shared" si="5"/>
        <v>6.5</v>
      </c>
      <c r="J5" s="4">
        <f t="shared" si="5"/>
        <v>6.5</v>
      </c>
      <c r="K5" s="4">
        <f t="shared" si="5"/>
        <v>6.5</v>
      </c>
      <c r="L5" s="3">
        <f t="shared" si="4"/>
        <v>58.5</v>
      </c>
      <c r="M5" s="9">
        <v>1</v>
      </c>
    </row>
    <row r="6" spans="1:13" x14ac:dyDescent="0.2">
      <c r="A6" s="7" t="s">
        <v>12</v>
      </c>
      <c r="B6" s="4">
        <f t="shared" si="2"/>
        <v>3.25</v>
      </c>
      <c r="C6" s="4">
        <f t="shared" ref="C6:J6" si="6">$L$23*$M6</f>
        <v>3.25</v>
      </c>
      <c r="D6" s="4">
        <f t="shared" si="6"/>
        <v>3.25</v>
      </c>
      <c r="E6" s="4">
        <f t="shared" si="6"/>
        <v>3.25</v>
      </c>
      <c r="F6" s="4">
        <f t="shared" si="6"/>
        <v>3.25</v>
      </c>
      <c r="G6" s="4">
        <f t="shared" si="6"/>
        <v>3.25</v>
      </c>
      <c r="H6" s="4">
        <f t="shared" si="6"/>
        <v>3.25</v>
      </c>
      <c r="I6" s="4">
        <f t="shared" si="6"/>
        <v>3.25</v>
      </c>
      <c r="J6" s="4">
        <f t="shared" si="6"/>
        <v>3.25</v>
      </c>
      <c r="K6" s="5"/>
      <c r="L6" s="3">
        <f t="shared" si="4"/>
        <v>29.25</v>
      </c>
      <c r="M6" s="9">
        <v>0.5</v>
      </c>
    </row>
    <row r="7" spans="1:13" x14ac:dyDescent="0.2">
      <c r="A7" s="7" t="s">
        <v>13</v>
      </c>
      <c r="B7" s="4">
        <f t="shared" si="2"/>
        <v>5.8500000000000005</v>
      </c>
      <c r="C7" s="4">
        <f t="shared" ref="C7:K8" si="7">$L$23*$M7</f>
        <v>5.8500000000000005</v>
      </c>
      <c r="D7" s="4">
        <f t="shared" si="7"/>
        <v>5.8500000000000005</v>
      </c>
      <c r="E7" s="4">
        <f t="shared" si="7"/>
        <v>5.8500000000000005</v>
      </c>
      <c r="F7" s="4">
        <f t="shared" si="7"/>
        <v>5.8500000000000005</v>
      </c>
      <c r="G7" s="4">
        <f t="shared" si="7"/>
        <v>5.8500000000000005</v>
      </c>
      <c r="H7" s="4">
        <f t="shared" si="7"/>
        <v>5.8500000000000005</v>
      </c>
      <c r="I7" s="4">
        <f t="shared" si="7"/>
        <v>5.8500000000000005</v>
      </c>
      <c r="J7" s="4">
        <f t="shared" si="7"/>
        <v>5.8500000000000005</v>
      </c>
      <c r="K7" s="4">
        <f t="shared" si="7"/>
        <v>5.8500000000000005</v>
      </c>
      <c r="L7" s="3">
        <f t="shared" si="4"/>
        <v>58.500000000000007</v>
      </c>
      <c r="M7" s="9">
        <v>0.9</v>
      </c>
    </row>
    <row r="8" spans="1:13" x14ac:dyDescent="0.2">
      <c r="A8" s="7" t="s">
        <v>14</v>
      </c>
      <c r="B8" s="4">
        <f t="shared" si="2"/>
        <v>6.5</v>
      </c>
      <c r="C8" s="4">
        <f t="shared" si="7"/>
        <v>6.5</v>
      </c>
      <c r="D8" s="4">
        <f t="shared" si="7"/>
        <v>6.5</v>
      </c>
      <c r="E8" s="4">
        <f t="shared" si="7"/>
        <v>6.5</v>
      </c>
      <c r="F8" s="4">
        <f t="shared" si="7"/>
        <v>6.5</v>
      </c>
      <c r="G8" s="4">
        <f t="shared" si="7"/>
        <v>6.5</v>
      </c>
      <c r="H8" s="4">
        <f>$L$23*$M8</f>
        <v>6.5</v>
      </c>
      <c r="I8" s="4">
        <f>$L$23*$M8</f>
        <v>6.5</v>
      </c>
      <c r="J8" s="4">
        <f>$L$23*$M8</f>
        <v>6.5</v>
      </c>
      <c r="K8" s="4">
        <f>$L$23*$M8</f>
        <v>6.5</v>
      </c>
      <c r="L8" s="3">
        <f t="shared" si="4"/>
        <v>65</v>
      </c>
      <c r="M8" s="9">
        <v>1</v>
      </c>
    </row>
    <row r="9" spans="1:13" x14ac:dyDescent="0.2">
      <c r="A9" s="7" t="s">
        <v>15</v>
      </c>
      <c r="B9" s="4">
        <f t="shared" si="2"/>
        <v>5.5249999999999995</v>
      </c>
      <c r="C9" s="4">
        <f>$L$23*$M9</f>
        <v>5.5249999999999995</v>
      </c>
      <c r="D9" s="5"/>
      <c r="E9" s="4">
        <f>$L$23*$M9</f>
        <v>5.5249999999999995</v>
      </c>
      <c r="F9" s="4">
        <f>$L$23*$M9</f>
        <v>5.5249999999999995</v>
      </c>
      <c r="G9" s="4">
        <f>$L$23*$M9</f>
        <v>5.5249999999999995</v>
      </c>
      <c r="H9" s="4">
        <f>$L$23*$M9</f>
        <v>5.5249999999999995</v>
      </c>
      <c r="I9" s="5"/>
      <c r="J9" s="4">
        <f>$L$23*$M9</f>
        <v>5.5249999999999995</v>
      </c>
      <c r="K9" s="4">
        <f>$L$23*$M9</f>
        <v>5.5249999999999995</v>
      </c>
      <c r="L9" s="3">
        <f t="shared" si="4"/>
        <v>44.199999999999996</v>
      </c>
      <c r="M9" s="9">
        <v>0.85</v>
      </c>
    </row>
    <row r="10" spans="1:13" x14ac:dyDescent="0.2">
      <c r="A10" s="7" t="s">
        <v>16</v>
      </c>
      <c r="B10" s="4">
        <f t="shared" si="2"/>
        <v>2.6</v>
      </c>
      <c r="C10" s="4">
        <f>$L$23*$M10</f>
        <v>2.6</v>
      </c>
      <c r="D10" s="4">
        <f>$L$23*$M10</f>
        <v>2.6</v>
      </c>
      <c r="E10" s="5"/>
      <c r="F10" s="5"/>
      <c r="G10" s="4">
        <f t="shared" ref="G10:I13" si="8">$L$23*$M10</f>
        <v>2.6</v>
      </c>
      <c r="H10" s="4">
        <f t="shared" si="8"/>
        <v>2.6</v>
      </c>
      <c r="I10" s="4">
        <f t="shared" si="8"/>
        <v>2.6</v>
      </c>
      <c r="J10" s="5"/>
      <c r="K10" s="5"/>
      <c r="L10" s="3">
        <f t="shared" si="4"/>
        <v>15.6</v>
      </c>
      <c r="M10" s="9">
        <v>0.4</v>
      </c>
    </row>
    <row r="11" spans="1:13" x14ac:dyDescent="0.2">
      <c r="A11" s="7" t="s">
        <v>17</v>
      </c>
      <c r="B11" s="4">
        <f t="shared" si="2"/>
        <v>1.625</v>
      </c>
      <c r="C11" s="4">
        <f>$L$23*$M11</f>
        <v>1.625</v>
      </c>
      <c r="D11" s="4">
        <f>$L$23*$M11</f>
        <v>1.625</v>
      </c>
      <c r="E11" s="4">
        <f t="shared" ref="E11:F13" si="9">$L$23*$M11</f>
        <v>1.625</v>
      </c>
      <c r="F11" s="4">
        <f t="shared" si="9"/>
        <v>1.625</v>
      </c>
      <c r="G11" s="4">
        <f t="shared" si="8"/>
        <v>1.625</v>
      </c>
      <c r="H11" s="4">
        <f t="shared" si="8"/>
        <v>1.625</v>
      </c>
      <c r="I11" s="4">
        <f t="shared" si="8"/>
        <v>1.625</v>
      </c>
      <c r="J11" s="4">
        <f>$L$23*$M11</f>
        <v>1.625</v>
      </c>
      <c r="K11" s="4">
        <f>$L$23*$M11</f>
        <v>1.625</v>
      </c>
      <c r="L11" s="3">
        <f t="shared" ref="L11" si="10">SUM(B11:K11)</f>
        <v>16.25</v>
      </c>
      <c r="M11" s="9">
        <v>0.25</v>
      </c>
    </row>
    <row r="12" spans="1:13" x14ac:dyDescent="0.2">
      <c r="A12" s="7" t="s">
        <v>18</v>
      </c>
      <c r="B12" s="4">
        <f t="shared" si="2"/>
        <v>1.625</v>
      </c>
      <c r="C12" s="4">
        <f>$L$23*$M12</f>
        <v>1.625</v>
      </c>
      <c r="D12" s="4">
        <f>$L$23*$M12</f>
        <v>1.625</v>
      </c>
      <c r="E12" s="4">
        <f t="shared" si="9"/>
        <v>1.625</v>
      </c>
      <c r="F12" s="4">
        <f t="shared" si="9"/>
        <v>1.625</v>
      </c>
      <c r="G12" s="4">
        <f t="shared" si="8"/>
        <v>1.625</v>
      </c>
      <c r="H12" s="4">
        <f t="shared" si="8"/>
        <v>1.625</v>
      </c>
      <c r="I12" s="4">
        <f t="shared" si="8"/>
        <v>1.625</v>
      </c>
      <c r="J12" s="4">
        <f>$L$23*$M12</f>
        <v>1.625</v>
      </c>
      <c r="K12" s="4">
        <f>$L$23*$M12</f>
        <v>1.625</v>
      </c>
      <c r="L12" s="3">
        <f t="shared" si="4"/>
        <v>16.25</v>
      </c>
      <c r="M12" s="9">
        <v>0.25</v>
      </c>
    </row>
    <row r="13" spans="1:13" x14ac:dyDescent="0.2">
      <c r="A13" s="7" t="s">
        <v>19</v>
      </c>
      <c r="B13" s="4">
        <f t="shared" si="2"/>
        <v>2.6</v>
      </c>
      <c r="C13" s="4">
        <f>$L$23*$M13</f>
        <v>2.6</v>
      </c>
      <c r="D13" s="4">
        <f>$L$23*$M13</f>
        <v>2.6</v>
      </c>
      <c r="E13" s="4">
        <f t="shared" si="9"/>
        <v>2.6</v>
      </c>
      <c r="F13" s="4">
        <f t="shared" si="9"/>
        <v>2.6</v>
      </c>
      <c r="G13" s="4">
        <f t="shared" si="8"/>
        <v>2.6</v>
      </c>
      <c r="H13" s="4">
        <f t="shared" si="8"/>
        <v>2.6</v>
      </c>
      <c r="I13" s="4">
        <f t="shared" si="8"/>
        <v>2.6</v>
      </c>
      <c r="J13" s="4">
        <f>$L$23*$M13</f>
        <v>2.6</v>
      </c>
      <c r="K13" s="5"/>
      <c r="L13" s="3">
        <f t="shared" si="4"/>
        <v>23.400000000000002</v>
      </c>
      <c r="M13" s="9">
        <v>0.4</v>
      </c>
    </row>
    <row r="14" spans="1:13" x14ac:dyDescent="0.2">
      <c r="A14" s="7" t="s">
        <v>20</v>
      </c>
      <c r="B14" s="1"/>
      <c r="C14" s="1"/>
      <c r="D14" s="1"/>
      <c r="E14" s="1"/>
      <c r="F14" s="1"/>
      <c r="G14" s="1"/>
      <c r="H14" s="1"/>
      <c r="I14" s="1"/>
      <c r="J14" s="1"/>
      <c r="K14" s="1"/>
      <c r="L14" s="2"/>
      <c r="M14" s="10"/>
    </row>
    <row r="15" spans="1:13" x14ac:dyDescent="0.2">
      <c r="A15" s="39" t="s">
        <v>21</v>
      </c>
      <c r="B15" s="40"/>
      <c r="C15" s="40"/>
      <c r="D15" s="40"/>
      <c r="E15" s="40"/>
      <c r="F15" s="40"/>
      <c r="G15" s="40"/>
      <c r="H15" s="40"/>
      <c r="I15" s="40"/>
      <c r="J15" s="40"/>
      <c r="K15" s="40"/>
      <c r="L15" s="41"/>
      <c r="M15" s="11">
        <f>AVERAGE(M4:M13)</f>
        <v>0.58000000000000007</v>
      </c>
    </row>
    <row r="16" spans="1:13" s="6" customFormat="1" x14ac:dyDescent="0.2">
      <c r="A16" s="8" t="s">
        <v>22</v>
      </c>
      <c r="B16" s="4">
        <v>2.5</v>
      </c>
      <c r="C16" s="4">
        <v>1.25</v>
      </c>
      <c r="D16" s="4">
        <v>0.25</v>
      </c>
      <c r="E16" s="4">
        <v>1.25</v>
      </c>
      <c r="F16" s="4">
        <v>0.25</v>
      </c>
      <c r="G16" s="4">
        <v>1.25</v>
      </c>
      <c r="H16" s="4">
        <v>1.25</v>
      </c>
      <c r="I16" s="4">
        <v>1.25</v>
      </c>
      <c r="J16" s="4">
        <v>5.25</v>
      </c>
      <c r="K16" s="4">
        <v>0.25</v>
      </c>
      <c r="L16" s="3">
        <f t="shared" ref="L16" si="11">SUM(B16:K16)</f>
        <v>14.75</v>
      </c>
      <c r="M16" s="9"/>
    </row>
    <row r="17" spans="1:13" x14ac:dyDescent="0.2">
      <c r="A17" s="12"/>
      <c r="B17" s="13"/>
      <c r="C17" s="13"/>
      <c r="D17" s="13"/>
      <c r="E17" s="13"/>
      <c r="F17" s="13"/>
      <c r="G17" s="14"/>
      <c r="H17" s="14"/>
      <c r="I17" s="14"/>
      <c r="J17" s="15" t="s">
        <v>23</v>
      </c>
      <c r="K17" s="14"/>
      <c r="L17" s="34">
        <f>SUM(L4:L15)</f>
        <v>336.7</v>
      </c>
      <c r="M17" s="16"/>
    </row>
    <row r="18" spans="1:13" x14ac:dyDescent="0.2">
      <c r="A18" s="12"/>
      <c r="B18" s="14"/>
      <c r="C18" s="14"/>
      <c r="D18" s="14"/>
      <c r="E18" s="14"/>
      <c r="F18" s="14"/>
      <c r="G18" s="14"/>
      <c r="H18" s="14"/>
      <c r="I18" s="14"/>
      <c r="J18" s="15" t="s">
        <v>24</v>
      </c>
      <c r="K18" s="14"/>
      <c r="L18" s="34">
        <f>SUM(COUNTA(L4:L14)*L23*10)</f>
        <v>650</v>
      </c>
      <c r="M18" s="16"/>
    </row>
    <row r="19" spans="1:13" x14ac:dyDescent="0.2">
      <c r="A19" s="12"/>
      <c r="B19" s="14"/>
      <c r="C19" s="14"/>
      <c r="D19" s="14"/>
      <c r="E19" s="14"/>
      <c r="F19" s="14"/>
      <c r="G19" s="14"/>
      <c r="H19" s="14"/>
      <c r="I19" s="14"/>
      <c r="J19" s="15" t="s">
        <v>25</v>
      </c>
      <c r="K19" s="14"/>
      <c r="L19" s="34">
        <f>+L17-L18</f>
        <v>-313.3</v>
      </c>
      <c r="M19" s="16"/>
    </row>
    <row r="20" spans="1:13" x14ac:dyDescent="0.2">
      <c r="A20" s="12"/>
      <c r="B20" s="14"/>
      <c r="C20" s="14"/>
      <c r="D20" s="14"/>
      <c r="E20" s="14"/>
      <c r="F20" s="14"/>
      <c r="G20" s="14"/>
      <c r="H20" s="14"/>
      <c r="I20" s="14"/>
      <c r="J20" s="14"/>
      <c r="K20" s="14"/>
      <c r="L20" s="14"/>
      <c r="M20" s="16"/>
    </row>
    <row r="21" spans="1:13" x14ac:dyDescent="0.2">
      <c r="A21" s="12"/>
      <c r="B21" s="14"/>
      <c r="C21" s="14"/>
      <c r="D21" s="14"/>
      <c r="E21" s="14"/>
      <c r="F21" s="14"/>
      <c r="G21" s="14"/>
      <c r="H21" s="14"/>
      <c r="I21" s="14"/>
      <c r="J21" s="15" t="s">
        <v>26</v>
      </c>
      <c r="K21" s="14"/>
      <c r="L21" s="17">
        <f>+L17/L18</f>
        <v>0.51800000000000002</v>
      </c>
      <c r="M21" s="16"/>
    </row>
    <row r="22" spans="1:13" x14ac:dyDescent="0.2">
      <c r="A22" s="12"/>
      <c r="B22" s="14"/>
      <c r="C22" s="14"/>
      <c r="D22" s="14"/>
      <c r="E22" s="14"/>
      <c r="F22" s="14"/>
      <c r="G22" s="14"/>
      <c r="H22" s="14"/>
      <c r="I22" s="14"/>
      <c r="J22" s="14"/>
      <c r="K22" s="14"/>
      <c r="L22" s="14"/>
      <c r="M22" s="16"/>
    </row>
    <row r="23" spans="1:13" x14ac:dyDescent="0.2">
      <c r="A23" s="12"/>
      <c r="B23" s="14"/>
      <c r="C23" s="14"/>
      <c r="D23" s="14"/>
      <c r="E23" s="14"/>
      <c r="F23" s="14"/>
      <c r="G23" s="14"/>
      <c r="H23" s="14"/>
      <c r="I23" s="14"/>
      <c r="J23" s="15" t="s">
        <v>27</v>
      </c>
      <c r="K23" s="14"/>
      <c r="L23" s="34">
        <v>6.5</v>
      </c>
      <c r="M23" s="16"/>
    </row>
    <row r="24" spans="1:13" x14ac:dyDescent="0.2">
      <c r="A24" s="12"/>
      <c r="B24" s="14"/>
      <c r="C24" s="14"/>
      <c r="D24" s="14"/>
      <c r="E24" s="14"/>
      <c r="F24" s="14"/>
      <c r="G24" s="14"/>
      <c r="H24" s="14"/>
      <c r="I24" s="14"/>
      <c r="J24" s="14"/>
      <c r="K24" s="15"/>
      <c r="L24" s="14"/>
      <c r="M24" s="16"/>
    </row>
    <row r="25" spans="1:13" x14ac:dyDescent="0.2">
      <c r="A25" s="12"/>
      <c r="B25" s="14"/>
      <c r="C25" s="14"/>
      <c r="D25" s="14"/>
      <c r="E25" s="14"/>
      <c r="F25" s="14"/>
      <c r="G25" s="14"/>
      <c r="H25" s="15"/>
      <c r="I25" s="14"/>
      <c r="J25" s="14"/>
      <c r="K25" s="14"/>
      <c r="L25" s="14"/>
      <c r="M25" s="16"/>
    </row>
    <row r="26" spans="1:13" x14ac:dyDescent="0.2">
      <c r="A26" s="12" t="s">
        <v>28</v>
      </c>
      <c r="B26" s="14"/>
      <c r="C26" s="14"/>
      <c r="D26" s="14"/>
      <c r="E26" s="14"/>
      <c r="F26" s="14"/>
      <c r="G26" s="14"/>
      <c r="H26" s="14"/>
      <c r="I26" s="14"/>
      <c r="J26" s="14"/>
      <c r="K26" s="14"/>
      <c r="L26" s="14"/>
      <c r="M26" s="16"/>
    </row>
    <row r="27" spans="1:13" x14ac:dyDescent="0.2">
      <c r="A27" s="18" t="s">
        <v>29</v>
      </c>
      <c r="B27" s="14"/>
      <c r="C27" s="14"/>
      <c r="D27" s="14"/>
      <c r="E27" s="14"/>
      <c r="F27" s="14"/>
      <c r="G27" s="14"/>
      <c r="H27" s="14"/>
      <c r="I27" s="14"/>
      <c r="J27" s="14"/>
      <c r="K27" s="14"/>
      <c r="L27" s="14"/>
      <c r="M27" s="16"/>
    </row>
    <row r="28" spans="1:13" ht="13.1" thickBot="1" x14ac:dyDescent="0.25">
      <c r="A28" s="19"/>
      <c r="B28" s="20"/>
      <c r="C28" s="20"/>
      <c r="D28" s="20"/>
      <c r="E28" s="21"/>
      <c r="F28" s="20"/>
      <c r="G28" s="20"/>
      <c r="H28" s="20"/>
      <c r="I28" s="20"/>
      <c r="J28" s="20"/>
      <c r="K28" s="20"/>
      <c r="L28" s="20"/>
      <c r="M28" s="22"/>
    </row>
  </sheetData>
  <sortState ref="A4:K12">
    <sortCondition ref="A3"/>
  </sortState>
  <mergeCells count="3">
    <mergeCell ref="A15:L15"/>
    <mergeCell ref="A1:M1"/>
    <mergeCell ref="A2:A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
  <sheetViews>
    <sheetView workbookViewId="0">
      <selection activeCell="O21" sqref="O21"/>
    </sheetView>
  </sheetViews>
  <sheetFormatPr defaultColWidth="9.125" defaultRowHeight="12.45" x14ac:dyDescent="0.2"/>
  <cols>
    <col min="1" max="1" width="14.875" style="6" customWidth="1"/>
    <col min="2" max="12" width="9.125" style="6"/>
    <col min="13" max="13" width="9.75" style="6" bestFit="1" customWidth="1"/>
    <col min="14" max="16384" width="9.125" style="6"/>
  </cols>
  <sheetData>
    <row r="1" spans="1:13" ht="18.350000000000001" thickBot="1" x14ac:dyDescent="0.35">
      <c r="A1" s="42" t="s">
        <v>0</v>
      </c>
      <c r="B1" s="43"/>
      <c r="C1" s="43"/>
      <c r="D1" s="43"/>
      <c r="E1" s="43"/>
      <c r="F1" s="43"/>
      <c r="G1" s="43"/>
      <c r="H1" s="43"/>
      <c r="I1" s="43"/>
      <c r="J1" s="43"/>
      <c r="K1" s="43"/>
      <c r="L1" s="43"/>
      <c r="M1" s="44"/>
    </row>
    <row r="2" spans="1:13" x14ac:dyDescent="0.2">
      <c r="A2" s="45"/>
      <c r="B2" s="28" t="s">
        <v>1</v>
      </c>
      <c r="C2" s="28" t="s">
        <v>2</v>
      </c>
      <c r="D2" s="28" t="s">
        <v>3</v>
      </c>
      <c r="E2" s="28" t="s">
        <v>4</v>
      </c>
      <c r="F2" s="28" t="s">
        <v>5</v>
      </c>
      <c r="G2" s="28" t="s">
        <v>1</v>
      </c>
      <c r="H2" s="28" t="s">
        <v>2</v>
      </c>
      <c r="I2" s="28" t="s">
        <v>3</v>
      </c>
      <c r="J2" s="28" t="s">
        <v>4</v>
      </c>
      <c r="K2" s="28" t="s">
        <v>5</v>
      </c>
      <c r="L2" s="29" t="s">
        <v>6</v>
      </c>
      <c r="M2" s="30" t="s">
        <v>7</v>
      </c>
    </row>
    <row r="3" spans="1:13" ht="13.1" thickBot="1" x14ac:dyDescent="0.25">
      <c r="A3" s="46"/>
      <c r="B3" s="31">
        <v>42520</v>
      </c>
      <c r="C3" s="31">
        <f>B3+1</f>
        <v>42521</v>
      </c>
      <c r="D3" s="31">
        <f t="shared" ref="D3:F3" si="0">C3+1</f>
        <v>42522</v>
      </c>
      <c r="E3" s="31">
        <f t="shared" si="0"/>
        <v>42523</v>
      </c>
      <c r="F3" s="31">
        <f t="shared" si="0"/>
        <v>42524</v>
      </c>
      <c r="G3" s="31">
        <f>B3+7</f>
        <v>42527</v>
      </c>
      <c r="H3" s="31">
        <f>G3+1</f>
        <v>42528</v>
      </c>
      <c r="I3" s="31">
        <f t="shared" ref="I3:K3" si="1">H3+1</f>
        <v>42529</v>
      </c>
      <c r="J3" s="31">
        <f t="shared" si="1"/>
        <v>42530</v>
      </c>
      <c r="K3" s="31">
        <f t="shared" si="1"/>
        <v>42531</v>
      </c>
      <c r="L3" s="32" t="s">
        <v>8</v>
      </c>
      <c r="M3" s="33" t="s">
        <v>9</v>
      </c>
    </row>
    <row r="4" spans="1:13" x14ac:dyDescent="0.2">
      <c r="A4" s="23" t="s">
        <v>10</v>
      </c>
      <c r="B4" s="25"/>
      <c r="C4" s="24">
        <f t="shared" ref="C4:K13" si="2">$L$23*$M4</f>
        <v>1.625</v>
      </c>
      <c r="D4" s="24">
        <f t="shared" si="2"/>
        <v>1.625</v>
      </c>
      <c r="E4" s="24">
        <f t="shared" si="2"/>
        <v>1.625</v>
      </c>
      <c r="F4" s="24">
        <f t="shared" si="2"/>
        <v>1.625</v>
      </c>
      <c r="G4" s="24">
        <f t="shared" si="2"/>
        <v>1.625</v>
      </c>
      <c r="H4" s="24">
        <f t="shared" si="2"/>
        <v>1.625</v>
      </c>
      <c r="I4" s="24">
        <f t="shared" si="2"/>
        <v>1.625</v>
      </c>
      <c r="J4" s="24">
        <f t="shared" si="2"/>
        <v>1.625</v>
      </c>
      <c r="K4" s="24">
        <f t="shared" si="2"/>
        <v>1.625</v>
      </c>
      <c r="L4" s="26">
        <f t="shared" ref="L4:L13" si="3">SUM(B4:K4)</f>
        <v>14.625</v>
      </c>
      <c r="M4" s="27">
        <v>0.25</v>
      </c>
    </row>
    <row r="5" spans="1:13" x14ac:dyDescent="0.2">
      <c r="A5" s="7" t="s">
        <v>11</v>
      </c>
      <c r="B5" s="5"/>
      <c r="C5" s="4">
        <f t="shared" si="2"/>
        <v>6.5</v>
      </c>
      <c r="D5" s="4">
        <f t="shared" si="2"/>
        <v>6.5</v>
      </c>
      <c r="E5" s="4">
        <f t="shared" si="2"/>
        <v>6.5</v>
      </c>
      <c r="F5" s="4">
        <f t="shared" si="2"/>
        <v>6.5</v>
      </c>
      <c r="G5" s="4">
        <f t="shared" si="2"/>
        <v>6.5</v>
      </c>
      <c r="H5" s="4">
        <f t="shared" si="2"/>
        <v>6.5</v>
      </c>
      <c r="I5" s="4">
        <f t="shared" si="2"/>
        <v>6.5</v>
      </c>
      <c r="J5" s="4">
        <f t="shared" si="2"/>
        <v>6.5</v>
      </c>
      <c r="K5" s="4">
        <f t="shared" si="2"/>
        <v>6.5</v>
      </c>
      <c r="L5" s="3">
        <f t="shared" si="3"/>
        <v>58.5</v>
      </c>
      <c r="M5" s="9">
        <v>1</v>
      </c>
    </row>
    <row r="6" spans="1:13" x14ac:dyDescent="0.2">
      <c r="A6" s="7" t="s">
        <v>12</v>
      </c>
      <c r="B6" s="5"/>
      <c r="C6" s="4">
        <f t="shared" si="2"/>
        <v>3.25</v>
      </c>
      <c r="D6" s="4">
        <f t="shared" si="2"/>
        <v>3.25</v>
      </c>
      <c r="E6" s="4">
        <f t="shared" si="2"/>
        <v>3.25</v>
      </c>
      <c r="F6" s="4">
        <f t="shared" si="2"/>
        <v>3.25</v>
      </c>
      <c r="G6" s="4">
        <f t="shared" si="2"/>
        <v>3.25</v>
      </c>
      <c r="H6" s="4">
        <f t="shared" si="2"/>
        <v>3.25</v>
      </c>
      <c r="I6" s="4">
        <f t="shared" si="2"/>
        <v>3.25</v>
      </c>
      <c r="J6" s="4">
        <f t="shared" si="2"/>
        <v>3.25</v>
      </c>
      <c r="K6" s="4">
        <f t="shared" si="2"/>
        <v>3.25</v>
      </c>
      <c r="L6" s="3">
        <f t="shared" si="3"/>
        <v>29.25</v>
      </c>
      <c r="M6" s="9">
        <v>0.5</v>
      </c>
    </row>
    <row r="7" spans="1:13" x14ac:dyDescent="0.2">
      <c r="A7" s="7" t="s">
        <v>13</v>
      </c>
      <c r="B7" s="5"/>
      <c r="C7" s="4">
        <f t="shared" si="2"/>
        <v>5.8500000000000005</v>
      </c>
      <c r="D7" s="4">
        <f t="shared" si="2"/>
        <v>5.8500000000000005</v>
      </c>
      <c r="E7" s="4">
        <f t="shared" si="2"/>
        <v>5.8500000000000005</v>
      </c>
      <c r="F7" s="4">
        <f t="shared" si="2"/>
        <v>5.8500000000000005</v>
      </c>
      <c r="G7" s="4">
        <f t="shared" si="2"/>
        <v>5.8500000000000005</v>
      </c>
      <c r="H7" s="4">
        <f t="shared" si="2"/>
        <v>5.8500000000000005</v>
      </c>
      <c r="I7" s="4">
        <f t="shared" si="2"/>
        <v>5.8500000000000005</v>
      </c>
      <c r="J7" s="4">
        <f t="shared" si="2"/>
        <v>5.8500000000000005</v>
      </c>
      <c r="K7" s="4">
        <f t="shared" si="2"/>
        <v>5.8500000000000005</v>
      </c>
      <c r="L7" s="3">
        <f t="shared" si="3"/>
        <v>52.650000000000006</v>
      </c>
      <c r="M7" s="9">
        <v>0.9</v>
      </c>
    </row>
    <row r="8" spans="1:13" x14ac:dyDescent="0.2">
      <c r="A8" s="7" t="s">
        <v>14</v>
      </c>
      <c r="B8" s="5"/>
      <c r="C8" s="4">
        <f t="shared" si="2"/>
        <v>6.5</v>
      </c>
      <c r="D8" s="4">
        <f t="shared" si="2"/>
        <v>6.5</v>
      </c>
      <c r="E8" s="4">
        <f t="shared" si="2"/>
        <v>6.5</v>
      </c>
      <c r="F8" s="4">
        <f t="shared" si="2"/>
        <v>6.5</v>
      </c>
      <c r="G8" s="4">
        <f t="shared" si="2"/>
        <v>6.5</v>
      </c>
      <c r="H8" s="4">
        <f t="shared" si="2"/>
        <v>6.5</v>
      </c>
      <c r="I8" s="4">
        <f t="shared" si="2"/>
        <v>6.5</v>
      </c>
      <c r="J8" s="4">
        <f t="shared" si="2"/>
        <v>6.5</v>
      </c>
      <c r="K8" s="4">
        <f t="shared" si="2"/>
        <v>6.5</v>
      </c>
      <c r="L8" s="3">
        <f t="shared" si="3"/>
        <v>58.5</v>
      </c>
      <c r="M8" s="9">
        <v>1</v>
      </c>
    </row>
    <row r="9" spans="1:13" x14ac:dyDescent="0.2">
      <c r="A9" s="7" t="s">
        <v>15</v>
      </c>
      <c r="B9" s="5"/>
      <c r="C9" s="5"/>
      <c r="D9" s="5"/>
      <c r="E9" s="4">
        <f t="shared" si="2"/>
        <v>5.5249999999999995</v>
      </c>
      <c r="F9" s="4">
        <f t="shared" si="2"/>
        <v>5.5249999999999995</v>
      </c>
      <c r="G9" s="4">
        <f t="shared" si="2"/>
        <v>5.5249999999999995</v>
      </c>
      <c r="H9" s="4">
        <f t="shared" si="2"/>
        <v>5.5249999999999995</v>
      </c>
      <c r="I9" s="4">
        <f t="shared" si="2"/>
        <v>5.5249999999999995</v>
      </c>
      <c r="J9" s="4">
        <f t="shared" si="2"/>
        <v>5.5249999999999995</v>
      </c>
      <c r="K9" s="4">
        <f t="shared" si="2"/>
        <v>5.5249999999999995</v>
      </c>
      <c r="L9" s="3">
        <f t="shared" si="3"/>
        <v>38.674999999999997</v>
      </c>
      <c r="M9" s="9">
        <v>0.85</v>
      </c>
    </row>
    <row r="10" spans="1:13" x14ac:dyDescent="0.2">
      <c r="A10" s="7" t="s">
        <v>16</v>
      </c>
      <c r="B10" s="5"/>
      <c r="C10" s="4">
        <f t="shared" si="2"/>
        <v>2.6</v>
      </c>
      <c r="D10" s="4">
        <f t="shared" si="2"/>
        <v>2.6</v>
      </c>
      <c r="E10" s="4">
        <f t="shared" si="2"/>
        <v>2.6</v>
      </c>
      <c r="F10" s="4">
        <f t="shared" si="2"/>
        <v>2.6</v>
      </c>
      <c r="G10" s="4">
        <f t="shared" si="2"/>
        <v>2.6</v>
      </c>
      <c r="H10" s="4">
        <f t="shared" si="2"/>
        <v>2.6</v>
      </c>
      <c r="I10" s="4">
        <f t="shared" si="2"/>
        <v>2.6</v>
      </c>
      <c r="J10" s="4">
        <f t="shared" si="2"/>
        <v>2.6</v>
      </c>
      <c r="K10" s="4">
        <f t="shared" si="2"/>
        <v>2.6</v>
      </c>
      <c r="L10" s="3">
        <f t="shared" si="3"/>
        <v>23.400000000000002</v>
      </c>
      <c r="M10" s="9">
        <v>0.4</v>
      </c>
    </row>
    <row r="11" spans="1:13" x14ac:dyDescent="0.2">
      <c r="A11" s="7" t="s">
        <v>17</v>
      </c>
      <c r="B11" s="5"/>
      <c r="C11" s="5"/>
      <c r="D11" s="5"/>
      <c r="E11" s="4">
        <f t="shared" si="2"/>
        <v>1.625</v>
      </c>
      <c r="F11" s="4">
        <f t="shared" si="2"/>
        <v>1.625</v>
      </c>
      <c r="G11" s="4">
        <f t="shared" si="2"/>
        <v>1.625</v>
      </c>
      <c r="H11" s="4">
        <f t="shared" si="2"/>
        <v>1.625</v>
      </c>
      <c r="I11" s="4">
        <f t="shared" si="2"/>
        <v>1.625</v>
      </c>
      <c r="J11" s="4">
        <f t="shared" si="2"/>
        <v>1.625</v>
      </c>
      <c r="K11" s="4">
        <f t="shared" si="2"/>
        <v>1.625</v>
      </c>
      <c r="L11" s="3">
        <f t="shared" ref="L11" si="4">SUM(B11:K11)</f>
        <v>11.375</v>
      </c>
      <c r="M11" s="9">
        <v>0.25</v>
      </c>
    </row>
    <row r="12" spans="1:13" x14ac:dyDescent="0.2">
      <c r="A12" s="7" t="s">
        <v>18</v>
      </c>
      <c r="B12" s="5"/>
      <c r="C12" s="5"/>
      <c r="D12" s="5"/>
      <c r="E12" s="4">
        <f t="shared" si="2"/>
        <v>1.625</v>
      </c>
      <c r="F12" s="4">
        <f t="shared" si="2"/>
        <v>1.625</v>
      </c>
      <c r="G12" s="4">
        <f t="shared" si="2"/>
        <v>1.625</v>
      </c>
      <c r="H12" s="4">
        <f t="shared" si="2"/>
        <v>1.625</v>
      </c>
      <c r="I12" s="4">
        <f t="shared" si="2"/>
        <v>1.625</v>
      </c>
      <c r="J12" s="4">
        <f t="shared" si="2"/>
        <v>1.625</v>
      </c>
      <c r="K12" s="4">
        <f t="shared" si="2"/>
        <v>1.625</v>
      </c>
      <c r="L12" s="3">
        <f t="shared" si="3"/>
        <v>11.375</v>
      </c>
      <c r="M12" s="9">
        <v>0.25</v>
      </c>
    </row>
    <row r="13" spans="1:13" x14ac:dyDescent="0.2">
      <c r="A13" s="7" t="s">
        <v>19</v>
      </c>
      <c r="B13" s="5"/>
      <c r="C13" s="4">
        <f t="shared" si="2"/>
        <v>2.6</v>
      </c>
      <c r="D13" s="4">
        <f t="shared" si="2"/>
        <v>2.6</v>
      </c>
      <c r="E13" s="4">
        <f t="shared" si="2"/>
        <v>2.6</v>
      </c>
      <c r="F13" s="4">
        <f t="shared" si="2"/>
        <v>2.6</v>
      </c>
      <c r="G13" s="4">
        <f t="shared" si="2"/>
        <v>2.6</v>
      </c>
      <c r="H13" s="4">
        <f t="shared" si="2"/>
        <v>2.6</v>
      </c>
      <c r="I13" s="4">
        <f t="shared" si="2"/>
        <v>2.6</v>
      </c>
      <c r="J13" s="4">
        <f t="shared" si="2"/>
        <v>2.6</v>
      </c>
      <c r="K13" s="4">
        <f t="shared" si="2"/>
        <v>2.6</v>
      </c>
      <c r="L13" s="3">
        <f t="shared" si="3"/>
        <v>23.400000000000002</v>
      </c>
      <c r="M13" s="9">
        <v>0.4</v>
      </c>
    </row>
    <row r="14" spans="1:13" x14ac:dyDescent="0.2">
      <c r="A14" s="7" t="s">
        <v>20</v>
      </c>
      <c r="B14" s="1"/>
      <c r="C14" s="1"/>
      <c r="D14" s="1"/>
      <c r="E14" s="1"/>
      <c r="F14" s="1"/>
      <c r="G14" s="1"/>
      <c r="H14" s="1"/>
      <c r="I14" s="1"/>
      <c r="J14" s="1"/>
      <c r="K14" s="1"/>
      <c r="L14" s="2"/>
      <c r="M14" s="10"/>
    </row>
    <row r="15" spans="1:13" x14ac:dyDescent="0.2">
      <c r="A15" s="39" t="s">
        <v>21</v>
      </c>
      <c r="B15" s="40"/>
      <c r="C15" s="40"/>
      <c r="D15" s="40"/>
      <c r="E15" s="40"/>
      <c r="F15" s="40"/>
      <c r="G15" s="40"/>
      <c r="H15" s="40"/>
      <c r="I15" s="40"/>
      <c r="J15" s="40"/>
      <c r="K15" s="40"/>
      <c r="L15" s="41"/>
      <c r="M15" s="11">
        <f>AVERAGE(M4:M13)</f>
        <v>0.58000000000000007</v>
      </c>
    </row>
    <row r="16" spans="1:13" x14ac:dyDescent="0.2">
      <c r="A16" s="8" t="s">
        <v>22</v>
      </c>
      <c r="B16" s="4">
        <v>0</v>
      </c>
      <c r="C16" s="4">
        <v>0.25</v>
      </c>
      <c r="D16" s="4">
        <v>0.25</v>
      </c>
      <c r="E16" s="4">
        <v>1.25</v>
      </c>
      <c r="F16" s="4">
        <v>1.25</v>
      </c>
      <c r="G16" s="4">
        <v>1.25</v>
      </c>
      <c r="H16" s="4">
        <v>1.75</v>
      </c>
      <c r="I16" s="4">
        <v>1.25</v>
      </c>
      <c r="J16" s="4">
        <v>2.25</v>
      </c>
      <c r="K16" s="4">
        <v>0.25</v>
      </c>
      <c r="L16" s="3">
        <f t="shared" ref="L16" si="5">SUM(B16:K16)</f>
        <v>9.75</v>
      </c>
      <c r="M16" s="9"/>
    </row>
    <row r="17" spans="1:13" x14ac:dyDescent="0.2">
      <c r="A17" s="12"/>
      <c r="B17" s="13"/>
      <c r="C17" s="13"/>
      <c r="D17" s="13"/>
      <c r="E17" s="13"/>
      <c r="F17" s="13"/>
      <c r="G17" s="14"/>
      <c r="H17" s="14"/>
      <c r="I17" s="14"/>
      <c r="J17" s="15" t="s">
        <v>23</v>
      </c>
      <c r="K17" s="14"/>
      <c r="L17" s="34">
        <f>SUM(L4:L15)</f>
        <v>321.74999999999994</v>
      </c>
      <c r="M17" s="16"/>
    </row>
    <row r="18" spans="1:13" x14ac:dyDescent="0.2">
      <c r="A18" s="12"/>
      <c r="B18" s="14"/>
      <c r="C18" s="14"/>
      <c r="D18" s="14"/>
      <c r="E18" s="14"/>
      <c r="F18" s="14"/>
      <c r="G18" s="14"/>
      <c r="H18" s="14"/>
      <c r="I18" s="14"/>
      <c r="J18" s="15" t="s">
        <v>24</v>
      </c>
      <c r="K18" s="14"/>
      <c r="L18" s="34">
        <f>SUM(COUNTA(L4:L14)*L23*10)</f>
        <v>650</v>
      </c>
      <c r="M18" s="16"/>
    </row>
    <row r="19" spans="1:13" x14ac:dyDescent="0.2">
      <c r="A19" s="12"/>
      <c r="B19" s="14"/>
      <c r="C19" s="14"/>
      <c r="D19" s="14"/>
      <c r="E19" s="14"/>
      <c r="F19" s="14"/>
      <c r="G19" s="14"/>
      <c r="H19" s="14"/>
      <c r="I19" s="14"/>
      <c r="J19" s="15" t="s">
        <v>25</v>
      </c>
      <c r="K19" s="14"/>
      <c r="L19" s="34">
        <f>+L17-L18</f>
        <v>-328.25000000000006</v>
      </c>
      <c r="M19" s="16"/>
    </row>
    <row r="20" spans="1:13" x14ac:dyDescent="0.2">
      <c r="A20" s="12"/>
      <c r="B20" s="14"/>
      <c r="C20" s="14"/>
      <c r="D20" s="14"/>
      <c r="E20" s="14"/>
      <c r="F20" s="14"/>
      <c r="G20" s="14"/>
      <c r="H20" s="14"/>
      <c r="I20" s="14"/>
      <c r="J20" s="14"/>
      <c r="K20" s="14"/>
      <c r="L20" s="14"/>
      <c r="M20" s="16"/>
    </row>
    <row r="21" spans="1:13" x14ac:dyDescent="0.2">
      <c r="A21" s="12"/>
      <c r="B21" s="14"/>
      <c r="C21" s="14"/>
      <c r="D21" s="14"/>
      <c r="E21" s="14"/>
      <c r="F21" s="14"/>
      <c r="G21" s="14"/>
      <c r="H21" s="14"/>
      <c r="I21" s="14"/>
      <c r="J21" s="15" t="s">
        <v>26</v>
      </c>
      <c r="K21" s="14"/>
      <c r="L21" s="17">
        <f>+L17/L18</f>
        <v>0.49499999999999994</v>
      </c>
      <c r="M21" s="16"/>
    </row>
    <row r="22" spans="1:13" x14ac:dyDescent="0.2">
      <c r="A22" s="12"/>
      <c r="B22" s="14"/>
      <c r="C22" s="14"/>
      <c r="D22" s="14"/>
      <c r="E22" s="14"/>
      <c r="F22" s="14"/>
      <c r="G22" s="14"/>
      <c r="H22" s="14"/>
      <c r="I22" s="14"/>
      <c r="J22" s="14"/>
      <c r="K22" s="14"/>
      <c r="L22" s="14"/>
      <c r="M22" s="16"/>
    </row>
    <row r="23" spans="1:13" x14ac:dyDescent="0.2">
      <c r="A23" s="12"/>
      <c r="B23" s="14"/>
      <c r="C23" s="14"/>
      <c r="D23" s="14"/>
      <c r="E23" s="14"/>
      <c r="F23" s="14"/>
      <c r="G23" s="14"/>
      <c r="H23" s="14"/>
      <c r="I23" s="14"/>
      <c r="J23" s="15" t="s">
        <v>27</v>
      </c>
      <c r="K23" s="14"/>
      <c r="L23" s="34">
        <v>6.5</v>
      </c>
      <c r="M23" s="16"/>
    </row>
    <row r="24" spans="1:13" x14ac:dyDescent="0.2">
      <c r="A24" s="12"/>
      <c r="B24" s="14"/>
      <c r="C24" s="14"/>
      <c r="D24" s="14"/>
      <c r="E24" s="14"/>
      <c r="F24" s="14"/>
      <c r="G24" s="14"/>
      <c r="H24" s="14"/>
      <c r="I24" s="14"/>
      <c r="J24" s="14"/>
      <c r="K24" s="15"/>
      <c r="L24" s="14"/>
      <c r="M24" s="16"/>
    </row>
    <row r="25" spans="1:13" x14ac:dyDescent="0.2">
      <c r="A25" s="12"/>
      <c r="B25" s="14"/>
      <c r="C25" s="14"/>
      <c r="D25" s="14"/>
      <c r="E25" s="14"/>
      <c r="F25" s="14"/>
      <c r="G25" s="14"/>
      <c r="H25" s="15"/>
      <c r="I25" s="14"/>
      <c r="J25" s="14"/>
      <c r="K25" s="14"/>
      <c r="L25" s="14"/>
      <c r="M25" s="16"/>
    </row>
    <row r="26" spans="1:13" x14ac:dyDescent="0.2">
      <c r="A26" s="12" t="s">
        <v>28</v>
      </c>
      <c r="B26" s="14"/>
      <c r="C26" s="14"/>
      <c r="D26" s="14"/>
      <c r="E26" s="14"/>
      <c r="F26" s="14"/>
      <c r="G26" s="14"/>
      <c r="H26" s="14"/>
      <c r="I26" s="14"/>
      <c r="J26" s="14"/>
      <c r="K26" s="14"/>
      <c r="L26" s="14"/>
      <c r="M26" s="16"/>
    </row>
    <row r="27" spans="1:13" x14ac:dyDescent="0.2">
      <c r="A27" s="18" t="s">
        <v>29</v>
      </c>
      <c r="B27" s="14"/>
      <c r="C27" s="14"/>
      <c r="D27" s="14"/>
      <c r="E27" s="14"/>
      <c r="F27" s="14"/>
      <c r="G27" s="14"/>
      <c r="H27" s="14"/>
      <c r="I27" s="14"/>
      <c r="J27" s="14"/>
      <c r="K27" s="14"/>
      <c r="L27" s="14"/>
      <c r="M27" s="16"/>
    </row>
    <row r="28" spans="1:13" ht="13.1" thickBot="1" x14ac:dyDescent="0.25">
      <c r="A28" s="19"/>
      <c r="B28" s="20"/>
      <c r="C28" s="20"/>
      <c r="D28" s="20"/>
      <c r="E28" s="21"/>
      <c r="F28" s="20"/>
      <c r="G28" s="20"/>
      <c r="H28" s="20"/>
      <c r="I28" s="20"/>
      <c r="J28" s="20"/>
      <c r="K28" s="20"/>
      <c r="L28" s="20"/>
      <c r="M28" s="22"/>
    </row>
  </sheetData>
  <mergeCells count="3">
    <mergeCell ref="A1:M1"/>
    <mergeCell ref="A2:A3"/>
    <mergeCell ref="A15:L1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9"/>
  <sheetViews>
    <sheetView tabSelected="1" topLeftCell="A19" zoomScaleNormal="100" workbookViewId="0">
      <selection activeCell="C53" sqref="C53"/>
    </sheetView>
  </sheetViews>
  <sheetFormatPr defaultColWidth="9.125" defaultRowHeight="12.45" x14ac:dyDescent="0.2"/>
  <cols>
    <col min="1" max="1" width="15.75" style="6" customWidth="1"/>
    <col min="2" max="12" width="9.125" style="6"/>
    <col min="13" max="13" width="9.75" style="6" bestFit="1" customWidth="1"/>
    <col min="14" max="16384" width="9.125" style="6"/>
  </cols>
  <sheetData>
    <row r="1" spans="1:13" ht="18.350000000000001" thickBot="1" x14ac:dyDescent="0.35">
      <c r="A1" s="42" t="s">
        <v>58</v>
      </c>
      <c r="B1" s="43"/>
      <c r="C1" s="43"/>
      <c r="D1" s="43"/>
      <c r="E1" s="43"/>
      <c r="F1" s="43"/>
      <c r="G1" s="43"/>
      <c r="H1" s="43"/>
      <c r="I1" s="43"/>
      <c r="J1" s="43"/>
      <c r="K1" s="43"/>
      <c r="L1" s="43"/>
      <c r="M1" s="44"/>
    </row>
    <row r="2" spans="1:13" x14ac:dyDescent="0.2">
      <c r="A2" s="47" t="s">
        <v>62</v>
      </c>
      <c r="B2" s="48" t="s">
        <v>48</v>
      </c>
      <c r="C2" s="48" t="s">
        <v>49</v>
      </c>
      <c r="D2" s="48" t="s">
        <v>50</v>
      </c>
      <c r="E2" s="48" t="s">
        <v>51</v>
      </c>
      <c r="F2" s="48" t="s">
        <v>52</v>
      </c>
      <c r="G2" s="48" t="s">
        <v>53</v>
      </c>
      <c r="H2" s="48" t="s">
        <v>54</v>
      </c>
      <c r="I2" s="48" t="s">
        <v>55</v>
      </c>
      <c r="J2" s="48" t="s">
        <v>56</v>
      </c>
      <c r="K2" s="48" t="s">
        <v>57</v>
      </c>
      <c r="L2" s="49" t="s">
        <v>6</v>
      </c>
      <c r="M2" s="50" t="s">
        <v>7</v>
      </c>
    </row>
    <row r="3" spans="1:13" ht="13.1" thickBot="1" x14ac:dyDescent="0.25">
      <c r="A3" s="51"/>
      <c r="B3" s="52" t="s">
        <v>59</v>
      </c>
      <c r="C3" s="52" t="s">
        <v>59</v>
      </c>
      <c r="D3" s="52" t="s">
        <v>59</v>
      </c>
      <c r="E3" s="52" t="s">
        <v>59</v>
      </c>
      <c r="F3" s="52" t="s">
        <v>59</v>
      </c>
      <c r="G3" s="52" t="s">
        <v>59</v>
      </c>
      <c r="H3" s="52" t="s">
        <v>59</v>
      </c>
      <c r="I3" s="52" t="s">
        <v>59</v>
      </c>
      <c r="J3" s="52" t="s">
        <v>59</v>
      </c>
      <c r="K3" s="52" t="s">
        <v>59</v>
      </c>
      <c r="L3" s="53" t="s">
        <v>8</v>
      </c>
      <c r="M3" s="54" t="s">
        <v>9</v>
      </c>
    </row>
    <row r="4" spans="1:13" x14ac:dyDescent="0.2">
      <c r="A4" s="23" t="s">
        <v>31</v>
      </c>
      <c r="B4" s="24">
        <f t="shared" ref="B4:K13" si="0">$L$24*$M4</f>
        <v>1.625</v>
      </c>
      <c r="C4" s="24">
        <f t="shared" si="0"/>
        <v>1.625</v>
      </c>
      <c r="D4" s="24">
        <f t="shared" si="0"/>
        <v>1.625</v>
      </c>
      <c r="E4" s="24">
        <f t="shared" si="0"/>
        <v>1.625</v>
      </c>
      <c r="F4" s="24">
        <f t="shared" si="0"/>
        <v>1.625</v>
      </c>
      <c r="G4" s="24">
        <f t="shared" si="0"/>
        <v>1.625</v>
      </c>
      <c r="H4" s="24">
        <f t="shared" si="0"/>
        <v>1.625</v>
      </c>
      <c r="I4" s="24">
        <f t="shared" si="0"/>
        <v>1.625</v>
      </c>
      <c r="J4" s="24">
        <f t="shared" si="0"/>
        <v>1.625</v>
      </c>
      <c r="K4" s="24">
        <f t="shared" si="0"/>
        <v>1.625</v>
      </c>
      <c r="L4" s="26">
        <f t="shared" ref="L4:L13" si="1">SUM(B4:K4)</f>
        <v>16.25</v>
      </c>
      <c r="M4" s="27">
        <v>0.25</v>
      </c>
    </row>
    <row r="5" spans="1:13" x14ac:dyDescent="0.2">
      <c r="A5" s="23" t="s">
        <v>32</v>
      </c>
      <c r="B5" s="4">
        <f t="shared" si="0"/>
        <v>6.5</v>
      </c>
      <c r="C5" s="4">
        <f t="shared" si="0"/>
        <v>6.5</v>
      </c>
      <c r="D5" s="4">
        <f t="shared" si="0"/>
        <v>6.5</v>
      </c>
      <c r="E5" s="4">
        <f t="shared" si="0"/>
        <v>6.5</v>
      </c>
      <c r="F5" s="4">
        <f t="shared" si="0"/>
        <v>6.5</v>
      </c>
      <c r="G5" s="4">
        <f t="shared" si="0"/>
        <v>6.5</v>
      </c>
      <c r="H5" s="4">
        <f t="shared" si="0"/>
        <v>6.5</v>
      </c>
      <c r="I5" s="4">
        <f t="shared" si="0"/>
        <v>6.5</v>
      </c>
      <c r="J5" s="4">
        <f t="shared" si="0"/>
        <v>6.5</v>
      </c>
      <c r="K5" s="4">
        <f t="shared" si="0"/>
        <v>6.5</v>
      </c>
      <c r="L5" s="3">
        <f t="shared" si="1"/>
        <v>65</v>
      </c>
      <c r="M5" s="9">
        <v>1</v>
      </c>
    </row>
    <row r="6" spans="1:13" x14ac:dyDescent="0.2">
      <c r="A6" s="23" t="s">
        <v>33</v>
      </c>
      <c r="B6" s="4">
        <f t="shared" si="0"/>
        <v>6.5</v>
      </c>
      <c r="C6" s="4">
        <f t="shared" si="0"/>
        <v>6.5</v>
      </c>
      <c r="D6" s="4">
        <f t="shared" si="0"/>
        <v>6.5</v>
      </c>
      <c r="E6" s="4">
        <f t="shared" si="0"/>
        <v>6.5</v>
      </c>
      <c r="F6" s="4">
        <f t="shared" si="0"/>
        <v>6.5</v>
      </c>
      <c r="G6" s="4">
        <f t="shared" si="0"/>
        <v>6.5</v>
      </c>
      <c r="H6" s="4">
        <f t="shared" si="0"/>
        <v>6.5</v>
      </c>
      <c r="I6" s="4">
        <f t="shared" si="0"/>
        <v>6.5</v>
      </c>
      <c r="J6" s="35" t="s">
        <v>30</v>
      </c>
      <c r="K6" s="4">
        <f>$L$24*$M6</f>
        <v>6.5</v>
      </c>
      <c r="L6" s="3">
        <f t="shared" si="1"/>
        <v>58.5</v>
      </c>
      <c r="M6" s="9">
        <v>1</v>
      </c>
    </row>
    <row r="7" spans="1:13" x14ac:dyDescent="0.2">
      <c r="A7" s="23" t="s">
        <v>34</v>
      </c>
      <c r="B7" s="4">
        <f t="shared" si="0"/>
        <v>3.25</v>
      </c>
      <c r="C7" s="4">
        <f t="shared" si="0"/>
        <v>3.25</v>
      </c>
      <c r="D7" s="4">
        <f t="shared" si="0"/>
        <v>3.25</v>
      </c>
      <c r="E7" s="4">
        <f t="shared" si="0"/>
        <v>3.25</v>
      </c>
      <c r="F7" s="4">
        <f t="shared" si="0"/>
        <v>3.25</v>
      </c>
      <c r="G7" s="4">
        <f t="shared" si="0"/>
        <v>3.25</v>
      </c>
      <c r="H7" s="4">
        <f t="shared" si="0"/>
        <v>3.25</v>
      </c>
      <c r="I7" s="4">
        <f t="shared" si="0"/>
        <v>3.25</v>
      </c>
      <c r="J7" s="4">
        <f>$L$24*$M7</f>
        <v>3.25</v>
      </c>
      <c r="K7" s="4">
        <f>$L$24*$M7</f>
        <v>3.25</v>
      </c>
      <c r="L7" s="3">
        <f t="shared" si="1"/>
        <v>32.5</v>
      </c>
      <c r="M7" s="9">
        <v>0.5</v>
      </c>
    </row>
    <row r="8" spans="1:13" x14ac:dyDescent="0.2">
      <c r="A8" s="23" t="s">
        <v>35</v>
      </c>
      <c r="B8" s="4">
        <f t="shared" si="0"/>
        <v>5.8500000000000005</v>
      </c>
      <c r="C8" s="4">
        <f t="shared" si="0"/>
        <v>5.8500000000000005</v>
      </c>
      <c r="D8" s="4">
        <f t="shared" si="0"/>
        <v>5.8500000000000005</v>
      </c>
      <c r="E8" s="4">
        <f t="shared" si="0"/>
        <v>5.8500000000000005</v>
      </c>
      <c r="F8" s="4">
        <f t="shared" si="0"/>
        <v>5.8500000000000005</v>
      </c>
      <c r="G8" s="4">
        <f t="shared" si="0"/>
        <v>5.8500000000000005</v>
      </c>
      <c r="H8" s="4">
        <f t="shared" si="0"/>
        <v>5.8500000000000005</v>
      </c>
      <c r="I8" s="4">
        <f t="shared" si="0"/>
        <v>5.8500000000000005</v>
      </c>
      <c r="J8" s="4">
        <f>$L$24*$M8</f>
        <v>5.8500000000000005</v>
      </c>
      <c r="K8" s="4">
        <f>$L$24*$M8</f>
        <v>5.8500000000000005</v>
      </c>
      <c r="L8" s="3">
        <f t="shared" si="1"/>
        <v>58.500000000000007</v>
      </c>
      <c r="M8" s="9">
        <v>0.9</v>
      </c>
    </row>
    <row r="9" spans="1:13" x14ac:dyDescent="0.2">
      <c r="A9" s="23" t="s">
        <v>36</v>
      </c>
      <c r="B9" s="4">
        <f t="shared" si="0"/>
        <v>6.5</v>
      </c>
      <c r="C9" s="4">
        <f t="shared" si="0"/>
        <v>6.5</v>
      </c>
      <c r="D9" s="4">
        <f t="shared" si="0"/>
        <v>6.5</v>
      </c>
      <c r="E9" s="4">
        <f t="shared" si="0"/>
        <v>6.5</v>
      </c>
      <c r="F9" s="4">
        <f t="shared" si="0"/>
        <v>6.5</v>
      </c>
      <c r="G9" s="4">
        <f t="shared" si="0"/>
        <v>6.5</v>
      </c>
      <c r="H9" s="4">
        <f t="shared" si="0"/>
        <v>6.5</v>
      </c>
      <c r="I9" s="4">
        <f t="shared" si="0"/>
        <v>6.5</v>
      </c>
      <c r="J9" s="4">
        <f>$L$24*$M9</f>
        <v>6.5</v>
      </c>
      <c r="K9" s="4">
        <f>$L$24*$M9</f>
        <v>6.5</v>
      </c>
      <c r="L9" s="3">
        <f t="shared" si="1"/>
        <v>65</v>
      </c>
      <c r="M9" s="9">
        <v>1</v>
      </c>
    </row>
    <row r="10" spans="1:13" x14ac:dyDescent="0.2">
      <c r="A10" s="23" t="s">
        <v>37</v>
      </c>
      <c r="B10" s="4">
        <f t="shared" si="0"/>
        <v>4.875</v>
      </c>
      <c r="C10" s="4">
        <f t="shared" si="0"/>
        <v>4.875</v>
      </c>
      <c r="D10" s="4">
        <f t="shared" si="0"/>
        <v>4.875</v>
      </c>
      <c r="E10" s="35" t="s">
        <v>30</v>
      </c>
      <c r="F10" s="35" t="s">
        <v>30</v>
      </c>
      <c r="G10" s="35" t="s">
        <v>30</v>
      </c>
      <c r="H10" s="4">
        <f t="shared" si="0"/>
        <v>4.875</v>
      </c>
      <c r="I10" s="4">
        <f t="shared" si="0"/>
        <v>4.875</v>
      </c>
      <c r="J10" s="4">
        <f>$L$24*$M10</f>
        <v>4.875</v>
      </c>
      <c r="K10" s="4">
        <f>$L$24*$M10</f>
        <v>4.875</v>
      </c>
      <c r="L10" s="3">
        <f t="shared" si="1"/>
        <v>34.125</v>
      </c>
      <c r="M10" s="9">
        <v>0.75</v>
      </c>
    </row>
    <row r="11" spans="1:13" x14ac:dyDescent="0.2">
      <c r="A11" s="23" t="s">
        <v>38</v>
      </c>
      <c r="B11" s="4">
        <f t="shared" si="0"/>
        <v>2.6</v>
      </c>
      <c r="C11" s="4">
        <f t="shared" si="0"/>
        <v>2.6</v>
      </c>
      <c r="D11" s="4">
        <f t="shared" si="0"/>
        <v>2.6</v>
      </c>
      <c r="E11" s="35" t="s">
        <v>30</v>
      </c>
      <c r="F11" s="35" t="s">
        <v>30</v>
      </c>
      <c r="G11" s="4">
        <f>$L$24*$M11</f>
        <v>2.6</v>
      </c>
      <c r="H11" s="4">
        <f t="shared" si="0"/>
        <v>2.6</v>
      </c>
      <c r="I11" s="4">
        <f t="shared" si="0"/>
        <v>2.6</v>
      </c>
      <c r="J11" s="35" t="s">
        <v>30</v>
      </c>
      <c r="K11" s="35" t="s">
        <v>30</v>
      </c>
      <c r="L11" s="3">
        <f t="shared" si="1"/>
        <v>15.6</v>
      </c>
      <c r="M11" s="9">
        <v>0.4</v>
      </c>
    </row>
    <row r="12" spans="1:13" x14ac:dyDescent="0.2">
      <c r="A12" s="23" t="s">
        <v>39</v>
      </c>
      <c r="B12" s="4">
        <f t="shared" si="0"/>
        <v>0</v>
      </c>
      <c r="C12" s="4">
        <f t="shared" si="0"/>
        <v>0</v>
      </c>
      <c r="D12" s="4">
        <f t="shared" si="0"/>
        <v>0</v>
      </c>
      <c r="E12" s="4">
        <f>$L$24*$M12</f>
        <v>0</v>
      </c>
      <c r="F12" s="4">
        <f>$L$24*$M12</f>
        <v>0</v>
      </c>
      <c r="G12" s="4">
        <f>$L$24*$M12</f>
        <v>0</v>
      </c>
      <c r="H12" s="4">
        <f t="shared" si="0"/>
        <v>0</v>
      </c>
      <c r="I12" s="4">
        <f t="shared" si="0"/>
        <v>0</v>
      </c>
      <c r="J12" s="4">
        <f t="shared" si="0"/>
        <v>0</v>
      </c>
      <c r="K12" s="4">
        <f t="shared" si="0"/>
        <v>0</v>
      </c>
      <c r="L12" s="3">
        <f t="shared" ref="L12" si="2">SUM(B12:K12)</f>
        <v>0</v>
      </c>
      <c r="M12" s="9">
        <v>0</v>
      </c>
    </row>
    <row r="13" spans="1:13" x14ac:dyDescent="0.2">
      <c r="A13" s="23" t="s">
        <v>40</v>
      </c>
      <c r="B13" s="4">
        <f t="shared" si="0"/>
        <v>1.625</v>
      </c>
      <c r="C13" s="4">
        <f t="shared" si="0"/>
        <v>1.625</v>
      </c>
      <c r="D13" s="4">
        <f t="shared" si="0"/>
        <v>1.625</v>
      </c>
      <c r="E13" s="4">
        <f t="shared" si="0"/>
        <v>1.625</v>
      </c>
      <c r="F13" s="4">
        <f t="shared" si="0"/>
        <v>1.625</v>
      </c>
      <c r="G13" s="4">
        <f t="shared" si="0"/>
        <v>1.625</v>
      </c>
      <c r="H13" s="4">
        <f t="shared" si="0"/>
        <v>1.625</v>
      </c>
      <c r="I13" s="4">
        <f t="shared" si="0"/>
        <v>1.625</v>
      </c>
      <c r="J13" s="4">
        <f t="shared" si="0"/>
        <v>1.625</v>
      </c>
      <c r="K13" s="4">
        <f t="shared" si="0"/>
        <v>1.625</v>
      </c>
      <c r="L13" s="3">
        <f t="shared" si="1"/>
        <v>16.25</v>
      </c>
      <c r="M13" s="9">
        <v>0.25</v>
      </c>
    </row>
    <row r="14" spans="1:13" x14ac:dyDescent="0.2">
      <c r="A14" s="7" t="s">
        <v>41</v>
      </c>
      <c r="B14" s="1"/>
      <c r="C14" s="1"/>
      <c r="D14" s="1"/>
      <c r="E14" s="1"/>
      <c r="F14" s="1"/>
      <c r="G14" s="1"/>
      <c r="H14" s="1"/>
      <c r="I14" s="1"/>
      <c r="J14" s="1"/>
      <c r="K14" s="1"/>
      <c r="L14" s="3"/>
      <c r="M14" s="9"/>
    </row>
    <row r="15" spans="1:13" x14ac:dyDescent="0.2">
      <c r="A15" s="7" t="s">
        <v>42</v>
      </c>
      <c r="B15" s="1"/>
      <c r="C15" s="1"/>
      <c r="D15" s="1"/>
      <c r="E15" s="1"/>
      <c r="F15" s="1"/>
      <c r="G15" s="1"/>
      <c r="H15" s="1"/>
      <c r="I15" s="1"/>
      <c r="J15" s="1"/>
      <c r="K15" s="1"/>
      <c r="L15" s="2"/>
      <c r="M15" s="10"/>
    </row>
    <row r="16" spans="1:13" x14ac:dyDescent="0.2">
      <c r="A16" s="39" t="s">
        <v>21</v>
      </c>
      <c r="B16" s="40"/>
      <c r="C16" s="40"/>
      <c r="D16" s="40"/>
      <c r="E16" s="40"/>
      <c r="F16" s="40"/>
      <c r="G16" s="40"/>
      <c r="H16" s="40"/>
      <c r="I16" s="40"/>
      <c r="J16" s="40"/>
      <c r="K16" s="40"/>
      <c r="L16" s="41"/>
      <c r="M16" s="11">
        <f>AVERAGE(M4:M14)</f>
        <v>0.60500000000000009</v>
      </c>
    </row>
    <row r="17" spans="1:14" x14ac:dyDescent="0.2">
      <c r="A17" s="8" t="s">
        <v>43</v>
      </c>
      <c r="B17" s="4">
        <v>3.25</v>
      </c>
      <c r="C17" s="4">
        <v>1.75</v>
      </c>
      <c r="D17" s="4">
        <v>0.25</v>
      </c>
      <c r="E17" s="4">
        <v>1.25</v>
      </c>
      <c r="F17" s="4">
        <v>0.25</v>
      </c>
      <c r="G17" s="4">
        <v>1.25</v>
      </c>
      <c r="H17" s="4">
        <v>2.75</v>
      </c>
      <c r="I17" s="4">
        <v>1.25</v>
      </c>
      <c r="J17" s="4">
        <v>2.25</v>
      </c>
      <c r="K17" s="4">
        <v>0.25</v>
      </c>
      <c r="L17" s="3">
        <f t="shared" ref="L17" si="3">SUM(B17:K17)</f>
        <v>14.5</v>
      </c>
      <c r="M17" s="9"/>
    </row>
    <row r="18" spans="1:14" x14ac:dyDescent="0.2">
      <c r="A18" s="12"/>
      <c r="B18" s="13"/>
      <c r="C18" s="13"/>
      <c r="D18" s="13"/>
      <c r="E18" s="13"/>
      <c r="F18" s="13"/>
      <c r="G18" s="14"/>
      <c r="H18" s="14"/>
      <c r="I18" s="14"/>
      <c r="J18" s="15" t="s">
        <v>8</v>
      </c>
      <c r="K18" s="14"/>
      <c r="L18" s="34">
        <f>SUM(L4:L16)</f>
        <v>361.72500000000002</v>
      </c>
      <c r="M18" s="16"/>
    </row>
    <row r="19" spans="1:14" x14ac:dyDescent="0.2">
      <c r="A19" s="12"/>
      <c r="B19" s="14"/>
      <c r="C19" s="14"/>
      <c r="D19" s="14"/>
      <c r="E19" s="14"/>
      <c r="F19" s="14"/>
      <c r="G19" s="14"/>
      <c r="H19" s="14"/>
      <c r="I19" s="14"/>
      <c r="J19" s="15" t="s">
        <v>24</v>
      </c>
      <c r="K19" s="14"/>
      <c r="L19" s="34">
        <f>SUM(COUNTA(L4:L15)*L24*10)</f>
        <v>650</v>
      </c>
      <c r="M19" s="16"/>
    </row>
    <row r="20" spans="1:14" x14ac:dyDescent="0.2">
      <c r="A20" s="12"/>
      <c r="B20" s="14"/>
      <c r="C20" s="14"/>
      <c r="D20" s="14"/>
      <c r="E20" s="14"/>
      <c r="F20" s="14"/>
      <c r="G20" s="14"/>
      <c r="H20" s="14"/>
      <c r="I20" s="14"/>
      <c r="J20" s="15" t="s">
        <v>25</v>
      </c>
      <c r="K20" s="14"/>
      <c r="L20" s="34">
        <f>+L18-L19</f>
        <v>-288.27499999999998</v>
      </c>
      <c r="M20" s="16"/>
    </row>
    <row r="21" spans="1:14" x14ac:dyDescent="0.2">
      <c r="A21" s="12"/>
      <c r="B21" s="14"/>
      <c r="C21" s="14"/>
      <c r="D21" s="14"/>
      <c r="E21" s="14"/>
      <c r="F21" s="14"/>
      <c r="G21" s="14"/>
      <c r="H21" s="14"/>
      <c r="I21" s="14"/>
      <c r="J21" s="14"/>
      <c r="K21" s="14"/>
      <c r="L21" s="14"/>
      <c r="M21" s="16"/>
    </row>
    <row r="22" spans="1:14" x14ac:dyDescent="0.2">
      <c r="A22" s="12" t="s">
        <v>60</v>
      </c>
      <c r="B22" s="14"/>
      <c r="C22" s="14"/>
      <c r="D22" s="14"/>
      <c r="E22" s="14"/>
      <c r="F22" s="14"/>
      <c r="G22" s="14"/>
      <c r="H22" s="14"/>
      <c r="I22" s="14"/>
      <c r="J22" s="15" t="s">
        <v>26</v>
      </c>
      <c r="K22" s="14"/>
      <c r="L22" s="17">
        <f>+L18/L19</f>
        <v>0.55649999999999999</v>
      </c>
      <c r="M22" s="16"/>
    </row>
    <row r="23" spans="1:14" x14ac:dyDescent="0.2">
      <c r="A23" s="18" t="s">
        <v>29</v>
      </c>
      <c r="B23" s="14"/>
      <c r="C23" s="14"/>
      <c r="D23" s="14"/>
      <c r="E23" s="14"/>
      <c r="F23" s="14"/>
      <c r="G23" s="14"/>
      <c r="H23" s="14"/>
      <c r="I23" s="14"/>
      <c r="J23" s="14"/>
      <c r="K23" s="14"/>
      <c r="L23" s="14"/>
      <c r="M23" s="16"/>
    </row>
    <row r="24" spans="1:14" x14ac:dyDescent="0.2">
      <c r="A24" s="12"/>
      <c r="B24" s="14"/>
      <c r="C24" s="14"/>
      <c r="D24" s="14"/>
      <c r="E24" s="14"/>
      <c r="F24" s="14"/>
      <c r="G24" s="14"/>
      <c r="H24" s="14"/>
      <c r="I24" s="14"/>
      <c r="J24" s="15" t="s">
        <v>27</v>
      </c>
      <c r="K24" s="14"/>
      <c r="L24" s="34">
        <v>6.5</v>
      </c>
      <c r="M24" s="16"/>
    </row>
    <row r="25" spans="1:14" ht="13.1" thickBot="1" x14ac:dyDescent="0.25">
      <c r="A25" s="36"/>
      <c r="B25" s="20"/>
      <c r="C25" s="20"/>
      <c r="D25" s="20"/>
      <c r="E25" s="20"/>
      <c r="F25" s="20"/>
      <c r="G25" s="20"/>
      <c r="H25" s="20"/>
      <c r="I25" s="20"/>
      <c r="J25" s="20"/>
      <c r="K25" s="37"/>
      <c r="L25" s="20"/>
      <c r="M25" s="22"/>
    </row>
    <row r="26" spans="1:14" x14ac:dyDescent="0.2">
      <c r="A26" s="14" t="s">
        <v>43</v>
      </c>
      <c r="B26" s="14"/>
      <c r="C26" s="14"/>
      <c r="D26" s="14"/>
      <c r="E26" s="14"/>
      <c r="F26" s="14"/>
      <c r="G26" s="14"/>
      <c r="H26" s="15"/>
      <c r="I26" s="14"/>
      <c r="J26" s="14"/>
      <c r="K26" s="14"/>
      <c r="L26" s="14"/>
      <c r="M26" s="14"/>
      <c r="N26" s="14"/>
    </row>
    <row r="27" spans="1:14" x14ac:dyDescent="0.2">
      <c r="A27" s="14" t="s">
        <v>44</v>
      </c>
      <c r="B27" s="14"/>
      <c r="C27" s="14"/>
      <c r="D27" s="14"/>
      <c r="E27" s="14"/>
      <c r="F27" s="14"/>
      <c r="G27" s="14"/>
      <c r="H27" s="14"/>
      <c r="I27" s="14"/>
      <c r="J27" s="14"/>
      <c r="K27" s="14"/>
      <c r="L27" s="14"/>
      <c r="M27" s="14"/>
      <c r="N27" s="14"/>
    </row>
    <row r="28" spans="1:14" x14ac:dyDescent="0.2">
      <c r="A28" s="14" t="s">
        <v>45</v>
      </c>
      <c r="B28" s="14"/>
      <c r="C28" s="14"/>
      <c r="D28" s="14"/>
      <c r="E28" s="14"/>
      <c r="F28" s="14"/>
      <c r="G28" s="14"/>
      <c r="H28" s="14"/>
      <c r="I28" s="14"/>
      <c r="J28" s="14"/>
      <c r="K28" s="14"/>
      <c r="L28" s="14"/>
      <c r="M28" s="14"/>
      <c r="N28" s="14"/>
    </row>
    <row r="29" spans="1:14" x14ac:dyDescent="0.2">
      <c r="A29" s="15" t="s">
        <v>46</v>
      </c>
      <c r="B29" s="14"/>
      <c r="C29" s="14"/>
      <c r="D29" s="14"/>
      <c r="E29" s="38"/>
      <c r="F29" s="14"/>
      <c r="G29" s="14"/>
      <c r="H29" s="14"/>
      <c r="I29" s="14"/>
      <c r="J29" s="14"/>
      <c r="K29" s="14"/>
      <c r="L29" s="14"/>
      <c r="M29" s="14"/>
      <c r="N29" s="14"/>
    </row>
    <row r="30" spans="1:14" x14ac:dyDescent="0.2">
      <c r="A30" s="14" t="s">
        <v>61</v>
      </c>
      <c r="B30" s="14"/>
      <c r="C30" s="14"/>
      <c r="D30" s="14"/>
      <c r="E30" s="14"/>
      <c r="F30" s="14"/>
      <c r="G30" s="14"/>
      <c r="H30" s="14"/>
      <c r="I30" s="14"/>
      <c r="J30" s="14"/>
      <c r="K30" s="14"/>
      <c r="L30" s="14"/>
      <c r="M30" s="14"/>
      <c r="N30" s="14"/>
    </row>
    <row r="31" spans="1:14" x14ac:dyDescent="0.2">
      <c r="A31" s="14" t="s">
        <v>47</v>
      </c>
      <c r="B31" s="14"/>
      <c r="C31" s="14"/>
      <c r="D31" s="14"/>
      <c r="E31" s="14"/>
      <c r="F31" s="14"/>
      <c r="G31" s="14"/>
      <c r="H31" s="14"/>
      <c r="I31" s="14"/>
      <c r="J31" s="14"/>
      <c r="K31" s="14"/>
      <c r="L31" s="14"/>
      <c r="M31" s="14"/>
      <c r="N31" s="14"/>
    </row>
    <row r="32" spans="1:14" x14ac:dyDescent="0.2">
      <c r="A32" s="14"/>
      <c r="B32" s="14"/>
      <c r="C32" s="14"/>
      <c r="D32" s="14"/>
      <c r="E32" s="14"/>
      <c r="F32" s="14"/>
      <c r="G32" s="14"/>
      <c r="H32" s="14"/>
      <c r="I32" s="14"/>
      <c r="J32" s="14"/>
      <c r="K32" s="14"/>
      <c r="L32" s="14"/>
      <c r="M32" s="14"/>
      <c r="N32" s="14"/>
    </row>
    <row r="33" spans="1:13" ht="13.1" thickBot="1" x14ac:dyDescent="0.25"/>
    <row r="34" spans="1:13" x14ac:dyDescent="0.2">
      <c r="A34" s="55" t="s">
        <v>63</v>
      </c>
      <c r="B34" s="56"/>
      <c r="C34" s="56"/>
      <c r="D34" s="56"/>
      <c r="E34" s="56"/>
      <c r="F34" s="56"/>
      <c r="G34" s="56"/>
      <c r="H34" s="56"/>
      <c r="I34" s="56"/>
      <c r="J34" s="56"/>
      <c r="K34" s="56"/>
      <c r="L34" s="56"/>
      <c r="M34" s="57"/>
    </row>
    <row r="35" spans="1:13" x14ac:dyDescent="0.2">
      <c r="A35" s="58"/>
      <c r="B35" s="59"/>
      <c r="C35" s="59"/>
      <c r="D35" s="59"/>
      <c r="E35" s="59"/>
      <c r="F35" s="59"/>
      <c r="G35" s="59"/>
      <c r="H35" s="59"/>
      <c r="I35" s="59"/>
      <c r="J35" s="59"/>
      <c r="K35" s="59"/>
      <c r="L35" s="59"/>
      <c r="M35" s="60"/>
    </row>
    <row r="36" spans="1:13" x14ac:dyDescent="0.2">
      <c r="A36" s="58"/>
      <c r="B36" s="59"/>
      <c r="C36" s="59"/>
      <c r="D36" s="59"/>
      <c r="E36" s="59"/>
      <c r="F36" s="59"/>
      <c r="G36" s="59"/>
      <c r="H36" s="59"/>
      <c r="I36" s="59"/>
      <c r="J36" s="59"/>
      <c r="K36" s="59"/>
      <c r="L36" s="59"/>
      <c r="M36" s="60"/>
    </row>
    <row r="37" spans="1:13" x14ac:dyDescent="0.2">
      <c r="A37" s="58"/>
      <c r="B37" s="59"/>
      <c r="C37" s="59"/>
      <c r="D37" s="59"/>
      <c r="E37" s="59"/>
      <c r="F37" s="59"/>
      <c r="G37" s="59"/>
      <c r="H37" s="59"/>
      <c r="I37" s="59"/>
      <c r="J37" s="59"/>
      <c r="K37" s="59"/>
      <c r="L37" s="59"/>
      <c r="M37" s="60"/>
    </row>
    <row r="38" spans="1:13" x14ac:dyDescent="0.2">
      <c r="A38" s="58"/>
      <c r="B38" s="59"/>
      <c r="C38" s="59"/>
      <c r="D38" s="59"/>
      <c r="E38" s="59"/>
      <c r="F38" s="59"/>
      <c r="G38" s="59"/>
      <c r="H38" s="59"/>
      <c r="I38" s="59"/>
      <c r="J38" s="59"/>
      <c r="K38" s="59"/>
      <c r="L38" s="59"/>
      <c r="M38" s="60"/>
    </row>
    <row r="39" spans="1:13" x14ac:dyDescent="0.2">
      <c r="A39" s="58"/>
      <c r="B39" s="59"/>
      <c r="C39" s="59"/>
      <c r="D39" s="59"/>
      <c r="E39" s="59"/>
      <c r="F39" s="59"/>
      <c r="G39" s="59"/>
      <c r="H39" s="59"/>
      <c r="I39" s="59"/>
      <c r="J39" s="59"/>
      <c r="K39" s="59"/>
      <c r="L39" s="59"/>
      <c r="M39" s="60"/>
    </row>
    <row r="40" spans="1:13" x14ac:dyDescent="0.2">
      <c r="A40" s="58"/>
      <c r="B40" s="59"/>
      <c r="C40" s="59"/>
      <c r="D40" s="59"/>
      <c r="E40" s="59"/>
      <c r="F40" s="59"/>
      <c r="G40" s="59"/>
      <c r="H40" s="59"/>
      <c r="I40" s="59"/>
      <c r="J40" s="59"/>
      <c r="K40" s="59"/>
      <c r="L40" s="59"/>
      <c r="M40" s="60"/>
    </row>
    <row r="41" spans="1:13" x14ac:dyDescent="0.2">
      <c r="A41" s="58"/>
      <c r="B41" s="59"/>
      <c r="C41" s="59"/>
      <c r="D41" s="59"/>
      <c r="E41" s="59"/>
      <c r="F41" s="59"/>
      <c r="G41" s="59"/>
      <c r="H41" s="59"/>
      <c r="I41" s="59"/>
      <c r="J41" s="59"/>
      <c r="K41" s="59"/>
      <c r="L41" s="59"/>
      <c r="M41" s="60"/>
    </row>
    <row r="42" spans="1:13" x14ac:dyDescent="0.2">
      <c r="A42" s="58"/>
      <c r="B42" s="59"/>
      <c r="C42" s="59"/>
      <c r="D42" s="59"/>
      <c r="E42" s="59"/>
      <c r="F42" s="59"/>
      <c r="G42" s="59"/>
      <c r="H42" s="59"/>
      <c r="I42" s="59"/>
      <c r="J42" s="59"/>
      <c r="K42" s="59"/>
      <c r="L42" s="59"/>
      <c r="M42" s="60"/>
    </row>
    <row r="43" spans="1:13" x14ac:dyDescent="0.2">
      <c r="A43" s="58"/>
      <c r="B43" s="59"/>
      <c r="C43" s="59"/>
      <c r="D43" s="59"/>
      <c r="E43" s="59"/>
      <c r="F43" s="59"/>
      <c r="G43" s="59"/>
      <c r="H43" s="59"/>
      <c r="I43" s="59"/>
      <c r="J43" s="59"/>
      <c r="K43" s="59"/>
      <c r="L43" s="59"/>
      <c r="M43" s="60"/>
    </row>
    <row r="44" spans="1:13" x14ac:dyDescent="0.2">
      <c r="A44" s="58"/>
      <c r="B44" s="59"/>
      <c r="C44" s="59"/>
      <c r="D44" s="59"/>
      <c r="E44" s="59"/>
      <c r="F44" s="59"/>
      <c r="G44" s="59"/>
      <c r="H44" s="59"/>
      <c r="I44" s="59"/>
      <c r="J44" s="59"/>
      <c r="K44" s="59"/>
      <c r="L44" s="59"/>
      <c r="M44" s="60"/>
    </row>
    <row r="45" spans="1:13" x14ac:dyDescent="0.2">
      <c r="A45" s="58"/>
      <c r="B45" s="59"/>
      <c r="C45" s="59"/>
      <c r="D45" s="59"/>
      <c r="E45" s="59"/>
      <c r="F45" s="59"/>
      <c r="G45" s="59"/>
      <c r="H45" s="59"/>
      <c r="I45" s="59"/>
      <c r="J45" s="59"/>
      <c r="K45" s="59"/>
      <c r="L45" s="59"/>
      <c r="M45" s="60"/>
    </row>
    <row r="46" spans="1:13" x14ac:dyDescent="0.2">
      <c r="A46" s="58"/>
      <c r="B46" s="59"/>
      <c r="C46" s="59"/>
      <c r="D46" s="59"/>
      <c r="E46" s="59"/>
      <c r="F46" s="59"/>
      <c r="G46" s="59"/>
      <c r="H46" s="59"/>
      <c r="I46" s="59"/>
      <c r="J46" s="59"/>
      <c r="K46" s="59"/>
      <c r="L46" s="59"/>
      <c r="M46" s="60"/>
    </row>
    <row r="47" spans="1:13" x14ac:dyDescent="0.2">
      <c r="A47" s="58"/>
      <c r="B47" s="59"/>
      <c r="C47" s="59"/>
      <c r="D47" s="59"/>
      <c r="E47" s="59"/>
      <c r="F47" s="59"/>
      <c r="G47" s="59"/>
      <c r="H47" s="59"/>
      <c r="I47" s="59"/>
      <c r="J47" s="59"/>
      <c r="K47" s="59"/>
      <c r="L47" s="59"/>
      <c r="M47" s="60"/>
    </row>
    <row r="48" spans="1:13" x14ac:dyDescent="0.2">
      <c r="A48" s="58"/>
      <c r="B48" s="59"/>
      <c r="C48" s="59"/>
      <c r="D48" s="59"/>
      <c r="E48" s="59"/>
      <c r="F48" s="59"/>
      <c r="G48" s="59"/>
      <c r="H48" s="59"/>
      <c r="I48" s="59"/>
      <c r="J48" s="59"/>
      <c r="K48" s="59"/>
      <c r="L48" s="59"/>
      <c r="M48" s="60"/>
    </row>
    <row r="49" spans="1:13" ht="13.1" thickBot="1" x14ac:dyDescent="0.25">
      <c r="A49" s="61"/>
      <c r="B49" s="62"/>
      <c r="C49" s="62"/>
      <c r="D49" s="62"/>
      <c r="E49" s="62"/>
      <c r="F49" s="62"/>
      <c r="G49" s="62"/>
      <c r="H49" s="62"/>
      <c r="I49" s="62"/>
      <c r="J49" s="62"/>
      <c r="K49" s="62"/>
      <c r="L49" s="62"/>
      <c r="M49" s="63"/>
    </row>
  </sheetData>
  <mergeCells count="4">
    <mergeCell ref="A1:M1"/>
    <mergeCell ref="A2:A3"/>
    <mergeCell ref="A16:L16"/>
    <mergeCell ref="A34:M49"/>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5bce90d6-5a2c-47e0-8337-aac7acda0e97" ContentTypeId="0x010100F8EAFB1A21471D489605D127A82525E001" PreviousValue="false"/>
</file>

<file path=customXml/item4.xml><?xml version="1.0" encoding="utf-8"?>
<ct:contentTypeSchema xmlns:ct="http://schemas.microsoft.com/office/2006/metadata/contentType" xmlns:ma="http://schemas.microsoft.com/office/2006/metadata/properties/metaAttributes" ct:_="" ma:_="" ma:contentTypeName="CWS-NSBaseDoc" ma:contentTypeID="0x010100F8EAFB1A21471D489605D127A82525E001003C818D9D36373545A8D3B119EEA5F7BE0029925D63DFBE2C41B9728AD3BA7EB11F" ma:contentTypeVersion="30" ma:contentTypeDescription="Base document for all of CWS-NS which inherits from the Project Document" ma:contentTypeScope="" ma:versionID="1ec8adf24a17cfe137981852cc03e65e">
  <xsd:schema xmlns:xsd="http://www.w3.org/2001/XMLSchema" xmlns:xs="http://www.w3.org/2001/XMLSchema" xmlns:p="http://schemas.microsoft.com/office/2006/metadata/properties" xmlns:ns2="df8aadda-1242-4e9f-b373-4e26ec2398e2" xmlns:ns3="500343c0-af67-4d55-b6f3-a7838e163d14" xmlns:ns4="9f7ad9af-9717-4e4f-970f-35ad513ce12f" targetNamespace="http://schemas.microsoft.com/office/2006/metadata/properties" ma:root="true" ma:fieldsID="bcabc0151a8e78f5a8137dc08581439f" ns2:_="" ns3:_="" ns4:_="">
    <xsd:import namespace="df8aadda-1242-4e9f-b373-4e26ec2398e2"/>
    <xsd:import namespace="500343c0-af67-4d55-b6f3-a7838e163d14"/>
    <xsd:import namespace="9f7ad9af-9717-4e4f-970f-35ad513ce12f"/>
    <xsd:element name="properties">
      <xsd:complexType>
        <xsd:sequence>
          <xsd:element name="documentManagement">
            <xsd:complexType>
              <xsd:all>
                <xsd:element ref="ns3:osiDocumentOwner" minOccurs="0"/>
                <xsd:element ref="ns3:hc62bcb1d1a24768a121bfc9b11e7e96" minOccurs="0"/>
                <xsd:element ref="ns3:TaxCatchAll" minOccurs="0"/>
                <xsd:element ref="ns3:TaxCatchAllLabel" minOccurs="0"/>
                <xsd:element ref="ns3:_dlc_DocId" minOccurs="0"/>
                <xsd:element ref="ns3:_dlc_DocIdUrl" minOccurs="0"/>
                <xsd:element ref="ns3:_dlc_DocIdPersistId" minOccurs="0"/>
                <xsd:element ref="ns2:j34f11f7fe364fc78fcc64b62c4cb1f4" minOccurs="0"/>
                <xsd:element ref="ns2:b6c640484b5c4d0d9c822378b4570b22" minOccurs="0"/>
                <xsd:element ref="ns2:la10633aac8c4b118b486b4ad5638452" minOccurs="0"/>
                <xsd:element ref="ns4:SharedWithUsers" minOccurs="0"/>
                <xsd:element ref="ns4:SharedWithDetails" minOccurs="0"/>
                <xsd:element ref="ns2:LastSharedByUser" minOccurs="0"/>
                <xsd:element ref="ns4: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8aadda-1242-4e9f-b373-4e26ec2398e2" elementFormDefault="qualified">
    <xsd:import namespace="http://schemas.microsoft.com/office/2006/documentManagement/types"/>
    <xsd:import namespace="http://schemas.microsoft.com/office/infopath/2007/PartnerControls"/>
    <xsd:element name="j34f11f7fe364fc78fcc64b62c4cb1f4" ma:index="16" ma:taxonomy="true" ma:internalName="j34f11f7fe364fc78fcc64b62c4cb1f4" ma:taxonomyFieldName="Functional_x0020_Area" ma:displayName="Functional Area" ma:default="" ma:fieldId="{334f11f7-fe36-4fc7-8fcc-64b62c4cb1f4}" ma:sspId="5bce90d6-5a2c-47e0-8337-aac7acda0e97" ma:termSetId="650a6fb1-ded2-4cf5-a363-7409bc4d2016" ma:anchorId="df7cf29e-e1e4-4913-b0c6-723860d6ae43" ma:open="false" ma:isKeyword="false">
      <xsd:complexType>
        <xsd:sequence>
          <xsd:element ref="pc:Terms" minOccurs="0" maxOccurs="1"/>
        </xsd:sequence>
      </xsd:complexType>
    </xsd:element>
    <xsd:element name="b6c640484b5c4d0d9c822378b4570b22" ma:index="18" ma:taxonomy="true" ma:internalName="b6c640484b5c4d0d9c822378b4570b22" ma:taxonomyFieldName="Doc_x0020_Category" ma:displayName="Doc Category" ma:default="" ma:fieldId="{b6c64048-4b5c-4d0d-9c82-2378b4570b22}" ma:sspId="5bce90d6-5a2c-47e0-8337-aac7acda0e97" ma:termSetId="da02a5f1-7626-4105-8ca7-7b1591301e84" ma:anchorId="1798bfe4-eba6-4f38-9e18-18ab668bad8d" ma:open="false" ma:isKeyword="false">
      <xsd:complexType>
        <xsd:sequence>
          <xsd:element ref="pc:Terms" minOccurs="0" maxOccurs="1"/>
        </xsd:sequence>
      </xsd:complexType>
    </xsd:element>
    <xsd:element name="la10633aac8c4b118b486b4ad5638452" ma:index="20" ma:taxonomy="true" ma:internalName="la10633aac8c4b118b486b4ad5638452" ma:taxonomyFieldName="Doc_x0020_Status" ma:displayName="Doc Status" ma:default="" ma:fieldId="{5a10633a-ac8c-4b11-8b48-6b4ad5638452}" ma:sspId="5bce90d6-5a2c-47e0-8337-aac7acda0e97" ma:termSetId="cdbfe3ec-cb35-4ea2-a279-53db3486efe4" ma:anchorId="ab9a84b2-e5ef-408a-a482-92ed1da08e19" ma:open="false" ma:isKeyword="false">
      <xsd:complexType>
        <xsd:sequence>
          <xsd:element ref="pc:Terms" minOccurs="0" maxOccurs="1"/>
        </xsd:sequence>
      </xsd:complexType>
    </xsd:element>
    <xsd:element name="LastSharedByUser" ma:index="24" nillable="true" ma:displayName="Last Shared By User" ma:description="" ma:internalName="LastSharedByUse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0343c0-af67-4d55-b6f3-a7838e163d14" elementFormDefault="qualified">
    <xsd:import namespace="http://schemas.microsoft.com/office/2006/documentManagement/types"/>
    <xsd:import namespace="http://schemas.microsoft.com/office/infopath/2007/PartnerControls"/>
    <xsd:element name="osiDocumentOwner" ma:index="8" nillable="true" ma:displayName="Document Owner" ma:description="Who is the person ultimately responsible for this document?" ma:hidden="true" ma:list="UserInfo" ma:SearchPeopleOnly="false" ma:SharePointGroup="0" ma:internalName="osi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hc62bcb1d1a24768a121bfc9b11e7e96" ma:index="9" nillable="true" ma:taxonomy="true" ma:internalName="hc62bcb1d1a24768a121bfc9b11e7e96" ma:taxonomyFieldName="osiProject" ma:displayName="Project" ma:readOnly="false" ma:default="" ma:fieldId="{1c62bcb1-d1a2-4768-a121-bfc9b11e7e96}" ma:sspId="5bce90d6-5a2c-47e0-8337-aac7acda0e97" ma:termSetId="8188e330-57a0-45a3-b25f-38914bdd2459" ma:anchorId="00000000-0000-0000-0000-000000000000" ma:open="false" ma:isKeyword="false">
      <xsd:complexType>
        <xsd:sequence>
          <xsd:element ref="pc:Terms" minOccurs="0" maxOccurs="1"/>
        </xsd:sequence>
      </xsd:complexType>
    </xsd:element>
    <xsd:element name="TaxCatchAll" ma:index="10" nillable="true" ma:displayName="Taxonomy Catch All Column" ma:description="" ma:hidden="true" ma:list="{6d9f9e13-4f2e-49e2-a69c-c221a448909b}" ma:internalName="TaxCatchAll" ma:showField="CatchAllData" ma:web="9f7ad9af-9717-4e4f-970f-35ad513ce12f">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description="" ma:hidden="true" ma:list="{6d9f9e13-4f2e-49e2-a69c-c221a448909b}" ma:internalName="TaxCatchAllLabel" ma:readOnly="true" ma:showField="CatchAllDataLabel" ma:web="9f7ad9af-9717-4e4f-970f-35ad513ce12f">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f7ad9af-9717-4e4f-970f-35ad513ce12f" elementFormDefault="qualified">
    <xsd:import namespace="http://schemas.microsoft.com/office/2006/documentManagement/types"/>
    <xsd:import namespace="http://schemas.microsoft.com/office/infopath/2007/PartnerControls"/>
    <xsd:element name="SharedWithUsers" ma:index="2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description="" ma:internalName="SharedWithDetails" ma:readOnly="true">
      <xsd:simpleType>
        <xsd:restriction base="dms:Note">
          <xsd:maxLength value="255"/>
        </xsd:restriction>
      </xsd:simpleType>
    </xsd:element>
    <xsd:element name="LastSharedByTime" ma:index="25"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TaxCatchAll xmlns="500343c0-af67-4d55-b6f3-a7838e163d14">
      <Value>531</Value>
      <Value>534</Value>
      <Value>617</Value>
    </TaxCatchAll>
    <j34f11f7fe364fc78fcc64b62c4cb1f4 xmlns="df8aadda-1242-4e9f-b373-4e26ec2398e2">
      <Terms xmlns="http://schemas.microsoft.com/office/infopath/2007/PartnerControls">
        <TermInfo xmlns="http://schemas.microsoft.com/office/infopath/2007/PartnerControls">
          <TermName xmlns="http://schemas.microsoft.com/office/infopath/2007/PartnerControls">Scrum Masters</TermName>
          <TermId xmlns="http://schemas.microsoft.com/office/infopath/2007/PartnerControls">3864076c-15df-4aa1-9b2d-4add6625c77a</TermId>
        </TermInfo>
      </Terms>
    </j34f11f7fe364fc78fcc64b62c4cb1f4>
    <la10633aac8c4b118b486b4ad5638452 xmlns="df8aadda-1242-4e9f-b373-4e26ec2398e2">
      <Terms xmlns="http://schemas.microsoft.com/office/infopath/2007/PartnerControls">
        <TermInfo xmlns="http://schemas.microsoft.com/office/infopath/2007/PartnerControls">
          <TermName xmlns="http://schemas.microsoft.com/office/infopath/2007/PartnerControls">Approved</TermName>
          <TermId xmlns="http://schemas.microsoft.com/office/infopath/2007/PartnerControls">5f76d5bd-954b-4811-a95c-bfded8229543</TermId>
        </TermInfo>
      </Terms>
    </la10633aac8c4b118b486b4ad5638452>
    <b6c640484b5c4d0d9c822378b4570b22 xmlns="df8aadda-1242-4e9f-b373-4e26ec2398e2">
      <Terms xmlns="http://schemas.microsoft.com/office/infopath/2007/PartnerControls">
        <TermInfo xmlns="http://schemas.microsoft.com/office/infopath/2007/PartnerControls">
          <TermName xmlns="http://schemas.microsoft.com/office/infopath/2007/PartnerControls">Documentation</TermName>
          <TermId xmlns="http://schemas.microsoft.com/office/infopath/2007/PartnerControls">5e9069dc-bf67-4c5c-9c7f-2a58f7232f6f</TermId>
        </TermInfo>
      </Terms>
    </b6c640484b5c4d0d9c822378b4570b22>
    <osiDocumentOwner xmlns="500343c0-af67-4d55-b6f3-a7838e163d14">
      <UserInfo>
        <DisplayName/>
        <AccountId xsi:nil="true"/>
        <AccountType/>
      </UserInfo>
    </osiDocumentOwner>
    <hc62bcb1d1a24768a121bfc9b11e7e96 xmlns="500343c0-af67-4d55-b6f3-a7838e163d14">
      <Terms xmlns="http://schemas.microsoft.com/office/infopath/2007/PartnerControls"/>
    </hc62bcb1d1a24768a121bfc9b11e7e96>
    <_dlc_DocId xmlns="500343c0-af67-4d55-b6f3-a7838e163d14">PROJ-905520872-48</_dlc_DocId>
    <_dlc_DocIdUrl xmlns="500343c0-af67-4d55-b6f3-a7838e163d14">
      <Url>https://osicagov.sharepoint.com/sites/projects/CWS-NS/_layouts/15/DocIdRedir.aspx?ID=PROJ-905520872-48</Url>
      <Description>PROJ-905520872-48</Description>
    </_dlc_DocIdUrl>
  </documentManagement>
</p:properties>
</file>

<file path=customXml/itemProps1.xml><?xml version="1.0" encoding="utf-8"?>
<ds:datastoreItem xmlns:ds="http://schemas.openxmlformats.org/officeDocument/2006/customXml" ds:itemID="{C5B519D5-4E7F-4D3A-B5D4-065C32C82971}">
  <ds:schemaRefs>
    <ds:schemaRef ds:uri="http://schemas.microsoft.com/sharepoint/v3/contenttype/forms"/>
  </ds:schemaRefs>
</ds:datastoreItem>
</file>

<file path=customXml/itemProps2.xml><?xml version="1.0" encoding="utf-8"?>
<ds:datastoreItem xmlns:ds="http://schemas.openxmlformats.org/officeDocument/2006/customXml" ds:itemID="{D37362D9-7A7A-4A21-BD07-01930CFC6488}">
  <ds:schemaRefs>
    <ds:schemaRef ds:uri="http://schemas.microsoft.com/sharepoint/events"/>
  </ds:schemaRefs>
</ds:datastoreItem>
</file>

<file path=customXml/itemProps3.xml><?xml version="1.0" encoding="utf-8"?>
<ds:datastoreItem xmlns:ds="http://schemas.openxmlformats.org/officeDocument/2006/customXml" ds:itemID="{12609E27-D9B0-4C5C-822B-769EB9E7831F}">
  <ds:schemaRefs>
    <ds:schemaRef ds:uri="Microsoft.SharePoint.Taxonomy.ContentTypeSync"/>
  </ds:schemaRefs>
</ds:datastoreItem>
</file>

<file path=customXml/itemProps4.xml><?xml version="1.0" encoding="utf-8"?>
<ds:datastoreItem xmlns:ds="http://schemas.openxmlformats.org/officeDocument/2006/customXml" ds:itemID="{DF204ACE-5B39-4232-A9F6-4E37FAC5D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8aadda-1242-4e9f-b373-4e26ec2398e2"/>
    <ds:schemaRef ds:uri="500343c0-af67-4d55-b6f3-a7838e163d14"/>
    <ds:schemaRef ds:uri="9f7ad9af-9717-4e4f-970f-35ad513ce1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B1CEDB40-4805-4ADE-9E93-D5F1159ABC9F}">
  <ds:schemaRefs>
    <ds:schemaRef ds:uri="http://schemas.microsoft.com/office/2006/metadata/properties"/>
    <ds:schemaRef ds:uri="http://www.w3.org/XML/1998/namespace"/>
    <ds:schemaRef ds:uri="http://purl.org/dc/dcmitype/"/>
    <ds:schemaRef ds:uri="9f7ad9af-9717-4e4f-970f-35ad513ce12f"/>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500343c0-af67-4d55-b6f3-a7838e163d14"/>
    <ds:schemaRef ds:uri="df8aadda-1242-4e9f-b373-4e26ec2398e2"/>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 9</vt:lpstr>
      <vt:lpstr>Sprint 10</vt:lpstr>
      <vt:lpstr>Sprint 11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Capacity Planner</dc:title>
  <dc:subject/>
  <dc:creator>Karen Bruns</dc:creator>
  <cp:keywords/>
  <dc:description/>
  <cp:lastModifiedBy>Karen Bruns</cp:lastModifiedBy>
  <cp:revision/>
  <dcterms:created xsi:type="dcterms:W3CDTF">2012-05-07T15:05:39Z</dcterms:created>
  <dcterms:modified xsi:type="dcterms:W3CDTF">2017-03-06T19:56:03Z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0x010100F8EAFB1A21471D489605D127A82525E001003C818D9D36373545A8D3B119EEA5F7BE0029925D63DFBE2C41B9728AD3BA7EB11F</vt:lpwstr>
  </property>
  <property fmtid="{D5CDD505-2E9C-101B-9397-08002B2CF9AE}" pid="3" name="_dlc_DocIdItemGuid">
    <vt:lpwstr>6ade5e25-d111-4f70-b451-dfa23612ccd9</vt:lpwstr>
  </property>
  <property fmtid="{D5CDD505-2E9C-101B-9397-08002B2CF9AE}" pid="4" name="Functional Area">
    <vt:lpwstr>531;#Scrum Masters|3864076c-15df-4aa1-9b2d-4add6625c77a</vt:lpwstr>
  </property>
  <property fmtid="{D5CDD505-2E9C-101B-9397-08002B2CF9AE}" pid="5" name="Doc Category">
    <vt:lpwstr>534;#Documentation|5e9069dc-bf67-4c5c-9c7f-2a58f7232f6f</vt:lpwstr>
  </property>
  <property fmtid="{D5CDD505-2E9C-101B-9397-08002B2CF9AE}" pid="6" name="osiProject">
    <vt:lpwstr/>
  </property>
  <property fmtid="{D5CDD505-2E9C-101B-9397-08002B2CF9AE}" pid="7" name="Doc Status">
    <vt:lpwstr>617;#Approved|5f76d5bd-954b-4811-a95c-bfded8229543</vt:lpwstr>
  </property>
</Properties>
</file>