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스펜서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20">
      <text>
        <t xml:space="preserve">▣ 본 시트를 타인에게 공유 시 티스토리 링크(https://h0-trpg.tistory.com/32)를 통해 공유해주세요.
▣ 본 시트는 ▣아이콘을 사용한 모든 칸의 내용을 변경하지 않는 한 자유로운 이용이 가능합니다. 단, 수정 시 재배포를 금합니다.</t>
      </text>
    </comment>
    <comment authorId="0" ref="AW23">
      <text>
        <t xml:space="preserve">여기에 이성 시작치를 적으세요.
롤20에서도 '시작'글씨가 적힌 곳에 시작치를 넣으면 이 시트와 똑같이 적용됩니다.</t>
      </text>
    </comment>
    <comment authorId="0" ref="Q33">
      <text>
        <t xml:space="preserve">Call of Cthulhu (7th Edition)의 저작권은 Chaosium Inc.에 있습니다. ©1981, 1983, 1992, 1993, 1995, 1998, 1999, 2001, 2004, 2005, 2015; 전권 보유.
크툴루의 부름 국문판은 Call of Cthulhu (7th Edition)에 기반한 한국어 번역판이며, 번역판의 저작권은 도서출판 초여명에 있습니다. ©2016; 전권 보유.
Call of Cthulhu®는 Chaosium Inc.의 등록상표입니다.
-해당 시트는 Aqua Alex, Matthew Carpenter, Roric, Orp분들이 roll20에 COC 7판 버전으로 디자인한 캐릭터 시트를 사용하기 편리하게끔 
이를 모방하여 만들어져있습니다.
본 캐릭터 시트는 비공인, 비공식 팬 자료이며, 권리자의 권리를 침해할 의도가 없습니다.</t>
      </text>
    </comment>
    <comment authorId="0" ref="J40">
      <text>
        <t xml:space="preserve">이곳에 기능점수를 배분하세요.</t>
      </text>
    </comment>
    <comment authorId="0" ref="AJ45">
      <text>
        <t xml:space="preserve">언어선택시 이곳에 외국어를 입력하세요</t>
      </text>
    </comment>
  </commentList>
</comments>
</file>

<file path=xl/sharedStrings.xml><?xml version="1.0" encoding="utf-8"?>
<sst xmlns="http://schemas.openxmlformats.org/spreadsheetml/2006/main" count="127" uniqueCount="122">
  <si>
    <t>Call of Cthulhu 7th edition 캐릭터 시트</t>
  </si>
  <si>
    <t>탐사자정보</t>
  </si>
  <si>
    <t>특성치</t>
  </si>
  <si>
    <t>스펜서</t>
  </si>
  <si>
    <t>이름</t>
  </si>
  <si>
    <t>근력</t>
  </si>
  <si>
    <t>민첩</t>
  </si>
  <si>
    <t>정신</t>
  </si>
  <si>
    <t>플레이어</t>
  </si>
  <si>
    <t>깔리</t>
  </si>
  <si>
    <t>직업</t>
  </si>
  <si>
    <t>백야 사진관 주인</t>
  </si>
  <si>
    <t>건강</t>
  </si>
  <si>
    <t>외모</t>
  </si>
  <si>
    <t>교육</t>
  </si>
  <si>
    <t>나이</t>
  </si>
  <si>
    <t>성별</t>
  </si>
  <si>
    <t>남</t>
  </si>
  <si>
    <t>거주지</t>
  </si>
  <si>
    <t>뉴욕</t>
  </si>
  <si>
    <t>크기</t>
  </si>
  <si>
    <t>지능</t>
  </si>
  <si>
    <t>이동력</t>
  </si>
  <si>
    <t>출생지</t>
  </si>
  <si>
    <t>보스턴</t>
  </si>
  <si>
    <t>체력</t>
  </si>
  <si>
    <t>▣ 시트 제작자: 향영 @H0_trpg
▣ 본 시트를 사용하기 위해서는 시트 위 파일&gt;사본만들기를 통해 가져가세요.
▣ 본 시트와 관련한 문제가 생길 경우 위 아이디의 디엠을 통해 연락주세요.
▣ 추가사항은 커서를 올려 확인해주세요.</t>
  </si>
  <si>
    <t>이성</t>
  </si>
  <si>
    <t>/</t>
  </si>
  <si>
    <t>\</t>
  </si>
  <si>
    <t>빈사</t>
  </si>
  <si>
    <t>중상</t>
  </si>
  <si>
    <t>일시적 광기</t>
  </si>
  <si>
    <t>장기적 광기</t>
  </si>
  <si>
    <t>운</t>
  </si>
  <si>
    <t>피해 보너스</t>
  </si>
  <si>
    <t>체구</t>
  </si>
  <si>
    <t>광기의 발작</t>
  </si>
  <si>
    <t>실시간</t>
  </si>
  <si>
    <t>요약</t>
  </si>
  <si>
    <t>마력</t>
  </si>
  <si>
    <t>▣커서를 올려 확인해주세요. 메모를 포함한 이 칸을 지우거나 수정하는 것을 금합니다.</t>
  </si>
  <si>
    <t>현재 정신 상태</t>
  </si>
  <si>
    <t>탐사자 기능</t>
  </si>
  <si>
    <t>직업 기능 점수</t>
  </si>
  <si>
    <t>관심 기능 점수</t>
  </si>
  <si>
    <t>스킬 성장치</t>
  </si>
  <si>
    <t>남은 점수</t>
  </si>
  <si>
    <t>감정</t>
  </si>
  <si>
    <t>언어(모국어)</t>
  </si>
  <si>
    <t>크툴루 신화</t>
  </si>
  <si>
    <t>고고학</t>
  </si>
  <si>
    <t>역사</t>
  </si>
  <si>
    <t>투척</t>
  </si>
  <si>
    <t>관찰력</t>
  </si>
  <si>
    <t>열쇠공</t>
  </si>
  <si>
    <t>항법</t>
  </si>
  <si>
    <t>근접전(격투)</t>
  </si>
  <si>
    <t>오르기</t>
  </si>
  <si>
    <t>회계</t>
  </si>
  <si>
    <t>기계수리</t>
  </si>
  <si>
    <t>오컬트</t>
  </si>
  <si>
    <t>회피</t>
  </si>
  <si>
    <t>도약</t>
  </si>
  <si>
    <t>위협</t>
  </si>
  <si>
    <t>예술/공예</t>
  </si>
  <si>
    <t>사진</t>
  </si>
  <si>
    <t>듣기</t>
  </si>
  <si>
    <t>은밀행동</t>
  </si>
  <si>
    <t>컴퓨터 사용</t>
  </si>
  <si>
    <t>말재주</t>
  </si>
  <si>
    <t>응급처치</t>
  </si>
  <si>
    <t>과학</t>
  </si>
  <si>
    <t>전자기기</t>
  </si>
  <si>
    <t>매혹</t>
  </si>
  <si>
    <t>의료</t>
  </si>
  <si>
    <t>법률</t>
  </si>
  <si>
    <t>인류학</t>
  </si>
  <si>
    <t>변장</t>
  </si>
  <si>
    <t>자동차 운전</t>
  </si>
  <si>
    <t>사격(권총)</t>
  </si>
  <si>
    <t>자료조사</t>
  </si>
  <si>
    <t>사격(라/산)</t>
  </si>
  <si>
    <t>자연</t>
  </si>
  <si>
    <t>설득</t>
  </si>
  <si>
    <t>재력</t>
  </si>
  <si>
    <t>손놀림</t>
  </si>
  <si>
    <t>전기수리</t>
  </si>
  <si>
    <t>수영</t>
  </si>
  <si>
    <t>정신분석</t>
  </si>
  <si>
    <t>승마</t>
  </si>
  <si>
    <t>중장비 조작</t>
  </si>
  <si>
    <t>심리학</t>
  </si>
  <si>
    <t>추적</t>
  </si>
  <si>
    <t>전투</t>
  </si>
  <si>
    <t>무기</t>
  </si>
  <si>
    <t>기능</t>
  </si>
  <si>
    <t>피해</t>
  </si>
  <si>
    <t>사거리</t>
  </si>
  <si>
    <t>공격 횟수</t>
  </si>
  <si>
    <t>탄약</t>
  </si>
  <si>
    <t>고장</t>
  </si>
  <si>
    <t>비무장</t>
  </si>
  <si>
    <t>1d3</t>
  </si>
  <si>
    <t>db</t>
  </si>
  <si>
    <t>-</t>
  </si>
  <si>
    <t>장비와 소지품</t>
  </si>
  <si>
    <t>현금과 자산</t>
  </si>
  <si>
    <t>소비 수준</t>
  </si>
  <si>
    <t>현금</t>
  </si>
  <si>
    <t>자산</t>
  </si>
  <si>
    <t>백스토리</t>
  </si>
  <si>
    <t>겉보기</t>
  </si>
  <si>
    <t>성격</t>
  </si>
  <si>
    <t>사상/신념</t>
  </si>
  <si>
    <t>부상과 흉터</t>
  </si>
  <si>
    <t>중요한 사람들</t>
  </si>
  <si>
    <t>공포증과 집착증</t>
  </si>
  <si>
    <t>의미 있는 장소들</t>
  </si>
  <si>
    <t>신화서, 주문, 유물</t>
  </si>
  <si>
    <t>소중한 물건들</t>
  </si>
  <si>
    <t>기이한 존재들과의 만남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</si>
</sst>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18.0"/>
      <color rgb="FFFFFFFF"/>
      <name val="Arial"/>
    </font>
    <font>
      <color theme="1"/>
      <name val="Arial"/>
    </font>
    <font>
      <sz val="11.0"/>
      <color rgb="FFFFFFFF"/>
      <name val="Arial"/>
    </font>
    <font/>
    <font>
      <b/>
      <sz val="12.0"/>
      <color rgb="FFFFFFFF"/>
      <name val="Arial"/>
    </font>
    <font>
      <sz val="10.0"/>
      <color rgb="FFFFFFFF"/>
      <name val="Arial"/>
    </font>
    <font>
      <sz val="10.0"/>
      <color rgb="FF555555"/>
      <name val="Arial"/>
    </font>
    <font>
      <b/>
      <color rgb="FF000000"/>
      <name val="Arial"/>
    </font>
    <font>
      <b/>
      <sz val="12.0"/>
      <color rgb="FF000000"/>
      <name val="Arial"/>
    </font>
    <font>
      <sz val="18.0"/>
      <color rgb="FF555555"/>
      <name val="Arial"/>
    </font>
    <font>
      <b/>
      <sz val="10.0"/>
      <color rgb="FF000000"/>
      <name val="Arial"/>
    </font>
    <font>
      <sz val="10.0"/>
      <color rgb="FF390C63"/>
      <name val="Arial"/>
    </font>
    <font>
      <color rgb="FF555555"/>
      <name val="Arial"/>
    </font>
    <font>
      <sz val="10.0"/>
      <color rgb="FF18650D"/>
      <name val="Arial"/>
    </font>
    <font>
      <sz val="10.0"/>
      <color theme="1"/>
      <name val="Arial"/>
    </font>
    <font>
      <sz val="7.0"/>
      <color theme="1"/>
      <name val="Arial"/>
    </font>
    <font>
      <sz val="9.0"/>
      <color rgb="FF000000"/>
      <name val="Arial"/>
    </font>
    <font>
      <sz val="12.0"/>
      <color theme="0"/>
      <name val="Arial"/>
    </font>
    <font>
      <sz val="8.0"/>
      <color rgb="FF000000"/>
      <name val="Arial"/>
    </font>
    <font>
      <b/>
      <sz val="12.0"/>
      <color rgb="FF5B0F00"/>
      <name val="Arial"/>
    </font>
    <font>
      <sz val="10.0"/>
      <color rgb="FF000000"/>
      <name val="Arial"/>
    </font>
    <font>
      <sz val="8.0"/>
      <color theme="1"/>
      <name val="Arial"/>
    </font>
    <font>
      <b/>
      <sz val="8.0"/>
      <color rgb="FFFFFFFF"/>
      <name val="Arial"/>
    </font>
    <font>
      <b/>
      <color rgb="FF5B0F00"/>
      <name val="Arial"/>
    </font>
    <font>
      <sz val="8.0"/>
      <color rgb="FFFFFFFF"/>
      <name val="Arial"/>
    </font>
    <font>
      <sz val="10.0"/>
      <color rgb="FF5B0F00"/>
      <name val="Arial"/>
    </font>
    <font>
      <b/>
      <sz val="12.0"/>
      <color theme="9"/>
      <name val="Arial"/>
    </font>
    <font>
      <b/>
      <sz val="12.0"/>
      <color theme="8"/>
      <name val="Arial"/>
    </font>
    <font>
      <sz val="9.0"/>
      <color rgb="FF555555"/>
      <name val="Arial"/>
    </font>
    <font>
      <color rgb="FF000000"/>
      <name val="Arial"/>
    </font>
    <font>
      <color rgb="FF5B0F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888888"/>
        <bgColor rgb="FF888888"/>
      </patternFill>
    </fill>
    <fill>
      <patternFill patternType="solid">
        <fgColor rgb="FFC4BEB6"/>
        <bgColor rgb="FFC4BEB6"/>
      </patternFill>
    </fill>
    <fill>
      <patternFill patternType="solid">
        <fgColor rgb="FFE2DFDB"/>
        <bgColor rgb="FFE2DFDB"/>
      </patternFill>
    </fill>
    <fill>
      <patternFill patternType="solid">
        <fgColor rgb="FFEAEAEA"/>
        <bgColor rgb="FFEAEAEA"/>
      </patternFill>
    </fill>
    <fill>
      <patternFill patternType="solid">
        <fgColor rgb="FFADA9A4"/>
        <bgColor rgb="FFADA9A4"/>
      </patternFill>
    </fill>
  </fills>
  <borders count="103">
    <border/>
    <border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n">
        <color rgb="FF888888"/>
      </top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top style="thin">
        <color rgb="FF888888"/>
      </top>
      <bottom style="thin">
        <color rgb="FF888888"/>
      </bottom>
    </border>
    <border>
      <top style="thin">
        <color rgb="FF888888"/>
      </top>
      <bottom style="thin">
        <color rgb="FF888888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C4BEB6"/>
      </bottom>
    </border>
    <border>
      <left style="thin">
        <color rgb="FFC4BEB6"/>
      </left>
      <right style="medium">
        <color rgb="FFC4BEB6"/>
      </right>
      <bottom style="medium">
        <color rgb="FFC4BEB6"/>
      </bottom>
    </border>
    <border>
      <right style="medium">
        <color rgb="FFC4BEB6"/>
      </right>
      <bottom style="medium">
        <color rgb="FFC4BEB6"/>
      </bottom>
    </border>
    <border>
      <left style="medium">
        <color rgb="FFC4BEB6"/>
      </left>
      <right style="medium">
        <color rgb="FFC4BEB6"/>
      </right>
      <bottom style="medium">
        <color rgb="FFC4BEB6"/>
      </bottom>
    </border>
    <border>
      <left style="medium">
        <color rgb="FFC4BEB6"/>
      </left>
      <bottom style="medium">
        <color rgb="FFC4BEB6"/>
      </bottom>
    </border>
    <border>
      <left style="thin">
        <color rgb="FFC4BEB6"/>
      </left>
      <right style="medium">
        <color rgb="FF000000"/>
      </right>
      <bottom style="thin">
        <color rgb="FFC4BEB6"/>
      </bottom>
    </border>
    <border>
      <left style="medium">
        <color rgb="FF000000"/>
      </left>
      <right style="thin">
        <color rgb="FFC4BEB6"/>
      </right>
      <bottom style="thin">
        <color rgb="FFC4BEB6"/>
      </bottom>
    </border>
    <border>
      <left style="thin">
        <color rgb="FFC4BEB6"/>
      </left>
      <right style="thin">
        <color rgb="FFC4BEB6"/>
      </right>
      <bottom style="thin">
        <color rgb="FFC4BEB6"/>
      </bottom>
    </border>
    <border>
      <left style="medium">
        <color rgb="FF000000"/>
      </left>
      <top style="thin">
        <color rgb="FFC4BEB6"/>
      </top>
      <bottom style="thin">
        <color rgb="FFC4BEB6"/>
      </bottom>
    </border>
    <border>
      <left style="thin">
        <color rgb="FFC4BEB6"/>
      </left>
      <bottom style="thin">
        <color rgb="FFC4BEB6"/>
      </bottom>
    </border>
    <border>
      <left style="medium">
        <color rgb="FFC4BEB6"/>
      </left>
      <top style="medium">
        <color rgb="FFC4BEB6"/>
      </top>
    </border>
    <border>
      <top style="medium">
        <color rgb="FFC4BEB6"/>
      </top>
    </border>
    <border>
      <right style="medium">
        <color rgb="FFC4BEB6"/>
      </right>
      <top style="medium">
        <color rgb="FFC4BEB6"/>
      </top>
    </border>
    <border>
      <right style="medium">
        <color rgb="FF000000"/>
      </right>
      <top style="thin">
        <color rgb="FFC4BEB6"/>
      </top>
      <bottom style="thin">
        <color rgb="FFC4BEB6"/>
      </bottom>
    </border>
    <border>
      <left style="medium">
        <color rgb="FF000000"/>
      </left>
      <right style="thin">
        <color rgb="FFC4BEB6"/>
      </right>
      <top style="thin">
        <color rgb="FFC4BEB6"/>
      </top>
      <bottom style="thin">
        <color rgb="FFC4BEB6"/>
      </bottom>
    </border>
    <border>
      <left style="thin">
        <color rgb="FFC4BEB6"/>
      </left>
      <right style="thin">
        <color rgb="FFC4BEB6"/>
      </right>
      <top style="thin">
        <color rgb="FFC4BEB6"/>
      </top>
      <bottom style="thin">
        <color rgb="FFC4BEB6"/>
      </bottom>
    </border>
    <border>
      <left style="thin">
        <color rgb="FFC4BEB6"/>
      </left>
      <right style="medium">
        <color rgb="FF000000"/>
      </right>
      <top style="thin">
        <color rgb="FFC4BEB6"/>
      </top>
      <bottom style="thin">
        <color rgb="FFC4BEB6"/>
      </bottom>
    </border>
    <border>
      <left style="thin">
        <color rgb="FFC4BEB6"/>
      </left>
    </border>
    <border>
      <right style="dotted">
        <color rgb="FFFFC979"/>
      </right>
    </border>
    <border>
      <bottom style="medium">
        <color rgb="FFC4BEB6"/>
      </bottom>
    </border>
    <border>
      <left style="medium">
        <color rgb="FF000000"/>
      </left>
      <top style="thin">
        <color rgb="FFC4BEB6"/>
      </top>
    </border>
    <border>
      <right style="thin">
        <color rgb="FFC4BEB6"/>
      </right>
      <top style="thin">
        <color rgb="FFC4BEB6"/>
      </top>
    </border>
    <border>
      <left style="thin">
        <color rgb="FFC4BEB6"/>
      </left>
      <top style="thin">
        <color rgb="FFC4BEB6"/>
      </top>
    </border>
    <border>
      <left style="thin">
        <color rgb="FFC4BEB6"/>
      </left>
      <top style="thin">
        <color rgb="FFC4BEB6"/>
      </top>
      <bottom style="thin">
        <color rgb="FFC4BEB6"/>
      </bottom>
    </border>
    <border>
      <right style="thin">
        <color rgb="FFC4BEB6"/>
      </right>
      <top style="thin">
        <color rgb="FFC4BEB6"/>
      </top>
      <bottom style="thin">
        <color rgb="FFC4BEB6"/>
      </bottom>
    </border>
    <border>
      <top style="thin">
        <color rgb="FFC4BEB6"/>
      </top>
    </border>
    <border>
      <left style="thin">
        <color rgb="FFC4BEB6"/>
      </left>
      <right style="thin">
        <color rgb="FFC4BEB6"/>
      </right>
    </border>
    <border>
      <left style="medium">
        <color rgb="FF000000"/>
      </left>
    </border>
    <border>
      <right style="thin">
        <color rgb="FFC4BEB6"/>
      </right>
    </border>
    <border>
      <left style="medium">
        <color rgb="FFC4BEB6"/>
      </left>
      <top style="medium">
        <color rgb="FFC4BEB6"/>
      </top>
      <bottom style="medium">
        <color rgb="FFC4BEB6"/>
      </bottom>
    </border>
    <border>
      <top style="medium">
        <color rgb="FFC4BEB6"/>
      </top>
      <bottom style="medium">
        <color rgb="FFC4BEB6"/>
      </bottom>
    </border>
    <border>
      <right style="medium">
        <color rgb="FFC4BEB6"/>
      </right>
      <top style="medium">
        <color rgb="FFC4BEB6"/>
      </top>
      <bottom style="medium">
        <color rgb="FFC4BEB6"/>
      </bottom>
    </border>
    <border>
      <right style="thin">
        <color rgb="FFC4BEB6"/>
      </right>
      <bottom style="thin">
        <color rgb="FFC4BEB6"/>
      </bottom>
    </border>
    <border>
      <bottom style="thin">
        <color rgb="FFC4BEB6"/>
      </bottom>
    </border>
    <border>
      <right style="medium">
        <color rgb="FFC4BEB6"/>
      </right>
    </border>
    <border>
      <right style="medium">
        <color rgb="FF000000"/>
      </right>
      <top style="thin">
        <color rgb="FFC4BEB6"/>
      </top>
    </border>
    <border>
      <left style="thin">
        <color rgb="FFC4BEB6"/>
      </left>
      <right style="medium">
        <color rgb="FFC4BEB6"/>
      </right>
      <top style="medium">
        <color rgb="FFC4BEB6"/>
      </top>
      <bottom style="medium">
        <color rgb="FFC4BEB6"/>
      </bottom>
    </border>
    <border>
      <left style="medium">
        <color rgb="FFC4BEB6"/>
      </left>
      <right style="medium">
        <color rgb="FFC4BEB6"/>
      </right>
      <top style="medium">
        <color rgb="FFC4BEB6"/>
      </top>
      <bottom style="medium">
        <color rgb="FFC4BEB6"/>
      </bottom>
    </border>
    <border>
      <left style="medium">
        <color rgb="FFC4BEB6"/>
      </left>
      <right style="medium">
        <color rgb="FF000000"/>
      </right>
      <top style="medium">
        <color rgb="FFC4BEB6"/>
      </top>
      <bottom style="medium">
        <color rgb="FFC4BEB6"/>
      </bottom>
    </border>
    <border>
      <right style="medium">
        <color rgb="FF000000"/>
      </right>
      <bottom style="thin">
        <color rgb="FFC4BEB6"/>
      </bottom>
    </border>
    <border>
      <right style="dotted">
        <color rgb="FFFFC979"/>
      </right>
      <bottom style="thin">
        <color rgb="FFC4BEB6"/>
      </bottom>
    </border>
    <border>
      <left style="medium">
        <color rgb="FF000000"/>
      </left>
      <top style="thin">
        <color rgb="FFC4BEB6"/>
      </top>
      <bottom style="medium">
        <color rgb="FF000000"/>
      </bottom>
    </border>
    <border>
      <left style="thin">
        <color rgb="FFC4BEB6"/>
      </left>
      <right style="thin">
        <color rgb="FFC4BEB6"/>
      </right>
      <top style="thin">
        <color rgb="FFC4BEB6"/>
      </top>
      <bottom style="medium">
        <color rgb="FF000000"/>
      </bottom>
    </border>
    <border>
      <left style="thin">
        <color rgb="FFC4BEB6"/>
      </left>
      <right style="thin">
        <color rgb="FFC4BEB6"/>
      </right>
      <bottom style="medium">
        <color rgb="FF000000"/>
      </bottom>
    </border>
    <border>
      <left style="thin">
        <color rgb="FFC4BEB6"/>
      </left>
      <bottom style="medium">
        <color rgb="FF000000"/>
      </bottom>
    </border>
    <border>
      <left style="thin">
        <color rgb="FFC4BEB6"/>
      </left>
      <right style="medium">
        <color rgb="FF000000"/>
      </right>
      <top style="thin">
        <color rgb="FFC4BEB6"/>
      </top>
      <bottom style="medium">
        <color rgb="FF000000"/>
      </bottom>
    </border>
    <border>
      <left style="medium">
        <color rgb="FF000000"/>
      </left>
      <right style="thin">
        <color rgb="FFC4BEB6"/>
      </right>
      <top style="thin">
        <color rgb="FFC4BEB6"/>
      </top>
      <bottom style="medium">
        <color rgb="FF000000"/>
      </bottom>
    </border>
    <border>
      <left style="thin">
        <color rgb="FF888888"/>
      </left>
      <right style="thin">
        <color rgb="FF888888"/>
      </right>
    </border>
    <border>
      <left style="thin">
        <color rgb="FF888888"/>
      </left>
      <right style="thin">
        <color rgb="FF888888"/>
      </right>
      <bottom style="thin">
        <color rgb="FF888888"/>
      </bottom>
    </border>
    <border>
      <left style="thin">
        <color rgb="FF888888"/>
      </left>
      <top style="thin">
        <color rgb="FF888888"/>
      </top>
    </border>
    <border>
      <top style="thin">
        <color rgb="FF888888"/>
      </top>
    </border>
    <border>
      <right style="thin">
        <color rgb="FF888888"/>
      </right>
      <top style="thin">
        <color rgb="FF888888"/>
      </top>
    </border>
    <border>
      <left style="thin">
        <color rgb="FF888888"/>
      </left>
    </border>
    <border>
      <right style="thin">
        <color rgb="FF888888"/>
      </right>
    </border>
    <border>
      <left style="medium">
        <color rgb="FF000000"/>
      </left>
      <right style="thin">
        <color rgb="FFC4BEB6"/>
      </right>
      <top style="medium">
        <color rgb="FF000000"/>
      </top>
      <bottom style="thin">
        <color rgb="FFC4BEB6"/>
      </bottom>
    </border>
    <border>
      <left style="thin">
        <color rgb="FFC4BEB6"/>
      </left>
      <right style="thin">
        <color rgb="FFC4BEB6"/>
      </right>
      <top style="medium">
        <color rgb="FF000000"/>
      </top>
      <bottom style="thin">
        <color rgb="FFC4BEB6"/>
      </bottom>
    </border>
    <border>
      <left style="thin">
        <color rgb="FFC4BEB6"/>
      </left>
      <right style="medium">
        <color rgb="FF000000"/>
      </right>
      <top style="medium">
        <color rgb="FF000000"/>
      </top>
      <bottom style="thin">
        <color rgb="FFC4BEB6"/>
      </bottom>
    </border>
    <border>
      <left style="thin">
        <color rgb="FFC4BEB6"/>
      </left>
      <right style="thin">
        <color rgb="FFC4BEB6"/>
      </right>
      <top style="thin">
        <color rgb="FFC4BEB6"/>
      </top>
    </border>
    <border>
      <top style="thin">
        <color rgb="FFC4BEB6"/>
      </top>
      <bottom style="thin">
        <color rgb="FFC4BEB6"/>
      </bottom>
    </border>
    <border>
      <left style="medium">
        <color rgb="FF000000"/>
      </left>
      <right style="thin">
        <color rgb="FFC4BEB6"/>
      </right>
      <top style="thin">
        <color rgb="FFC4BEB6"/>
      </top>
    </border>
    <border>
      <left style="thin">
        <color rgb="FFC4BEB6"/>
      </left>
      <right style="medium">
        <color rgb="FF000000"/>
      </right>
      <top style="thin">
        <color rgb="FFC4BEB6"/>
      </top>
    </border>
    <border>
      <top style="thin">
        <color rgb="FFC4BEB6"/>
      </top>
      <bottom style="medium">
        <color rgb="FF000000"/>
      </bottom>
    </border>
    <border>
      <right style="thin">
        <color rgb="FFC4BEB6"/>
      </right>
      <top style="thin">
        <color rgb="FFC4BEB6"/>
      </top>
      <bottom style="medium">
        <color rgb="FF000000"/>
      </bottom>
    </border>
    <border>
      <left style="thin">
        <color rgb="FFC4BEB6"/>
      </left>
      <top style="thin">
        <color rgb="FFC4BEB6"/>
      </top>
      <bottom style="medium">
        <color rgb="FF000000"/>
      </bottom>
    </border>
    <border>
      <right style="medium">
        <color rgb="FF000000"/>
      </right>
      <top style="thin">
        <color rgb="FFC4BEB6"/>
      </top>
      <bottom style="medium">
        <color rgb="FF000000"/>
      </bottom>
    </border>
    <border>
      <left style="thin">
        <color rgb="FF888888"/>
      </left>
      <bottom style="thin">
        <color rgb="FF888888"/>
      </bottom>
    </border>
    <border>
      <bottom style="thin">
        <color rgb="FF888888"/>
      </bottom>
    </border>
    <border>
      <right style="thin">
        <color rgb="FF888888"/>
      </right>
      <bottom style="thin">
        <color rgb="FF888888"/>
      </bottom>
    </border>
    <border>
      <left style="medium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C4BEB6"/>
      </left>
      <right style="thick">
        <color rgb="FF000000"/>
      </right>
      <bottom style="thin">
        <color rgb="FFC4BEB6"/>
      </bottom>
    </border>
    <border>
      <right style="dotted">
        <color rgb="FFDB77AB"/>
      </right>
    </border>
    <border>
      <left style="medium">
        <color rgb="FFC4BEB6"/>
      </left>
    </border>
    <border>
      <right style="thick">
        <color rgb="FF000000"/>
      </right>
      <top style="thin">
        <color rgb="FFC4BEB6"/>
      </top>
    </border>
    <border>
      <right style="thick">
        <color rgb="FF000000"/>
      </right>
      <bottom style="thin">
        <color rgb="FFC4BEB6"/>
      </bottom>
    </border>
    <border>
      <left style="thin">
        <color rgb="FFC4BEB6"/>
      </left>
      <right style="thick">
        <color rgb="FF000000"/>
      </right>
      <top style="thin">
        <color rgb="FFC4BEB6"/>
      </top>
      <bottom style="medium">
        <color rgb="FF000000"/>
      </bottom>
    </border>
    <border>
      <left style="thin">
        <color rgb="FF888888"/>
      </left>
      <right style="medium">
        <color rgb="FF888888"/>
      </right>
    </border>
    <border>
      <right style="medium">
        <color rgb="FF888888"/>
      </right>
    </border>
    <border>
      <left style="medium">
        <color rgb="FF888888"/>
      </left>
      <right style="medium">
        <color rgb="FF888888"/>
      </right>
    </border>
    <border>
      <left style="medium">
        <color rgb="FF000000"/>
      </left>
      <right style="medium">
        <color rgb="FFC4BEB6"/>
      </right>
      <bottom style="medium">
        <color rgb="FFC4BEB6"/>
      </bottom>
    </border>
    <border>
      <left style="medium">
        <color rgb="FFC4BEB6"/>
      </left>
      <right style="medium">
        <color rgb="FF000000"/>
      </right>
      <bottom style="medium">
        <color rgb="FFC4BEB6"/>
      </bottom>
    </border>
    <border>
      <left style="medium">
        <color rgb="FF000000"/>
      </left>
      <right style="medium">
        <color rgb="FFC4BEB6"/>
      </right>
      <top style="medium">
        <color rgb="FFC4BEB6"/>
      </top>
      <bottom style="medium">
        <color rgb="FFC4BEB6"/>
      </bottom>
    </border>
    <border>
      <left style="medium">
        <color rgb="FF000000"/>
      </left>
      <right style="medium">
        <color rgb="FFC4BEB6"/>
      </right>
      <top style="medium">
        <color rgb="FFC4BEB6"/>
      </top>
      <bottom style="medium">
        <color rgb="FF000000"/>
      </bottom>
    </border>
    <border>
      <left style="medium">
        <color rgb="FFC4BEB6"/>
      </left>
      <right style="medium">
        <color rgb="FFC4BEB6"/>
      </right>
      <top style="medium">
        <color rgb="FFC4BEB6"/>
      </top>
      <bottom style="medium">
        <color rgb="FF000000"/>
      </bottom>
    </border>
    <border>
      <left style="medium">
        <color rgb="FFC4BEB6"/>
      </left>
      <right style="medium">
        <color rgb="FF000000"/>
      </right>
      <top style="medium">
        <color rgb="FFC4BEB6"/>
      </top>
      <bottom style="medium">
        <color rgb="FF000000"/>
      </bottom>
    </border>
    <border>
      <right style="thin">
        <color rgb="FFE2DFDB"/>
      </right>
      <bottom style="thin">
        <color rgb="FFC4BEB6"/>
      </bottom>
    </border>
    <border>
      <right style="thin">
        <color rgb="FFE2DFDB"/>
      </right>
      <top style="thin">
        <color rgb="FFC4BEB6"/>
      </top>
      <bottom style="thin">
        <color rgb="FFC4BEB6"/>
      </bottom>
    </border>
    <border>
      <right style="thin">
        <color rgb="FFE2DFDB"/>
      </right>
      <top style="thin">
        <color rgb="FFC4BEB6"/>
      </top>
    </border>
    <border>
      <right style="thick">
        <color rgb="FFC4BEB6"/>
      </right>
      <top style="thin">
        <color rgb="FFC4BEB6"/>
      </top>
    </border>
    <border>
      <left style="thick">
        <color rgb="FFC4BEB6"/>
      </left>
      <top style="thin">
        <color rgb="FFC4BEB6"/>
      </top>
    </border>
    <border>
      <right style="thick">
        <color rgb="FFC4BEB6"/>
      </right>
    </border>
    <border>
      <left style="thick">
        <color rgb="FFC4BEB6"/>
      </left>
    </border>
    <border>
      <right style="thick">
        <color rgb="FFC4BEB6"/>
      </right>
      <bottom style="thin">
        <color rgb="FFC4BEB6"/>
      </bottom>
    </border>
    <border>
      <left style="thick">
        <color rgb="FFC4BEB6"/>
      </left>
      <bottom style="thin">
        <color rgb="FFC4BEB6"/>
      </bottom>
    </border>
  </borders>
  <cellStyleXfs count="1">
    <xf borderId="0" fillId="0" fontId="0" numFmtId="0" applyAlignment="1" applyFont="1"/>
  </cellStyleXfs>
  <cellXfs count="3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8" fillId="0" fontId="4" numFmtId="0" xfId="0" applyBorder="1" applyFont="1"/>
    <xf borderId="1" fillId="3" fontId="5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5" fillId="3" fontId="2" numFmtId="0" xfId="0" applyBorder="1" applyFont="1"/>
    <xf borderId="9" fillId="4" fontId="6" numFmtId="0" xfId="0" applyAlignment="1" applyBorder="1" applyFill="1" applyFont="1">
      <alignment horizontal="left" readingOrder="0" shrinkToFit="0" vertical="center" wrapText="1"/>
    </xf>
    <xf borderId="10" fillId="4" fontId="6" numFmtId="0" xfId="0" applyAlignment="1" applyBorder="1" applyFont="1">
      <alignment horizontal="left" readingOrder="0" shrinkToFit="0" vertical="center" wrapText="1"/>
    </xf>
    <xf borderId="11" fillId="4" fontId="6" numFmtId="0" xfId="0" applyAlignment="1" applyBorder="1" applyFont="1">
      <alignment horizontal="left" readingOrder="0" shrinkToFit="0" vertical="center" wrapText="1"/>
    </xf>
    <xf borderId="12" fillId="4" fontId="6" numFmtId="0" xfId="0" applyAlignment="1" applyBorder="1" applyFont="1">
      <alignment horizontal="left" readingOrder="0" shrinkToFit="0" vertical="center" wrapText="1"/>
    </xf>
    <xf borderId="13" fillId="4" fontId="6" numFmtId="0" xfId="0" applyAlignment="1" applyBorder="1" applyFont="1">
      <alignment horizontal="left" readingOrder="0" shrinkToFit="0" vertical="center" wrapText="1"/>
    </xf>
    <xf borderId="14" fillId="4" fontId="6" numFmtId="0" xfId="0" applyAlignment="1" applyBorder="1" applyFont="1">
      <alignment horizontal="left" readingOrder="0" shrinkToFit="0" vertical="center" wrapText="1"/>
    </xf>
    <xf borderId="15" fillId="4" fontId="6" numFmtId="0" xfId="0" applyAlignment="1" applyBorder="1" applyFont="1">
      <alignment horizontal="center" readingOrder="0" shrinkToFit="0" vertical="center" wrapText="1"/>
    </xf>
    <xf borderId="16" fillId="4" fontId="6" numFmtId="0" xfId="0" applyAlignment="1" applyBorder="1" applyFont="1">
      <alignment horizontal="center" readingOrder="0" shrinkToFit="0" vertical="center" wrapText="1"/>
    </xf>
    <xf borderId="14" fillId="4" fontId="6" numFmtId="0" xfId="0" applyAlignment="1" applyBorder="1" applyFont="1">
      <alignment horizontal="center" readingOrder="0" shrinkToFit="0" vertical="center" wrapText="1"/>
    </xf>
    <xf borderId="17" fillId="4" fontId="6" numFmtId="0" xfId="0" applyAlignment="1" applyBorder="1" applyFont="1">
      <alignment horizontal="left" readingOrder="0" shrinkToFit="0" vertical="center" wrapText="1"/>
    </xf>
    <xf borderId="16" fillId="4" fontId="6" numFmtId="0" xfId="0" applyAlignment="1" applyBorder="1" applyFont="1">
      <alignment horizontal="left" readingOrder="0" shrinkToFit="0" vertical="center" wrapText="1"/>
    </xf>
    <xf borderId="18" fillId="4" fontId="6" numFmtId="0" xfId="0" applyAlignment="1" applyBorder="1" applyFont="1">
      <alignment horizontal="left" readingOrder="0" shrinkToFit="0" vertical="center" wrapText="1"/>
    </xf>
    <xf borderId="19" fillId="5" fontId="7" numFmtId="0" xfId="0" applyAlignment="1" applyBorder="1" applyFill="1" applyFont="1">
      <alignment horizontal="left" readingOrder="0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4" fontId="6" numFmtId="0" xfId="0" applyAlignment="1" applyBorder="1" applyFont="1">
      <alignment horizontal="left" readingOrder="0" shrinkToFit="0" vertical="center" wrapText="1"/>
    </xf>
    <xf borderId="23" fillId="4" fontId="6" numFmtId="0" xfId="0" applyAlignment="1" applyBorder="1" applyFont="1">
      <alignment horizontal="center" readingOrder="0" shrinkToFit="0" vertical="center" wrapText="1"/>
    </xf>
    <xf borderId="24" fillId="4" fontId="6" numFmtId="0" xfId="0" applyAlignment="1" applyBorder="1" applyFont="1">
      <alignment horizontal="center" readingOrder="0" shrinkToFit="0" vertical="center" wrapText="1"/>
    </xf>
    <xf borderId="25" fillId="4" fontId="6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left" readingOrder="0" shrinkToFit="0" vertical="center" wrapText="1"/>
    </xf>
    <xf borderId="26" fillId="4" fontId="8" numFmtId="0" xfId="0" applyAlignment="1" applyBorder="1" applyFont="1">
      <alignment horizontal="left" readingOrder="0" shrinkToFit="0" vertical="center" wrapText="1"/>
    </xf>
    <xf borderId="27" fillId="0" fontId="4" numFmtId="0" xfId="0" applyBorder="1" applyFont="1"/>
    <xf borderId="13" fillId="0" fontId="4" numFmtId="0" xfId="0" applyBorder="1" applyFont="1"/>
    <xf borderId="28" fillId="0" fontId="4" numFmtId="0" xfId="0" applyBorder="1" applyFont="1"/>
    <xf borderId="11" fillId="0" fontId="4" numFmtId="0" xfId="0" applyBorder="1" applyFont="1"/>
    <xf borderId="29" fillId="4" fontId="9" numFmtId="0" xfId="0" applyAlignment="1" applyBorder="1" applyFont="1">
      <alignment horizontal="center" readingOrder="0" shrinkToFit="0" vertical="center" wrapText="1"/>
    </xf>
    <xf borderId="30" fillId="0" fontId="4" numFmtId="0" xfId="0" applyBorder="1" applyFont="1"/>
    <xf borderId="31" fillId="5" fontId="10" numFmtId="0" xfId="0" applyAlignment="1" applyBorder="1" applyFont="1">
      <alignment horizontal="center" readingOrder="0" shrinkToFit="0" vertical="center" wrapText="1"/>
    </xf>
    <xf borderId="24" fillId="4" fontId="11" numFmtId="0" xfId="0" applyAlignment="1" applyBorder="1" applyFont="1">
      <alignment horizontal="center" readingOrder="0" shrinkToFit="0" vertical="center" wrapText="1"/>
    </xf>
    <xf borderId="24" fillId="6" fontId="12" numFmtId="0" xfId="0" applyAlignment="1" applyBorder="1" applyFill="1" applyFont="1">
      <alignment horizontal="center" shrinkToFit="0" vertical="center" wrapText="1"/>
    </xf>
    <xf borderId="24" fillId="4" fontId="11" numFmtId="0" xfId="0" applyAlignment="1" applyBorder="1" applyFont="1">
      <alignment horizontal="center" shrinkToFit="0" vertical="center" wrapText="1"/>
    </xf>
    <xf borderId="31" fillId="4" fontId="9" numFmtId="0" xfId="0" applyAlignment="1" applyBorder="1" applyFont="1">
      <alignment horizontal="center" readingOrder="0" shrinkToFit="0" vertical="center" wrapText="1"/>
    </xf>
    <xf borderId="31" fillId="4" fontId="11" numFmtId="0" xfId="0" applyAlignment="1" applyBorder="1" applyFont="1">
      <alignment horizontal="center" readingOrder="0" shrinkToFit="0" vertical="center" wrapText="1"/>
    </xf>
    <xf borderId="32" fillId="6" fontId="12" numFmtId="0" xfId="0" applyAlignment="1" applyBorder="1" applyFont="1">
      <alignment horizontal="center" shrinkToFit="0" vertical="center" wrapText="1"/>
    </xf>
    <xf borderId="33" fillId="0" fontId="4" numFmtId="0" xfId="0" applyBorder="1" applyFont="1"/>
    <xf borderId="34" fillId="0" fontId="4" numFmtId="0" xfId="0" applyBorder="1" applyFont="1"/>
    <xf borderId="25" fillId="4" fontId="11" numFmtId="0" xfId="0" applyAlignment="1" applyBorder="1" applyFont="1">
      <alignment horizontal="center" shrinkToFit="0" vertical="center" wrapText="1"/>
    </xf>
    <xf borderId="24" fillId="4" fontId="8" numFmtId="0" xfId="0" applyAlignment="1" applyBorder="1" applyFont="1">
      <alignment horizontal="left" readingOrder="0" shrinkToFit="0" vertical="center" wrapText="1"/>
    </xf>
    <xf borderId="35" fillId="4" fontId="6" numFmtId="0" xfId="0" applyAlignment="1" applyBorder="1" applyFont="1">
      <alignment horizontal="left" readingOrder="0" shrinkToFit="0" vertical="center" wrapText="1"/>
    </xf>
    <xf borderId="25" fillId="4" fontId="6" numFmtId="0" xfId="0" applyAlignment="1" applyBorder="1" applyFont="1">
      <alignment horizontal="left" readingOrder="0" shrinkToFit="0" vertical="center" wrapText="1"/>
    </xf>
    <xf borderId="36" fillId="0" fontId="4" numFmtId="0" xfId="0" applyBorder="1" applyFont="1"/>
    <xf borderId="37" fillId="0" fontId="4" numFmtId="0" xfId="0" applyBorder="1" applyFont="1"/>
    <xf borderId="26" fillId="0" fontId="4" numFmtId="0" xfId="0" applyBorder="1" applyFont="1"/>
    <xf borderId="38" fillId="5" fontId="13" numFmtId="0" xfId="0" applyAlignment="1" applyBorder="1" applyFont="1">
      <alignment horizontal="left" readingOrder="0" shrinkToFit="0" vertical="center" wrapText="1"/>
    </xf>
    <xf borderId="39" fillId="0" fontId="4" numFmtId="0" xfId="0" applyBorder="1" applyFont="1"/>
    <xf borderId="40" fillId="0" fontId="4" numFmtId="0" xfId="0" applyBorder="1" applyFont="1"/>
    <xf borderId="22" fillId="4" fontId="8" numFmtId="0" xfId="0" applyAlignment="1" applyBorder="1" applyFont="1">
      <alignment horizontal="left" shrinkToFit="0" vertical="center" wrapText="1"/>
    </xf>
    <xf borderId="9" fillId="0" fontId="4" numFmtId="0" xfId="0" applyBorder="1" applyFont="1"/>
    <xf borderId="41" fillId="0" fontId="4" numFmtId="0" xfId="0" applyBorder="1" applyFont="1"/>
    <xf borderId="18" fillId="0" fontId="4" numFmtId="0" xfId="0" applyBorder="1" applyFont="1"/>
    <xf borderId="24" fillId="6" fontId="14" numFmtId="0" xfId="0" applyAlignment="1" applyBorder="1" applyFont="1">
      <alignment horizontal="center" shrinkToFit="0" vertical="center" wrapText="1"/>
    </xf>
    <xf borderId="32" fillId="6" fontId="14" numFmtId="0" xfId="0" applyAlignment="1" applyBorder="1" applyFont="1">
      <alignment horizontal="center" shrinkToFit="0" vertical="center" wrapText="1"/>
    </xf>
    <xf borderId="42" fillId="0" fontId="4" numFmtId="0" xfId="0" applyBorder="1" applyFont="1"/>
    <xf borderId="35" fillId="4" fontId="8" numFmtId="0" xfId="0" applyAlignment="1" applyBorder="1" applyFont="1">
      <alignment horizontal="left" shrinkToFit="0" vertical="center" wrapText="1"/>
    </xf>
    <xf borderId="25" fillId="4" fontId="8" numFmtId="0" xfId="0" applyAlignment="1" applyBorder="1" applyFont="1">
      <alignment horizontal="left" shrinkToFit="0" vertical="center" wrapText="1"/>
    </xf>
    <xf borderId="23" fillId="4" fontId="11" numFmtId="0" xfId="0" applyAlignment="1" applyBorder="1" applyFont="1">
      <alignment horizontal="center" readingOrder="0" shrinkToFit="0" vertical="center" wrapText="1"/>
    </xf>
    <xf borderId="32" fillId="4" fontId="11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left" shrinkToFit="0" vertical="center" wrapText="1"/>
    </xf>
    <xf borderId="43" fillId="4" fontId="8" numFmtId="0" xfId="0" applyAlignment="1" applyBorder="1" applyFont="1">
      <alignment horizontal="left" readingOrder="0" shrinkToFit="0" vertical="center" wrapText="1"/>
    </xf>
    <xf borderId="44" fillId="4" fontId="8" numFmtId="0" xfId="0" applyAlignment="1" applyBorder="1" applyFont="1">
      <alignment horizontal="left" shrinkToFit="0" vertical="center" wrapText="1"/>
    </xf>
    <xf borderId="45" fillId="4" fontId="8" numFmtId="0" xfId="0" applyAlignment="1" applyBorder="1" applyFont="1">
      <alignment horizontal="left" readingOrder="0" shrinkToFit="0" vertical="center" wrapText="1"/>
    </xf>
    <xf borderId="40" fillId="4" fontId="8" numFmtId="0" xfId="0" applyAlignment="1" applyBorder="1" applyFont="1">
      <alignment horizontal="left" readingOrder="0" shrinkToFit="0" vertical="center" wrapText="1"/>
    </xf>
    <xf borderId="46" fillId="4" fontId="8" numFmtId="0" xfId="0" applyAlignment="1" applyBorder="1" applyFont="1">
      <alignment horizontal="left" readingOrder="0" shrinkToFit="0" vertical="center" wrapText="1"/>
    </xf>
    <xf borderId="46" fillId="4" fontId="8" numFmtId="0" xfId="0" applyAlignment="1" applyBorder="1" applyFont="1">
      <alignment horizontal="left" shrinkToFit="0" vertical="center" wrapText="1"/>
    </xf>
    <xf borderId="11" fillId="4" fontId="8" numFmtId="0" xfId="0" applyAlignment="1" applyBorder="1" applyFont="1">
      <alignment horizontal="left" shrinkToFit="0" vertical="center" wrapText="1"/>
    </xf>
    <xf borderId="47" fillId="4" fontId="8" numFmtId="0" xfId="0" applyAlignment="1" applyBorder="1" applyFont="1">
      <alignment horizontal="left" shrinkToFit="0" vertical="center" wrapText="1"/>
    </xf>
    <xf borderId="48" fillId="4" fontId="8" numFmtId="0" xfId="0" applyAlignment="1" applyBorder="1" applyFont="1">
      <alignment horizontal="left" shrinkToFit="0" vertical="center" wrapText="1"/>
    </xf>
    <xf borderId="19" fillId="5" fontId="13" numFmtId="0" xfId="0" applyAlignment="1" applyBorder="1" applyFont="1">
      <alignment horizontal="left" readingOrder="0" shrinkToFit="0" vertical="center" wrapText="1"/>
    </xf>
    <xf borderId="49" fillId="0" fontId="4" numFmtId="0" xfId="0" applyBorder="1" applyFont="1"/>
    <xf borderId="50" fillId="4" fontId="8" numFmtId="0" xfId="0" applyAlignment="1" applyBorder="1" applyFont="1">
      <alignment horizontal="left" readingOrder="0" shrinkToFit="0" vertical="center" wrapText="1"/>
    </xf>
    <xf borderId="51" fillId="4" fontId="8" numFmtId="0" xfId="0" applyAlignment="1" applyBorder="1" applyFont="1">
      <alignment horizontal="left" readingOrder="0" shrinkToFit="0" vertical="center" wrapText="1"/>
    </xf>
    <xf borderId="52" fillId="4" fontId="8" numFmtId="0" xfId="0" applyAlignment="1" applyBorder="1" applyFont="1">
      <alignment horizontal="left" shrinkToFit="0" vertical="center" wrapText="1"/>
    </xf>
    <xf borderId="53" fillId="4" fontId="8" numFmtId="0" xfId="0" applyAlignment="1" applyBorder="1" applyFont="1">
      <alignment horizontal="left" shrinkToFit="0" vertical="center" wrapText="1"/>
    </xf>
    <xf borderId="54" fillId="4" fontId="8" numFmtId="0" xfId="0" applyAlignment="1" applyBorder="1" applyFont="1">
      <alignment horizontal="left" shrinkToFit="0" vertical="center" wrapText="1"/>
    </xf>
    <xf borderId="55" fillId="4" fontId="11" numFmtId="0" xfId="0" applyAlignment="1" applyBorder="1" applyFont="1">
      <alignment horizontal="center" readingOrder="0" shrinkToFit="0" vertical="center" wrapText="1"/>
    </xf>
    <xf borderId="51" fillId="4" fontId="11" numFmtId="0" xfId="0" applyAlignment="1" applyBorder="1" applyFont="1">
      <alignment horizontal="center" readingOrder="0" shrinkToFit="0" vertical="center" wrapText="1"/>
    </xf>
    <xf borderId="51" fillId="4" fontId="11" numFmtId="0" xfId="0" applyAlignment="1" applyBorder="1" applyFont="1">
      <alignment horizontal="center" shrinkToFit="0" vertical="center" wrapText="1"/>
    </xf>
    <xf borderId="54" fillId="4" fontId="11" numFmtId="0" xfId="0" applyAlignment="1" applyBorder="1" applyFont="1">
      <alignment horizontal="center" shrinkToFit="0" vertical="center" wrapText="1"/>
    </xf>
    <xf borderId="56" fillId="3" fontId="2" numFmtId="0" xfId="0" applyAlignment="1" applyBorder="1" applyFont="1">
      <alignment horizontal="center" readingOrder="0" shrinkToFit="0" vertical="center" wrapText="1"/>
    </xf>
    <xf borderId="56" fillId="3" fontId="2" numFmtId="0" xfId="0" applyAlignment="1" applyBorder="1" applyFont="1">
      <alignment horizontal="center" shrinkToFit="0" vertical="center" wrapText="1"/>
    </xf>
    <xf borderId="57" fillId="3" fontId="2" numFmtId="0" xfId="0" applyAlignment="1" applyBorder="1" applyFont="1">
      <alignment horizontal="center" shrinkToFit="0" vertical="center" wrapText="1"/>
    </xf>
    <xf borderId="57" fillId="3" fontId="15" numFmtId="0" xfId="0" applyAlignment="1" applyBorder="1" applyFont="1">
      <alignment horizontal="center" shrinkToFit="0" vertical="center" wrapText="1"/>
    </xf>
    <xf borderId="56" fillId="3" fontId="15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58" fillId="3" fontId="16" numFmtId="0" xfId="0" applyAlignment="1" applyBorder="1" applyFont="1">
      <alignment horizontal="left" readingOrder="0" shrinkToFit="0" vertical="center" wrapText="1"/>
    </xf>
    <xf borderId="59" fillId="0" fontId="4" numFmtId="0" xfId="0" applyBorder="1" applyFont="1"/>
    <xf borderId="60" fillId="0" fontId="4" numFmtId="0" xfId="0" applyBorder="1" applyFont="1"/>
    <xf borderId="4" fillId="3" fontId="17" numFmtId="0" xfId="0" applyAlignment="1" applyBorder="1" applyFont="1">
      <alignment horizontal="left" readingOrder="0" shrinkToFit="0" vertical="center" wrapText="1"/>
    </xf>
    <xf borderId="15" fillId="4" fontId="18" numFmtId="0" xfId="0" applyAlignment="1" applyBorder="1" applyFont="1">
      <alignment horizontal="center" readingOrder="0" shrinkToFit="0" vertical="center" wrapText="1"/>
    </xf>
    <xf borderId="16" fillId="4" fontId="18" numFmtId="0" xfId="0" applyAlignment="1" applyBorder="1" applyFont="1">
      <alignment horizontal="center" readingOrder="0" shrinkToFit="0" vertical="center" wrapText="1"/>
    </xf>
    <xf borderId="16" fillId="4" fontId="19" numFmtId="0" xfId="0" applyAlignment="1" applyBorder="1" applyFont="1">
      <alignment horizontal="left" readingOrder="0" shrinkToFit="0" vertical="center" wrapText="1"/>
    </xf>
    <xf borderId="14" fillId="4" fontId="18" numFmtId="0" xfId="0" applyAlignment="1" applyBorder="1" applyFont="1">
      <alignment horizontal="center" readingOrder="0" shrinkToFit="0" vertical="center" wrapText="1"/>
    </xf>
    <xf borderId="1" fillId="3" fontId="20" numFmtId="0" xfId="0" applyAlignment="1" applyBorder="1" applyFont="1">
      <alignment horizontal="center" readingOrder="0" shrinkToFit="0" vertical="center" wrapText="1"/>
    </xf>
    <xf borderId="61" fillId="0" fontId="4" numFmtId="0" xfId="0" applyBorder="1" applyFont="1"/>
    <xf borderId="62" fillId="0" fontId="4" numFmtId="0" xfId="0" applyBorder="1" applyFont="1"/>
    <xf borderId="63" fillId="4" fontId="21" numFmtId="0" xfId="0" applyAlignment="1" applyBorder="1" applyFont="1">
      <alignment horizontal="center" shrinkToFit="0" vertical="center" wrapText="1"/>
    </xf>
    <xf borderId="64" fillId="4" fontId="21" numFmtId="0" xfId="0" applyAlignment="1" applyBorder="1" applyFont="1">
      <alignment horizontal="center" shrinkToFit="0" vertical="center" wrapText="1"/>
    </xf>
    <xf borderId="64" fillId="4" fontId="21" numFmtId="0" xfId="0" applyAlignment="1" applyBorder="1" applyFont="1">
      <alignment horizontal="center" readingOrder="0" shrinkToFit="0" vertical="center" wrapText="1"/>
    </xf>
    <xf borderId="64" fillId="4" fontId="2" numFmtId="0" xfId="0" applyBorder="1" applyFont="1"/>
    <xf borderId="65" fillId="4" fontId="2" numFmtId="0" xfId="0" applyBorder="1" applyFont="1"/>
    <xf borderId="26" fillId="5" fontId="7" numFmtId="0" xfId="0" applyAlignment="1" applyBorder="1" applyFont="1">
      <alignment horizontal="center" readingOrder="0" shrinkToFit="0" vertical="center" wrapText="1"/>
    </xf>
    <xf borderId="66" fillId="4" fontId="21" numFmtId="0" xfId="0" applyAlignment="1" applyBorder="1" applyFont="1">
      <alignment horizontal="left" readingOrder="0" shrinkToFit="0" vertical="center" wrapText="1"/>
    </xf>
    <xf borderId="31" fillId="5" fontId="7" numFmtId="0" xfId="0" applyAlignment="1" applyBorder="1" applyFont="1">
      <alignment horizontal="center" readingOrder="0" shrinkToFit="0" vertical="center" wrapText="1"/>
    </xf>
    <xf borderId="23" fillId="4" fontId="21" numFmtId="0" xfId="0" applyAlignment="1" applyBorder="1" applyFont="1">
      <alignment horizontal="center" shrinkToFit="0" vertical="center" wrapText="1"/>
    </xf>
    <xf borderId="31" fillId="6" fontId="12" numFmtId="0" xfId="0" applyAlignment="1" applyBorder="1" applyFont="1">
      <alignment horizontal="center" shrinkToFit="0" vertical="center" wrapText="1"/>
    </xf>
    <xf borderId="66" fillId="6" fontId="14" numFmtId="0" xfId="0" applyAlignment="1" applyBorder="1" applyFont="1">
      <alignment horizontal="center" shrinkToFit="0" vertical="center" wrapText="1"/>
    </xf>
    <xf borderId="31" fillId="5" fontId="7" numFmtId="0" xfId="0" applyAlignment="1" applyBorder="1" applyFont="1">
      <alignment horizontal="center" shrinkToFit="0" vertical="center" wrapText="1"/>
    </xf>
    <xf borderId="31" fillId="4" fontId="21" numFmtId="0" xfId="0" applyAlignment="1" applyBorder="1" applyFont="1">
      <alignment horizontal="center" readingOrder="0" shrinkToFit="0" vertical="center" wrapText="1"/>
    </xf>
    <xf borderId="66" fillId="4" fontId="21" numFmtId="0" xfId="0" applyAlignment="1" applyBorder="1" applyFont="1">
      <alignment horizontal="center" readingOrder="0" shrinkToFit="0" vertical="center" wrapText="1"/>
    </xf>
    <xf borderId="24" fillId="4" fontId="21" numFmtId="0" xfId="0" applyAlignment="1" applyBorder="1" applyFont="1">
      <alignment horizontal="center" readingOrder="0" shrinkToFit="0" vertical="center" wrapText="1"/>
    </xf>
    <xf borderId="24" fillId="4" fontId="2" numFmtId="0" xfId="0" applyBorder="1" applyFont="1"/>
    <xf borderId="25" fillId="4" fontId="2" numFmtId="0" xfId="0" applyBorder="1" applyFont="1"/>
    <xf borderId="23" fillId="4" fontId="18" numFmtId="0" xfId="0" applyAlignment="1" applyBorder="1" applyFont="1">
      <alignment horizontal="center" readingOrder="0" shrinkToFit="0" vertical="center" wrapText="1"/>
    </xf>
    <xf borderId="35" fillId="0" fontId="4" numFmtId="0" xfId="0" applyBorder="1" applyFont="1"/>
    <xf borderId="25" fillId="4" fontId="18" numFmtId="0" xfId="0" applyAlignment="1" applyBorder="1" applyFont="1">
      <alignment horizontal="center" readingOrder="0" shrinkToFit="0" vertical="center" wrapText="1"/>
    </xf>
    <xf borderId="32" fillId="5" fontId="22" numFmtId="0" xfId="0" applyAlignment="1" applyBorder="1" applyFont="1">
      <alignment horizontal="center" readingOrder="0" vertical="center"/>
    </xf>
    <xf borderId="67" fillId="0" fontId="4" numFmtId="0" xfId="0" applyBorder="1" applyFont="1"/>
    <xf borderId="68" fillId="4" fontId="18" numFmtId="0" xfId="0" applyAlignment="1" applyBorder="1" applyFont="1">
      <alignment horizontal="center" readingOrder="0" shrinkToFit="0" vertical="center" wrapText="1"/>
    </xf>
    <xf borderId="16" fillId="0" fontId="4" numFmtId="0" xfId="0" applyBorder="1" applyFont="1"/>
    <xf borderId="69" fillId="4" fontId="18" numFmtId="0" xfId="0" applyAlignment="1" applyBorder="1" applyFont="1">
      <alignment horizontal="center" readingOrder="0" shrinkToFit="0" vertical="center" wrapText="1"/>
    </xf>
    <xf borderId="50" fillId="4" fontId="17" numFmtId="0" xfId="0" applyAlignment="1" applyBorder="1" applyFont="1">
      <alignment horizontal="center" readingOrder="0" shrinkToFit="0" vertical="center" wrapText="1"/>
    </xf>
    <xf borderId="70" fillId="0" fontId="4" numFmtId="0" xfId="0" applyBorder="1" applyFont="1"/>
    <xf borderId="71" fillId="0" fontId="4" numFmtId="0" xfId="0" applyBorder="1" applyFont="1"/>
    <xf borderId="51" fillId="4" fontId="23" numFmtId="0" xfId="0" applyAlignment="1" applyBorder="1" applyFont="1">
      <alignment horizontal="center" readingOrder="0" shrinkToFit="0" vertical="center" wrapText="1"/>
    </xf>
    <xf borderId="51" fillId="4" fontId="2" numFmtId="0" xfId="0" applyBorder="1" applyFont="1"/>
    <xf borderId="51" fillId="4" fontId="8" numFmtId="0" xfId="0" applyAlignment="1" applyBorder="1" applyFont="1">
      <alignment horizontal="center" shrinkToFit="0" vertical="center" wrapText="1"/>
    </xf>
    <xf borderId="72" fillId="4" fontId="17" numFmtId="0" xfId="0" applyAlignment="1" applyBorder="1" applyFont="1">
      <alignment horizontal="center" readingOrder="0" shrinkToFit="0" vertical="center" wrapText="1"/>
    </xf>
    <xf borderId="73" fillId="0" fontId="4" numFmtId="0" xfId="0" applyBorder="1" applyFont="1"/>
    <xf borderId="1" fillId="3" fontId="24" numFmtId="0" xfId="0" applyAlignment="1" applyBorder="1" applyFont="1">
      <alignment horizontal="center" readingOrder="0" shrinkToFit="0" vertical="center" wrapText="1"/>
    </xf>
    <xf borderId="74" fillId="0" fontId="4" numFmtId="0" xfId="0" applyBorder="1" applyFont="1"/>
    <xf borderId="75" fillId="0" fontId="4" numFmtId="0" xfId="0" applyBorder="1" applyFont="1"/>
    <xf borderId="76" fillId="0" fontId="4" numFmtId="0" xfId="0" applyBorder="1" applyFont="1"/>
    <xf borderId="23" fillId="4" fontId="21" numFmtId="0" xfId="0" applyAlignment="1" applyBorder="1" applyFont="1">
      <alignment horizontal="center" readingOrder="0" shrinkToFit="0" vertical="center" wrapText="1"/>
    </xf>
    <xf borderId="32" fillId="4" fontId="17" numFmtId="0" xfId="0" applyAlignment="1" applyBorder="1" applyFont="1">
      <alignment horizontal="center" readingOrder="0" shrinkToFit="0" vertical="center" wrapText="1"/>
    </xf>
    <xf borderId="24" fillId="4" fontId="25" numFmtId="0" xfId="0" applyAlignment="1" applyBorder="1" applyFont="1">
      <alignment horizontal="center" readingOrder="0" shrinkToFit="0" vertical="center" wrapText="1"/>
    </xf>
    <xf borderId="32" fillId="4" fontId="25" numFmtId="0" xfId="0" applyAlignment="1" applyBorder="1" applyFont="1">
      <alignment horizontal="right" readingOrder="0" shrinkToFit="0" vertical="center" wrapText="1"/>
    </xf>
    <xf borderId="32" fillId="4" fontId="17" numFmtId="0" xfId="0" applyAlignment="1" applyBorder="1" applyFont="1">
      <alignment horizontal="right" readingOrder="0" shrinkToFit="0" vertical="center" wrapText="1"/>
    </xf>
    <xf borderId="61" fillId="3" fontId="2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77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horizontal="left" readingOrder="0" shrinkToFit="0" vertical="center" wrapText="1"/>
    </xf>
    <xf borderId="24" fillId="4" fontId="21" numFmtId="0" xfId="0" applyAlignment="1" applyBorder="1" applyFont="1">
      <alignment horizontal="center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78" fillId="0" fontId="4" numFmtId="0" xfId="0" applyBorder="1" applyFont="1"/>
    <xf borderId="7" fillId="2" fontId="3" numFmtId="0" xfId="0" applyAlignment="1" applyBorder="1" applyFont="1">
      <alignment horizontal="center" readingOrder="0" shrinkToFit="0" vertical="center" wrapText="1"/>
    </xf>
    <xf borderId="5" fillId="3" fontId="17" numFmtId="0" xfId="0" applyAlignment="1" applyBorder="1" applyFont="1">
      <alignment horizontal="left" readingOrder="0" shrinkToFit="0" vertical="center" wrapText="1"/>
    </xf>
    <xf borderId="17" fillId="4" fontId="11" numFmtId="0" xfId="0" applyAlignment="1" applyBorder="1" applyFont="1">
      <alignment horizontal="center" readingOrder="0" shrinkToFit="0" vertical="center" wrapText="1"/>
    </xf>
    <xf borderId="22" fillId="0" fontId="4" numFmtId="0" xfId="0" applyBorder="1" applyFont="1"/>
    <xf borderId="79" fillId="4" fontId="6" numFmtId="0" xfId="0" applyAlignment="1" applyBorder="1" applyFont="1">
      <alignment horizontal="center" readingOrder="0" shrinkToFit="0" vertical="center" wrapText="1"/>
    </xf>
    <xf borderId="41" fillId="4" fontId="6" numFmtId="0" xfId="0" applyAlignment="1" applyBorder="1" applyFont="1">
      <alignment horizontal="center" readingOrder="0" shrinkToFit="0" vertical="center" wrapText="1"/>
    </xf>
    <xf borderId="14" fillId="4" fontId="17" numFmtId="0" xfId="0" applyAlignment="1" applyBorder="1" applyFont="1">
      <alignment horizontal="left" readingOrder="0" shrinkToFit="0" vertical="center" wrapText="1"/>
    </xf>
    <xf borderId="29" fillId="4" fontId="21" numFmtId="0" xfId="0" applyAlignment="1" applyBorder="1" applyFont="1">
      <alignment horizontal="center" readingOrder="0" shrinkToFit="0" vertical="center" wrapText="1"/>
    </xf>
    <xf borderId="31" fillId="4" fontId="21" numFmtId="0" xfId="0" applyAlignment="1" applyBorder="1" applyFont="1">
      <alignment horizontal="left" readingOrder="0" shrinkToFit="0" vertical="center" wrapText="1"/>
    </xf>
    <xf borderId="17" fillId="4" fontId="20" numFmtId="0" xfId="0" applyAlignment="1" applyBorder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80" fillId="0" fontId="4" numFmtId="0" xfId="0" applyBorder="1" applyFont="1"/>
    <xf borderId="24" fillId="4" fontId="26" numFmtId="0" xfId="0" applyAlignment="1" applyBorder="1" applyFont="1">
      <alignment horizontal="center" readingOrder="0" shrinkToFit="0" vertical="center" wrapText="1"/>
    </xf>
    <xf borderId="0" fillId="6" fontId="12" numFmtId="0" xfId="0" applyAlignment="1" applyFont="1">
      <alignment horizontal="center" readingOrder="0" shrinkToFit="0" vertical="center" wrapText="1"/>
    </xf>
    <xf borderId="81" fillId="6" fontId="14" numFmtId="0" xfId="0" applyAlignment="1" applyBorder="1" applyFont="1">
      <alignment horizontal="center" readingOrder="0" shrinkToFit="0" vertical="center" wrapText="1"/>
    </xf>
    <xf borderId="22" fillId="4" fontId="27" numFmtId="0" xfId="0" applyAlignment="1" applyBorder="1" applyFont="1">
      <alignment horizontal="center" readingOrder="0" shrinkToFit="0" vertical="center" wrapText="1"/>
    </xf>
    <xf borderId="5" fillId="3" fontId="20" numFmtId="0" xfId="0" applyAlignment="1" applyBorder="1" applyFont="1">
      <alignment horizontal="center" readingOrder="0" shrinkToFit="0" vertical="center" wrapText="1"/>
    </xf>
    <xf borderId="23" fillId="4" fontId="7" numFmtId="0" xfId="0" applyAlignment="1" applyBorder="1" applyFont="1">
      <alignment horizontal="center" shrinkToFit="0" vertical="center" wrapText="1"/>
    </xf>
    <xf borderId="82" fillId="0" fontId="4" numFmtId="0" xfId="0" applyBorder="1" applyFont="1"/>
    <xf borderId="34" fillId="5" fontId="7" numFmtId="0" xfId="0" applyAlignment="1" applyBorder="1" applyFont="1">
      <alignment horizontal="center" shrinkToFit="0" vertical="center" wrapText="1"/>
    </xf>
    <xf borderId="25" fillId="4" fontId="2" numFmtId="0" xfId="0" applyAlignment="1" applyBorder="1" applyFont="1">
      <alignment shrinkToFit="0" wrapText="1"/>
    </xf>
    <xf borderId="5" fillId="3" fontId="2" numFmtId="0" xfId="0" applyAlignment="1" applyBorder="1" applyFont="1">
      <alignment shrinkToFit="0" wrapText="1"/>
    </xf>
    <xf borderId="24" fillId="4" fontId="17" numFmtId="0" xfId="0" applyAlignment="1" applyBorder="1" applyFont="1">
      <alignment horizontal="center" readingOrder="0" shrinkToFit="0" vertical="center" wrapText="1"/>
    </xf>
    <xf borderId="29" fillId="4" fontId="20" numFmtId="0" xfId="0" applyAlignment="1" applyBorder="1" applyFont="1">
      <alignment horizontal="center" readingOrder="0" shrinkToFit="0" vertical="center" wrapText="1"/>
    </xf>
    <xf borderId="66" fillId="4" fontId="26" numFmtId="0" xfId="0" applyAlignment="1" applyBorder="1" applyFont="1">
      <alignment horizontal="center" readingOrder="0" shrinkToFit="0" vertical="center" wrapText="1"/>
    </xf>
    <xf borderId="81" fillId="0" fontId="4" numFmtId="0" xfId="0" applyBorder="1" applyFont="1"/>
    <xf borderId="44" fillId="4" fontId="27" numFmtId="0" xfId="0" applyAlignment="1" applyBorder="1" applyFont="1">
      <alignment horizontal="center" readingOrder="0" shrinkToFit="0" vertical="center" wrapText="1"/>
    </xf>
    <xf borderId="83" fillId="0" fontId="4" numFmtId="0" xfId="0" applyBorder="1" applyFont="1"/>
    <xf borderId="55" fillId="4" fontId="20" numFmtId="0" xfId="0" applyAlignment="1" applyBorder="1" applyFont="1">
      <alignment horizontal="center" readingOrder="0" shrinkToFit="0" vertical="center" wrapText="1"/>
    </xf>
    <xf borderId="52" fillId="4" fontId="20" numFmtId="0" xfId="0" applyAlignment="1" applyBorder="1" applyFont="1">
      <alignment horizontal="center" readingOrder="0" shrinkToFit="0" vertical="center" wrapText="1"/>
    </xf>
    <xf borderId="51" fillId="4" fontId="20" numFmtId="0" xfId="0" applyAlignment="1" applyBorder="1" applyFont="1">
      <alignment horizontal="center" readingOrder="0" shrinkToFit="0" vertical="center" wrapText="1"/>
    </xf>
    <xf borderId="52" fillId="4" fontId="28" numFmtId="0" xfId="0" applyAlignment="1" applyBorder="1" applyFont="1">
      <alignment horizontal="center" readingOrder="0" shrinkToFit="0" vertical="center" wrapText="1"/>
    </xf>
    <xf borderId="52" fillId="4" fontId="27" numFmtId="0" xfId="0" applyAlignment="1" applyBorder="1" applyFont="1">
      <alignment horizontal="center" readingOrder="0" shrinkToFit="0" vertical="center" wrapText="1"/>
    </xf>
    <xf borderId="54" fillId="4" fontId="27" numFmtId="0" xfId="0" applyAlignment="1" applyBorder="1" applyFont="1">
      <alignment horizontal="center" readingOrder="0" shrinkToFit="0" vertical="center" wrapText="1"/>
    </xf>
    <xf borderId="55" fillId="4" fontId="20" numFmtId="0" xfId="0" applyAlignment="1" applyBorder="1" applyFont="1">
      <alignment horizontal="center" shrinkToFit="0" vertical="center" wrapText="1"/>
    </xf>
    <xf borderId="51" fillId="4" fontId="20" numFmtId="0" xfId="0" applyAlignment="1" applyBorder="1" applyFont="1">
      <alignment horizontal="center" shrinkToFit="0" vertical="center" wrapText="1"/>
    </xf>
    <xf borderId="84" fillId="4" fontId="20" numFmtId="0" xfId="0" applyAlignment="1" applyBorder="1" applyFont="1">
      <alignment horizontal="center" shrinkToFit="0" vertical="center" wrapText="1"/>
    </xf>
    <xf borderId="71" fillId="4" fontId="20" numFmtId="0" xfId="0" applyAlignment="1" applyBorder="1" applyFont="1">
      <alignment horizontal="center" shrinkToFit="0" vertical="center" wrapText="1"/>
    </xf>
    <xf borderId="54" fillId="4" fontId="2" numFmtId="0" xfId="0" applyAlignment="1" applyBorder="1" applyFont="1">
      <alignment shrinkToFit="0" wrapText="1"/>
    </xf>
    <xf borderId="85" fillId="3" fontId="2" numFmtId="0" xfId="0" applyAlignment="1" applyBorder="1" applyFont="1">
      <alignment horizontal="center" shrinkToFit="0" vertical="center" wrapText="1"/>
    </xf>
    <xf borderId="86" fillId="3" fontId="2" numFmtId="0" xfId="0" applyAlignment="1" applyBorder="1" applyFont="1">
      <alignment horizontal="center" shrinkToFit="0" vertical="center" wrapText="1"/>
    </xf>
    <xf borderId="87" fillId="3" fontId="2" numFmtId="0" xfId="0" applyAlignment="1" applyBorder="1" applyFont="1">
      <alignment horizontal="center" shrinkToFit="0" vertical="center" wrapText="1"/>
    </xf>
    <xf borderId="57" fillId="3" fontId="16" numFmtId="0" xfId="0" applyAlignment="1" applyBorder="1" applyFont="1">
      <alignment readingOrder="0" shrinkToFit="0" wrapText="1"/>
    </xf>
    <xf borderId="4" fillId="3" fontId="6" numFmtId="0" xfId="0" applyAlignment="1" applyBorder="1" applyFont="1">
      <alignment horizontal="center" readingOrder="0" shrinkToFit="0" vertical="center" wrapText="1"/>
    </xf>
    <xf borderId="58" fillId="3" fontId="16" numFmtId="0" xfId="0" applyAlignment="1" applyBorder="1" applyFont="1">
      <alignment readingOrder="0" shrinkToFit="0" vertical="top" wrapText="1"/>
    </xf>
    <xf borderId="88" fillId="4" fontId="2" numFmtId="0" xfId="0" applyBorder="1" applyFont="1"/>
    <xf borderId="12" fillId="4" fontId="2" numFmtId="0" xfId="0" applyBorder="1" applyFont="1"/>
    <xf borderId="89" fillId="4" fontId="2" numFmtId="0" xfId="0" applyBorder="1" applyFont="1"/>
    <xf borderId="4" fillId="3" fontId="20" numFmtId="0" xfId="0" applyAlignment="1" applyBorder="1" applyFont="1">
      <alignment horizontal="center" shrinkToFit="0" vertical="center" wrapText="1"/>
    </xf>
    <xf borderId="90" fillId="4" fontId="2" numFmtId="0" xfId="0" applyBorder="1" applyFont="1"/>
    <xf borderId="38" fillId="5" fontId="7" numFmtId="0" xfId="0" applyAlignment="1" applyBorder="1" applyFont="1">
      <alignment horizontal="center" readingOrder="0" shrinkToFit="0" vertical="center" wrapText="1"/>
    </xf>
    <xf borderId="46" fillId="4" fontId="7" numFmtId="0" xfId="0" applyAlignment="1" applyBorder="1" applyFont="1">
      <alignment horizontal="center" readingOrder="0" shrinkToFit="0" vertical="center" wrapText="1"/>
    </xf>
    <xf borderId="47" fillId="4" fontId="2" numFmtId="0" xfId="0" applyBorder="1" applyFont="1"/>
    <xf borderId="32" fillId="5" fontId="21" numFmtId="0" xfId="0" applyAlignment="1" applyBorder="1" applyFont="1">
      <alignment horizontal="center" shrinkToFit="0" vertical="center" wrapText="1"/>
    </xf>
    <xf borderId="91" fillId="4" fontId="6" numFmtId="0" xfId="0" applyAlignment="1" applyBorder="1" applyFont="1">
      <alignment horizontal="center" readingOrder="0" shrinkToFit="0" vertical="center" wrapText="1"/>
    </xf>
    <xf borderId="92" fillId="4" fontId="6" numFmtId="0" xfId="0" applyAlignment="1" applyBorder="1" applyFont="1">
      <alignment horizontal="center" readingOrder="0" shrinkToFit="0" vertical="center" wrapText="1"/>
    </xf>
    <xf borderId="93" fillId="4" fontId="6" numFmtId="0" xfId="0" applyAlignment="1" applyBorder="1" applyFont="1">
      <alignment horizontal="center" readingOrder="0" shrinkToFit="0" vertical="center" wrapText="1"/>
    </xf>
    <xf borderId="55" fillId="4" fontId="2" numFmtId="0" xfId="0" applyAlignment="1" applyBorder="1" applyFont="1">
      <alignment horizontal="center" readingOrder="0" shrinkToFit="0" vertical="center" wrapText="1"/>
    </xf>
    <xf borderId="51" fillId="4" fontId="2" numFmtId="0" xfId="0" applyAlignment="1" applyBorder="1" applyFont="1">
      <alignment horizontal="center" readingOrder="0" shrinkToFit="0" vertical="center" wrapText="1"/>
    </xf>
    <xf borderId="54" fillId="4" fontId="2" numFmtId="0" xfId="0" applyAlignment="1" applyBorder="1" applyFont="1">
      <alignment horizontal="center" readingOrder="0" shrinkToFit="0" vertical="center" wrapText="1"/>
    </xf>
    <xf borderId="2" fillId="3" fontId="16" numFmtId="0" xfId="0" applyAlignment="1" applyBorder="1" applyFont="1">
      <alignment readingOrder="0" shrinkToFit="0" vertical="top" wrapText="1"/>
    </xf>
    <xf borderId="2" fillId="3" fontId="2" numFmtId="0" xfId="0" applyBorder="1" applyFont="1"/>
    <xf borderId="5" fillId="3" fontId="15" numFmtId="0" xfId="0" applyAlignment="1" applyBorder="1" applyFont="1">
      <alignment horizontal="center" shrinkToFit="0" vertical="center" wrapText="1"/>
    </xf>
    <xf borderId="15" fillId="4" fontId="21" numFmtId="0" xfId="0" applyAlignment="1" applyBorder="1" applyFont="1">
      <alignment horizontal="center" readingOrder="0" shrinkToFit="0" vertical="center" wrapText="1"/>
    </xf>
    <xf borderId="18" fillId="4" fontId="11" numFmtId="0" xfId="0" applyAlignment="1" applyBorder="1" applyFont="1">
      <alignment horizontal="center" readingOrder="0" shrinkToFit="0" vertical="center" wrapText="1"/>
    </xf>
    <xf borderId="42" fillId="5" fontId="7" numFmtId="0" xfId="0" applyAlignment="1" applyBorder="1" applyFont="1">
      <alignment horizontal="center" readingOrder="0" shrinkToFit="0" vertical="center" wrapText="1"/>
    </xf>
    <xf borderId="41" fillId="4" fontId="21" numFmtId="0" xfId="0" applyAlignment="1" applyBorder="1" applyFont="1">
      <alignment horizontal="center" readingOrder="0" shrinkToFit="0" vertical="center" wrapText="1"/>
    </xf>
    <xf borderId="18" fillId="5" fontId="7" numFmtId="0" xfId="0" applyAlignment="1" applyBorder="1" applyFont="1">
      <alignment horizontal="center" readingOrder="0" shrinkToFit="0" vertical="center" wrapText="1"/>
    </xf>
    <xf borderId="16" fillId="4" fontId="21" numFmtId="0" xfId="0" applyAlignment="1" applyBorder="1" applyFont="1">
      <alignment horizontal="center" readingOrder="0" shrinkToFit="0" vertical="center" wrapText="1"/>
    </xf>
    <xf borderId="42" fillId="5" fontId="29" numFmtId="0" xfId="0" applyAlignment="1" applyBorder="1" applyFont="1">
      <alignment horizontal="center" readingOrder="0" shrinkToFit="0" vertical="center" wrapText="1"/>
    </xf>
    <xf borderId="42" fillId="4" fontId="11" numFmtId="0" xfId="0" applyAlignment="1" applyBorder="1" applyFont="1">
      <alignment horizontal="center" readingOrder="0" shrinkToFit="0" vertical="center" wrapText="1"/>
    </xf>
    <xf borderId="14" fillId="4" fontId="21" numFmtId="0" xfId="0" applyAlignment="1" applyBorder="1" applyFont="1">
      <alignment horizontal="center" readingOrder="0" shrinkToFit="0" vertical="center" wrapText="1"/>
    </xf>
    <xf borderId="32" fillId="4" fontId="21" numFmtId="0" xfId="0" applyAlignment="1" applyBorder="1" applyFont="1">
      <alignment horizontal="left" readingOrder="0" shrinkToFit="0" vertical="center" wrapText="1"/>
    </xf>
    <xf borderId="24" fillId="7" fontId="21" numFmtId="0" xfId="0" applyAlignment="1" applyBorder="1" applyFill="1" applyFont="1">
      <alignment horizontal="center" readingOrder="0" shrinkToFit="0" vertical="center" wrapText="1"/>
    </xf>
    <xf borderId="32" fillId="5" fontId="7" numFmtId="0" xfId="0" applyAlignment="1" applyBorder="1" applyFont="1">
      <alignment horizontal="center" shrinkToFit="0" vertical="center" wrapText="1"/>
    </xf>
    <xf borderId="24" fillId="6" fontId="12" numFmtId="0" xfId="0" applyAlignment="1" applyBorder="1" applyFont="1">
      <alignment horizontal="center" readingOrder="0" shrinkToFit="0" vertical="center" wrapText="1"/>
    </xf>
    <xf borderId="24" fillId="6" fontId="14" numFmtId="0" xfId="0" applyAlignment="1" applyBorder="1" applyFont="1">
      <alignment horizontal="center" readingOrder="0" shrinkToFit="0" vertical="center" wrapText="1"/>
    </xf>
    <xf borderId="24" fillId="4" fontId="21" numFmtId="0" xfId="0" applyAlignment="1" applyBorder="1" applyFont="1">
      <alignment horizontal="left" shrinkToFit="0" vertical="center" wrapText="1"/>
    </xf>
    <xf borderId="24" fillId="7" fontId="21" numFmtId="0" xfId="0" applyAlignment="1" applyBorder="1" applyFont="1">
      <alignment horizontal="center" shrinkToFit="0" vertical="center" wrapText="1"/>
    </xf>
    <xf borderId="32" fillId="5" fontId="21" numFmtId="0" xfId="0" applyAlignment="1" applyBorder="1" applyFont="1">
      <alignment horizontal="center" readingOrder="0" shrinkToFit="0" vertical="center" wrapText="1"/>
    </xf>
    <xf borderId="32" fillId="7" fontId="21" numFmtId="0" xfId="0" applyAlignment="1" applyBorder="1" applyFont="1">
      <alignment horizontal="center" readingOrder="0" shrinkToFit="0" vertical="center" wrapText="1"/>
    </xf>
    <xf borderId="32" fillId="6" fontId="12" numFmtId="0" xfId="0" applyAlignment="1" applyBorder="1" applyFont="1">
      <alignment horizontal="center" readingOrder="0" shrinkToFit="0" vertical="center" wrapText="1"/>
    </xf>
    <xf borderId="25" fillId="4" fontId="21" numFmtId="0" xfId="0" applyAlignment="1" applyBorder="1" applyFont="1">
      <alignment horizontal="center" readingOrder="0" shrinkToFit="0" vertical="center" wrapText="1"/>
    </xf>
    <xf borderId="24" fillId="4" fontId="21" numFmtId="0" xfId="0" applyAlignment="1" applyBorder="1" applyFont="1">
      <alignment horizontal="left" readingOrder="0" shrinkToFit="0" vertical="center" wrapText="1"/>
    </xf>
    <xf borderId="32" fillId="7" fontId="21" numFmtId="0" xfId="0" applyAlignment="1" applyBorder="1" applyFont="1">
      <alignment horizontal="center" shrinkToFit="0" vertical="center" wrapText="1"/>
    </xf>
    <xf borderId="5" fillId="3" fontId="20" numFmtId="0" xfId="0" applyAlignment="1" applyBorder="1" applyFont="1">
      <alignment horizontal="center" shrinkToFit="0" vertical="center" wrapText="1"/>
    </xf>
    <xf borderId="18" fillId="5" fontId="19" numFmtId="0" xfId="0" applyAlignment="1" applyBorder="1" applyFont="1">
      <alignment horizontal="left" readingOrder="0" shrinkToFit="0" vertical="center" wrapText="1"/>
    </xf>
    <xf borderId="42" fillId="5" fontId="19" numFmtId="0" xfId="0" applyAlignment="1" applyBorder="1" applyFont="1">
      <alignment horizontal="left" readingOrder="0" shrinkToFit="0" vertical="center" wrapText="1"/>
    </xf>
    <xf borderId="94" fillId="0" fontId="4" numFmtId="0" xfId="0" applyBorder="1" applyFont="1"/>
    <xf borderId="42" fillId="5" fontId="21" numFmtId="0" xfId="0" applyAlignment="1" applyBorder="1" applyFont="1">
      <alignment horizontal="left" readingOrder="0" shrinkToFit="0" vertical="center" wrapText="1"/>
    </xf>
    <xf borderId="32" fillId="5" fontId="19" numFmtId="0" xfId="0" applyAlignment="1" applyBorder="1" applyFont="1">
      <alignment horizontal="left" readingOrder="0" shrinkToFit="0" vertical="center" wrapText="1"/>
    </xf>
    <xf borderId="67" fillId="5" fontId="19" numFmtId="0" xfId="0" applyAlignment="1" applyBorder="1" applyFont="1">
      <alignment horizontal="left" readingOrder="0" shrinkToFit="0" vertical="center" wrapText="1"/>
    </xf>
    <xf borderId="95" fillId="0" fontId="4" numFmtId="0" xfId="0" applyBorder="1" applyFont="1"/>
    <xf borderId="67" fillId="7" fontId="21" numFmtId="0" xfId="0" applyAlignment="1" applyBorder="1" applyFont="1">
      <alignment horizontal="center" readingOrder="0" shrinkToFit="0" vertical="center" wrapText="1"/>
    </xf>
    <xf borderId="42" fillId="7" fontId="21" numFmtId="0" xfId="0" applyAlignment="1" applyBorder="1" applyFont="1">
      <alignment horizontal="center" shrinkToFit="0" vertical="center" wrapText="1"/>
    </xf>
    <xf borderId="68" fillId="4" fontId="21" numFmtId="0" xfId="0" applyAlignment="1" applyBorder="1" applyFont="1">
      <alignment horizontal="center" readingOrder="0" shrinkToFit="0" vertical="center" wrapText="1"/>
    </xf>
    <xf borderId="66" fillId="4" fontId="25" numFmtId="0" xfId="0" applyAlignment="1" applyBorder="1" applyFont="1">
      <alignment horizontal="center" readingOrder="0" shrinkToFit="0" vertical="center" wrapText="1"/>
    </xf>
    <xf borderId="66" fillId="7" fontId="21" numFmtId="0" xfId="0" applyAlignment="1" applyBorder="1" applyFont="1">
      <alignment horizontal="center" readingOrder="0" shrinkToFit="0" vertical="center" wrapText="1"/>
    </xf>
    <xf borderId="66" fillId="6" fontId="12" numFmtId="0" xfId="0" applyAlignment="1" applyBorder="1" applyFont="1">
      <alignment horizontal="center" readingOrder="0" shrinkToFit="0" vertical="center" wrapText="1"/>
    </xf>
    <xf borderId="66" fillId="6" fontId="14" numFmtId="0" xfId="0" applyAlignment="1" applyBorder="1" applyFont="1">
      <alignment horizontal="center" readingOrder="0" shrinkToFit="0" vertical="center" wrapText="1"/>
    </xf>
    <xf borderId="31" fillId="5" fontId="21" numFmtId="0" xfId="0" applyAlignment="1" applyBorder="1" applyFont="1">
      <alignment horizontal="center" readingOrder="0" shrinkToFit="0" vertical="center" wrapText="1"/>
    </xf>
    <xf borderId="31" fillId="5" fontId="19" numFmtId="0" xfId="0" applyAlignment="1" applyBorder="1" applyFont="1">
      <alignment horizontal="left" readingOrder="0" shrinkToFit="0" vertical="center" wrapText="1"/>
    </xf>
    <xf borderId="34" fillId="5" fontId="19" numFmtId="0" xfId="0" applyAlignment="1" applyBorder="1" applyFont="1">
      <alignment horizontal="left" readingOrder="0" shrinkToFit="0" vertical="center" wrapText="1"/>
    </xf>
    <xf borderId="96" fillId="0" fontId="4" numFmtId="0" xfId="0" applyBorder="1" applyFont="1"/>
    <xf borderId="0" fillId="7" fontId="21" numFmtId="0" xfId="0" applyAlignment="1" applyFont="1">
      <alignment horizontal="center" shrinkToFit="0" vertical="center" wrapText="1"/>
    </xf>
    <xf borderId="31" fillId="6" fontId="12" numFmtId="0" xfId="0" applyAlignment="1" applyBorder="1" applyFont="1">
      <alignment horizontal="center" readingOrder="0" shrinkToFit="0" vertical="center" wrapText="1"/>
    </xf>
    <xf borderId="69" fillId="4" fontId="21" numFmtId="0" xfId="0" applyAlignment="1" applyBorder="1" applyFont="1">
      <alignment horizontal="center" readingOrder="0" shrinkToFit="0" vertical="center" wrapText="1"/>
    </xf>
    <xf borderId="55" fillId="4" fontId="21" numFmtId="0" xfId="0" applyAlignment="1" applyBorder="1" applyFont="1">
      <alignment horizontal="center" readingOrder="0" shrinkToFit="0" vertical="center" wrapText="1"/>
    </xf>
    <xf borderId="51" fillId="4" fontId="25" numFmtId="0" xfId="0" applyAlignment="1" applyBorder="1" applyFont="1">
      <alignment horizontal="center" readingOrder="0" shrinkToFit="0" vertical="center" wrapText="1"/>
    </xf>
    <xf borderId="51" fillId="4" fontId="21" numFmtId="0" xfId="0" applyAlignment="1" applyBorder="1" applyFont="1">
      <alignment horizontal="left" readingOrder="0" shrinkToFit="0" vertical="center" wrapText="1"/>
    </xf>
    <xf borderId="51" fillId="4" fontId="21" numFmtId="0" xfId="0" applyAlignment="1" applyBorder="1" applyFont="1">
      <alignment horizontal="center" readingOrder="0" shrinkToFit="0" vertical="center" wrapText="1"/>
    </xf>
    <xf borderId="51" fillId="4" fontId="7" numFmtId="0" xfId="0" applyAlignment="1" applyBorder="1" applyFont="1">
      <alignment horizontal="center" shrinkToFit="0" vertical="center" wrapText="1"/>
    </xf>
    <xf borderId="51" fillId="4" fontId="12" numFmtId="0" xfId="0" applyAlignment="1" applyBorder="1" applyFont="1">
      <alignment horizontal="center" readingOrder="0" shrinkToFit="0" vertical="center" wrapText="1"/>
    </xf>
    <xf borderId="51" fillId="4" fontId="14" numFmtId="0" xfId="0" applyAlignment="1" applyBorder="1" applyFont="1">
      <alignment horizontal="center" readingOrder="0" shrinkToFit="0" vertical="center" wrapText="1"/>
    </xf>
    <xf borderId="51" fillId="4" fontId="19" numFmtId="0" xfId="0" applyAlignment="1" applyBorder="1" applyFont="1">
      <alignment horizontal="left" readingOrder="0" shrinkToFit="0" vertical="center" wrapText="1"/>
    </xf>
    <xf borderId="51" fillId="4" fontId="21" numFmtId="0" xfId="0" applyAlignment="1" applyBorder="1" applyFont="1">
      <alignment horizontal="center" shrinkToFit="0" vertical="center" wrapText="1"/>
    </xf>
    <xf borderId="54" fillId="4" fontId="21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15" fillId="4" fontId="8" numFmtId="0" xfId="0" applyAlignment="1" applyBorder="1" applyFont="1">
      <alignment horizontal="center" readingOrder="0" shrinkToFit="0" vertical="center" wrapText="1"/>
    </xf>
    <xf borderId="18" fillId="4" fontId="8" numFmtId="0" xfId="0" applyAlignment="1" applyBorder="1" applyFont="1">
      <alignment horizontal="left" readingOrder="0" shrinkToFit="0" vertical="bottom" wrapText="0"/>
    </xf>
    <xf borderId="14" fillId="4" fontId="8" numFmtId="0" xfId="0" applyAlignment="1" applyBorder="1" applyFont="1">
      <alignment horizontal="center" readingOrder="0" shrinkToFit="0" vertical="center" wrapText="1"/>
    </xf>
    <xf borderId="5" fillId="3" fontId="24" numFmtId="0" xfId="0" applyAlignment="1" applyBorder="1" applyFont="1">
      <alignment horizontal="center" readingOrder="0" shrinkToFit="0" vertical="center" wrapText="1"/>
    </xf>
    <xf borderId="23" fillId="4" fontId="30" numFmtId="0" xfId="0" applyAlignment="1" applyBorder="1" applyFont="1">
      <alignment horizontal="center" readingOrder="0" shrinkToFit="0" vertical="center" wrapText="1"/>
    </xf>
    <xf borderId="32" fillId="5" fontId="13" numFmtId="0" xfId="0" applyAlignment="1" applyBorder="1" applyFont="1">
      <alignment horizontal="center" readingOrder="0" shrinkToFit="0" vertical="center" wrapText="1"/>
    </xf>
    <xf borderId="25" fillId="4" fontId="8" numFmtId="0" xfId="0" applyAlignment="1" applyBorder="1" applyFont="1">
      <alignment horizontal="center" readingOrder="0" shrinkToFit="0" vertical="center" wrapText="1"/>
    </xf>
    <xf borderId="5" fillId="3" fontId="31" numFmtId="0" xfId="0" applyAlignment="1" applyBorder="1" applyFont="1">
      <alignment horizontal="center" readingOrder="0" shrinkToFit="0" vertical="center" wrapText="1"/>
    </xf>
    <xf borderId="55" fillId="4" fontId="30" numFmtId="0" xfId="0" applyAlignment="1" applyBorder="1" applyFont="1">
      <alignment horizontal="center" readingOrder="0" shrinkToFit="0" vertical="center" wrapText="1"/>
    </xf>
    <xf borderId="51" fillId="4" fontId="30" numFmtId="0" xfId="0" applyAlignment="1" applyBorder="1" applyFont="1">
      <alignment horizontal="center" readingOrder="0" shrinkToFit="0" vertical="center" wrapText="1"/>
    </xf>
    <xf borderId="54" fillId="4" fontId="8" numFmtId="0" xfId="0" applyAlignment="1" applyBorder="1" applyFont="1">
      <alignment horizontal="center" readingOrder="0" shrinkToFit="0" vertical="center" wrapText="1"/>
    </xf>
    <xf borderId="1" fillId="3" fontId="30" numFmtId="0" xfId="0" applyAlignment="1" applyBorder="1" applyFont="1">
      <alignment horizontal="center" shrinkToFit="0" vertical="center" wrapText="1"/>
    </xf>
    <xf borderId="56" fillId="3" fontId="30" numFmtId="0" xfId="0" applyAlignment="1" applyBorder="1" applyFont="1">
      <alignment horizontal="center" readingOrder="0" shrinkToFit="0" vertical="center" wrapText="1"/>
    </xf>
    <xf borderId="57" fillId="3" fontId="30" numFmtId="0" xfId="0" applyAlignment="1" applyBorder="1" applyFont="1">
      <alignment horizontal="center" readingOrder="0" shrinkToFit="0" vertical="center" wrapText="1"/>
    </xf>
    <xf borderId="4" fillId="3" fontId="30" numFmtId="0" xfId="0" applyAlignment="1" applyBorder="1" applyFont="1">
      <alignment horizontal="center" readingOrder="0" shrinkToFit="0" vertical="center" wrapText="1"/>
    </xf>
    <xf borderId="5" fillId="3" fontId="30" numFmtId="0" xfId="0" applyAlignment="1" applyBorder="1" applyFont="1">
      <alignment horizontal="center" shrinkToFit="0" vertical="center" wrapText="1"/>
    </xf>
    <xf borderId="1" fillId="3" fontId="21" numFmtId="0" xfId="0" applyAlignment="1" applyBorder="1" applyFont="1">
      <alignment horizontal="center" readingOrder="0" shrinkToFit="0" vertical="center" wrapText="1"/>
    </xf>
    <xf borderId="4" fillId="3" fontId="21" numFmtId="0" xfId="0" applyAlignment="1" applyBorder="1" applyFont="1">
      <alignment horizontal="center" readingOrder="0" shrinkToFit="0" vertical="center" wrapText="1"/>
    </xf>
    <xf borderId="5" fillId="3" fontId="21" numFmtId="0" xfId="0" applyAlignment="1" applyBorder="1" applyFont="1">
      <alignment horizontal="center" readingOrder="0" shrinkToFit="0" vertical="center" wrapText="1"/>
    </xf>
    <xf borderId="15" fillId="4" fontId="30" numFmtId="0" xfId="0" applyAlignment="1" applyBorder="1" applyFont="1">
      <alignment horizontal="center" readingOrder="0" shrinkToFit="0" vertical="center" wrapText="1"/>
    </xf>
    <xf borderId="16" fillId="4" fontId="30" numFmtId="0" xfId="0" applyAlignment="1" applyBorder="1" applyFont="1">
      <alignment horizontal="center" readingOrder="0" shrinkToFit="0" vertical="center" wrapText="1"/>
    </xf>
    <xf borderId="14" fillId="4" fontId="30" numFmtId="0" xfId="0" applyAlignment="1" applyBorder="1" applyFont="1">
      <alignment horizontal="center" readingOrder="0" shrinkToFit="0" vertical="center" wrapText="1"/>
    </xf>
    <xf borderId="1" fillId="3" fontId="30" numFmtId="0" xfId="0" applyAlignment="1" applyBorder="1" applyFont="1">
      <alignment horizontal="center" readingOrder="0" shrinkToFit="0" vertical="center" wrapText="1"/>
    </xf>
    <xf borderId="18" fillId="4" fontId="30" numFmtId="0" xfId="0" applyAlignment="1" applyBorder="1" applyFont="1">
      <alignment horizontal="center" readingOrder="0" shrinkToFit="0" vertical="center" wrapText="1"/>
    </xf>
    <xf borderId="5" fillId="3" fontId="30" numFmtId="0" xfId="0" applyAlignment="1" applyBorder="1" applyFont="1">
      <alignment horizontal="center" readingOrder="0" shrinkToFit="0" vertical="center" wrapText="1"/>
    </xf>
    <xf borderId="31" fillId="5" fontId="30" numFmtId="0" xfId="0" applyAlignment="1" applyBorder="1" applyFont="1">
      <alignment horizontal="left" readingOrder="0" shrinkToFit="0" vertical="top" wrapText="1"/>
    </xf>
    <xf borderId="97" fillId="0" fontId="4" numFmtId="0" xfId="0" applyBorder="1" applyFont="1"/>
    <xf borderId="98" fillId="5" fontId="30" numFmtId="0" xfId="0" applyAlignment="1" applyBorder="1" applyFont="1">
      <alignment horizontal="left" readingOrder="0" shrinkToFit="0" vertical="top" wrapText="1"/>
    </xf>
    <xf borderId="25" fillId="4" fontId="30" numFmtId="0" xfId="0" applyAlignment="1" applyBorder="1" applyFont="1">
      <alignment horizontal="center" readingOrder="0" shrinkToFit="0" vertical="center" wrapText="1"/>
    </xf>
    <xf borderId="32" fillId="4" fontId="8" numFmtId="0" xfId="0" applyAlignment="1" applyBorder="1" applyFont="1">
      <alignment horizontal="left" readingOrder="0" shrinkToFit="0" vertical="center" wrapText="1"/>
    </xf>
    <xf borderId="32" fillId="5" fontId="30" numFmtId="0" xfId="0" applyAlignment="1" applyBorder="1" applyFont="1">
      <alignment horizontal="center" readingOrder="0" shrinkToFit="0" vertical="center" wrapText="1"/>
    </xf>
    <xf borderId="99" fillId="0" fontId="4" numFmtId="0" xfId="0" applyBorder="1" applyFont="1"/>
    <xf borderId="100" fillId="0" fontId="4" numFmtId="0" xfId="0" applyBorder="1" applyFont="1"/>
    <xf borderId="25" fillId="4" fontId="30" numFmtId="0" xfId="0" applyAlignment="1" applyBorder="1" applyFont="1">
      <alignment horizontal="center" shrinkToFit="0" vertical="center" wrapText="1"/>
    </xf>
    <xf borderId="24" fillId="4" fontId="30" numFmtId="0" xfId="0" applyAlignment="1" applyBorder="1" applyFont="1">
      <alignment horizontal="center" readingOrder="0" shrinkToFit="0" vertical="center" wrapText="1"/>
    </xf>
    <xf borderId="101" fillId="0" fontId="4" numFmtId="0" xfId="0" applyBorder="1" applyFont="1"/>
    <xf borderId="102" fillId="0" fontId="4" numFmtId="0" xfId="0" applyBorder="1" applyFont="1"/>
    <xf borderId="54" fillId="4" fontId="30" numFmtId="0" xfId="0" applyAlignment="1" applyBorder="1" applyFont="1">
      <alignment horizontal="center" readingOrder="0" shrinkToFit="0" vertical="center" wrapText="1"/>
    </xf>
    <xf borderId="51" fillId="4" fontId="30" numFmtId="0" xfId="0" applyAlignment="1" applyBorder="1" applyFont="1">
      <alignment horizontal="center" shrinkToFit="0" vertical="center" wrapText="1"/>
    </xf>
    <xf borderId="54" fillId="4" fontId="30" numFmtId="0" xfId="0" applyAlignment="1" applyBorder="1" applyFont="1">
      <alignment horizontal="center" shrinkToFit="0" vertical="center" wrapText="1"/>
    </xf>
    <xf borderId="2" fillId="3" fontId="30" numFmtId="0" xfId="0" applyAlignment="1" applyBorder="1" applyFont="1">
      <alignment horizontal="center" readingOrder="0" shrinkToFit="0" vertical="center" wrapText="1"/>
    </xf>
    <xf borderId="9" fillId="4" fontId="30" numFmtId="0" xfId="0" applyAlignment="1" applyBorder="1" applyFont="1">
      <alignment horizontal="center" readingOrder="0" shrinkToFit="0" vertical="center" wrapText="1"/>
    </xf>
    <xf borderId="18" fillId="4" fontId="8" numFmtId="0" xfId="0" applyAlignment="1" applyBorder="1" applyFont="1">
      <alignment horizontal="left" readingOrder="0" shrinkToFit="0" vertical="bottom" wrapText="1"/>
    </xf>
    <xf borderId="16" fillId="4" fontId="30" numFmtId="0" xfId="0" applyAlignment="1" applyBorder="1" applyFont="1">
      <alignment horizontal="left" readingOrder="0" shrinkToFit="0" vertical="center" wrapText="1"/>
    </xf>
    <xf borderId="14" fillId="4" fontId="30" numFmtId="0" xfId="0" applyAlignment="1" applyBorder="1" applyFont="1">
      <alignment horizontal="left" readingOrder="0" shrinkToFit="0" vertical="center" wrapText="1"/>
    </xf>
    <xf borderId="17" fillId="4" fontId="30" numFmtId="0" xfId="0" applyAlignment="1" applyBorder="1" applyFont="1">
      <alignment horizontal="center" readingOrder="0" shrinkToFit="0" vertical="center" wrapText="1"/>
    </xf>
    <xf borderId="32" fillId="5" fontId="30" numFmtId="0" xfId="0" applyAlignment="1" applyBorder="1" applyFont="1">
      <alignment horizontal="left" readingOrder="0" shrinkToFit="0" vertical="top" wrapText="1"/>
    </xf>
    <xf borderId="67" fillId="5" fontId="30" numFmtId="0" xfId="0" applyAlignment="1" applyBorder="1" applyFont="1">
      <alignment horizontal="left" readingOrder="0" shrinkToFit="0" vertical="top" wrapText="1"/>
    </xf>
    <xf borderId="24" fillId="4" fontId="30" numFmtId="0" xfId="0" applyAlignment="1" applyBorder="1" applyFont="1">
      <alignment horizontal="left" readingOrder="0" shrinkToFit="0" vertical="center" wrapText="1"/>
    </xf>
    <xf borderId="25" fillId="4" fontId="30" numFmtId="0" xfId="0" applyAlignment="1" applyBorder="1" applyFont="1">
      <alignment horizontal="left" readingOrder="0" shrinkToFit="0" vertical="center" wrapText="1"/>
    </xf>
    <xf borderId="32" fillId="4" fontId="8" numFmtId="0" xfId="0" applyAlignment="1" applyBorder="1" applyFont="1">
      <alignment horizontal="left" readingOrder="0" shrinkToFit="0" vertical="bottom" wrapText="1"/>
    </xf>
    <xf borderId="29" fillId="4" fontId="30" numFmtId="0" xfId="0" applyAlignment="1" applyBorder="1" applyFont="1">
      <alignment horizontal="center" readingOrder="0" shrinkToFit="0" vertical="center" wrapText="1"/>
    </xf>
    <xf borderId="51" fillId="4" fontId="30" numFmtId="0" xfId="0" applyAlignment="1" applyBorder="1" applyFont="1">
      <alignment horizontal="left" readingOrder="0" shrinkToFit="0" vertical="top" wrapText="1"/>
    </xf>
    <xf borderId="51" fillId="4" fontId="30" numFmtId="0" xfId="0" applyAlignment="1" applyBorder="1" applyFont="1">
      <alignment horizontal="left" readingOrder="0" shrinkToFit="0" vertical="center" wrapText="1"/>
    </xf>
    <xf borderId="54" fillId="4" fontId="30" numFmtId="0" xfId="0" applyAlignment="1" applyBorder="1" applyFont="1">
      <alignment horizontal="left" readingOrder="0" shrinkToFit="0" vertical="center" wrapText="1"/>
    </xf>
    <xf borderId="60" fillId="3" fontId="30" numFmtId="0" xfId="0" applyAlignment="1" applyBorder="1" applyFont="1">
      <alignment horizontal="center" shrinkToFit="0" vertical="center" wrapText="1"/>
    </xf>
    <xf borderId="56" fillId="3" fontId="30" numFmtId="0" xfId="0" applyAlignment="1" applyBorder="1" applyFont="1">
      <alignment horizontal="center" shrinkToFit="0" vertical="center" wrapText="1"/>
    </xf>
    <xf borderId="58" fillId="3" fontId="3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0075FF"/>
      </font>
      <fill>
        <patternFill patternType="solid">
          <fgColor rgb="FFC4BEB6"/>
          <bgColor rgb="FFC4BEB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0.75"/>
    <col customWidth="1" min="3" max="3" width="2.75"/>
    <col customWidth="1" min="4" max="4" width="1.13"/>
    <col customWidth="1" min="5" max="5" width="3.88"/>
    <col customWidth="1" min="6" max="6" width="4.5"/>
    <col customWidth="1" min="7" max="7" width="1.13"/>
    <col customWidth="1" min="8" max="8" width="2.25"/>
    <col customWidth="1" min="9" max="9" width="1.13"/>
    <col customWidth="1" min="10" max="10" width="3.88"/>
    <col customWidth="1" min="11" max="11" width="3.25"/>
    <col customWidth="1" min="12" max="12" width="0.75"/>
    <col customWidth="1" min="13" max="14" width="3.88"/>
    <col customWidth="1" min="15" max="15" width="0.75"/>
    <col customWidth="1" min="16" max="16" width="3.88"/>
    <col customWidth="1" min="17" max="17" width="0.5"/>
    <col customWidth="1" min="18" max="20" width="3.88"/>
    <col customWidth="1" min="21" max="21" width="0.75"/>
    <col customWidth="1" min="22" max="23" width="3.88"/>
    <col customWidth="1" min="24" max="24" width="0.75"/>
    <col customWidth="1" min="25" max="25" width="3.25"/>
    <col customWidth="1" min="26" max="27" width="3.88"/>
    <col customWidth="1" min="28" max="28" width="0.75"/>
    <col customWidth="1" min="29" max="29" width="0.5"/>
    <col customWidth="1" min="30" max="30" width="3.88"/>
    <col customWidth="1" min="31" max="32" width="0.75"/>
    <col customWidth="1" min="33" max="33" width="1.63"/>
    <col customWidth="1" min="34" max="34" width="2.25"/>
    <col customWidth="1" min="35" max="35" width="4.5"/>
    <col customWidth="1" min="36" max="36" width="3.25"/>
    <col customWidth="1" min="37" max="38" width="0.63"/>
    <col customWidth="1" min="39" max="39" width="2.38"/>
    <col customWidth="1" min="40" max="40" width="1.63"/>
    <col customWidth="1" min="41" max="41" width="1.38"/>
    <col customWidth="1" min="42" max="42" width="1.13"/>
    <col customWidth="1" min="43" max="43" width="2.88"/>
    <col customWidth="1" min="44" max="44" width="1.13"/>
    <col customWidth="1" min="45" max="45" width="2.88"/>
    <col customWidth="1" min="46" max="46" width="1.13"/>
    <col customWidth="1" min="47" max="47" width="2.25"/>
    <col customWidth="1" min="48" max="48" width="0.75"/>
    <col customWidth="1" min="49" max="50" width="0.63"/>
    <col customWidth="1" min="51" max="51" width="3.88"/>
    <col customWidth="1" min="52" max="52" width="0.75"/>
    <col customWidth="1" min="53" max="53" width="3.88"/>
  </cols>
  <sheetData>
    <row r="1" ht="45.0" customHeight="1">
      <c r="A1" s="1" t="s">
        <v>0</v>
      </c>
    </row>
    <row r="2" ht="18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ht="15.75" customHeight="1">
      <c r="A3" s="6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  <c r="V3" s="10"/>
      <c r="W3" s="11"/>
      <c r="X3" s="7" t="s">
        <v>2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  <c r="BA3" s="12"/>
    </row>
    <row r="4" ht="3.75" customHeight="1">
      <c r="A4" s="6"/>
      <c r="B4" s="13"/>
      <c r="C4" s="14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7"/>
      <c r="U4" s="18"/>
      <c r="V4" s="10"/>
      <c r="W4" s="11"/>
      <c r="X4" s="19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1"/>
      <c r="BA4" s="12"/>
    </row>
    <row r="5" ht="3.75" customHeight="1">
      <c r="A5" s="6"/>
      <c r="B5" s="22"/>
      <c r="C5" s="23"/>
      <c r="D5" s="24"/>
      <c r="E5" s="24"/>
      <c r="F5" s="25" t="s">
        <v>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  <c r="U5" s="28"/>
      <c r="V5" s="10"/>
      <c r="W5" s="11"/>
      <c r="X5" s="29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  <c r="BA5" s="12"/>
    </row>
    <row r="6" ht="18.75" customHeight="1">
      <c r="A6" s="6"/>
      <c r="B6" s="32"/>
      <c r="C6" s="33" t="s">
        <v>4</v>
      </c>
      <c r="E6" s="34"/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7"/>
      <c r="U6" s="28"/>
      <c r="V6" s="10"/>
      <c r="W6" s="11"/>
      <c r="X6" s="38" t="s">
        <v>5</v>
      </c>
      <c r="Y6" s="39"/>
      <c r="Z6" s="40">
        <v>50.0</v>
      </c>
      <c r="AA6" s="39"/>
      <c r="AB6" s="41"/>
      <c r="AC6" s="41"/>
      <c r="AD6" s="42">
        <f>ROUNDDOWN(Z6/2,0)</f>
        <v>25</v>
      </c>
      <c r="AE6" s="43"/>
      <c r="AF6" s="43"/>
      <c r="AG6" s="44" t="s">
        <v>6</v>
      </c>
      <c r="AH6" s="39"/>
      <c r="AI6" s="40">
        <v>65.0</v>
      </c>
      <c r="AJ6" s="39"/>
      <c r="AK6" s="45"/>
      <c r="AL6" s="39"/>
      <c r="AM6" s="46">
        <f>ROUNDDOWN(AI6/2,0)</f>
        <v>32</v>
      </c>
      <c r="AN6" s="47"/>
      <c r="AO6" s="43"/>
      <c r="AP6" s="44" t="s">
        <v>7</v>
      </c>
      <c r="AQ6" s="39"/>
      <c r="AR6" s="40">
        <v>50.0</v>
      </c>
      <c r="AS6" s="48"/>
      <c r="AT6" s="48"/>
      <c r="AU6" s="48"/>
      <c r="AV6" s="39"/>
      <c r="AW6" s="41"/>
      <c r="AX6" s="41"/>
      <c r="AY6" s="42">
        <f>ROUNDDOWN(AR6/2,0)</f>
        <v>25</v>
      </c>
      <c r="AZ6" s="49"/>
      <c r="BA6" s="12"/>
    </row>
    <row r="7" ht="3.75" customHeight="1">
      <c r="A7" s="6"/>
      <c r="B7" s="32"/>
      <c r="C7" s="50"/>
      <c r="D7" s="50"/>
      <c r="E7" s="50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2"/>
      <c r="V7" s="10"/>
      <c r="W7" s="11"/>
      <c r="X7" s="53"/>
      <c r="Y7" s="54"/>
      <c r="Z7" s="55"/>
      <c r="AA7" s="54"/>
      <c r="AB7" s="41"/>
      <c r="AC7" s="41"/>
      <c r="AD7" s="43"/>
      <c r="AE7" s="43"/>
      <c r="AF7" s="43"/>
      <c r="AG7" s="55"/>
      <c r="AH7" s="54"/>
      <c r="AI7" s="55"/>
      <c r="AJ7" s="54"/>
      <c r="AK7" s="55"/>
      <c r="AL7" s="54"/>
      <c r="AM7" s="43"/>
      <c r="AN7" s="43"/>
      <c r="AO7" s="43"/>
      <c r="AP7" s="55"/>
      <c r="AQ7" s="54"/>
      <c r="AR7" s="55"/>
      <c r="AV7" s="54"/>
      <c r="AW7" s="41"/>
      <c r="AX7" s="41"/>
      <c r="AY7" s="43"/>
      <c r="AZ7" s="49"/>
      <c r="BA7" s="12"/>
    </row>
    <row r="8" ht="18.75" customHeight="1">
      <c r="A8" s="6"/>
      <c r="B8" s="32"/>
      <c r="C8" s="33" t="s">
        <v>8</v>
      </c>
      <c r="E8" s="54"/>
      <c r="F8" s="56" t="s">
        <v>9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/>
      <c r="U8" s="59"/>
      <c r="V8" s="10"/>
      <c r="W8" s="11"/>
      <c r="X8" s="60"/>
      <c r="Y8" s="61"/>
      <c r="Z8" s="62"/>
      <c r="AA8" s="61"/>
      <c r="AB8" s="41"/>
      <c r="AC8" s="41"/>
      <c r="AD8" s="63">
        <f>ROUNDDOWN(Z6/5,0)</f>
        <v>10</v>
      </c>
      <c r="AE8" s="43"/>
      <c r="AF8" s="43"/>
      <c r="AG8" s="62"/>
      <c r="AH8" s="61"/>
      <c r="AI8" s="62"/>
      <c r="AJ8" s="61"/>
      <c r="AK8" s="62"/>
      <c r="AL8" s="61"/>
      <c r="AM8" s="64">
        <f>ROUNDDOWN(AI6/5,0)</f>
        <v>13</v>
      </c>
      <c r="AN8" s="47"/>
      <c r="AO8" s="43"/>
      <c r="AP8" s="62"/>
      <c r="AQ8" s="61"/>
      <c r="AR8" s="62"/>
      <c r="AS8" s="65"/>
      <c r="AT8" s="65"/>
      <c r="AU8" s="65"/>
      <c r="AV8" s="61"/>
      <c r="AW8" s="41"/>
      <c r="AX8" s="41"/>
      <c r="AY8" s="63">
        <f>ROUNDDOWN(AR6/5,0)</f>
        <v>10</v>
      </c>
      <c r="AZ8" s="49"/>
      <c r="BA8" s="12"/>
    </row>
    <row r="9" ht="3.75" customHeight="1">
      <c r="A9" s="6"/>
      <c r="B9" s="32"/>
      <c r="C9" s="62"/>
      <c r="D9" s="65"/>
      <c r="E9" s="61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7"/>
      <c r="V9" s="10"/>
      <c r="W9" s="11"/>
      <c r="X9" s="68"/>
      <c r="Y9" s="41"/>
      <c r="Z9" s="41"/>
      <c r="AA9" s="41"/>
      <c r="AB9" s="41"/>
      <c r="AC9" s="41"/>
      <c r="AD9" s="43"/>
      <c r="AE9" s="43"/>
      <c r="AF9" s="43"/>
      <c r="AG9" s="41"/>
      <c r="AH9" s="41"/>
      <c r="AI9" s="41"/>
      <c r="AJ9" s="41"/>
      <c r="AK9" s="41"/>
      <c r="AL9" s="41"/>
      <c r="AM9" s="69"/>
      <c r="AN9" s="47"/>
      <c r="AO9" s="43"/>
      <c r="AP9" s="41"/>
      <c r="AQ9" s="41"/>
      <c r="AR9" s="41"/>
      <c r="AS9" s="41"/>
      <c r="AT9" s="41"/>
      <c r="AU9" s="41"/>
      <c r="AV9" s="41"/>
      <c r="AW9" s="41"/>
      <c r="AX9" s="41"/>
      <c r="AY9" s="43"/>
      <c r="AZ9" s="49"/>
      <c r="BA9" s="12"/>
    </row>
    <row r="10" ht="18.75" customHeight="1">
      <c r="A10" s="6"/>
      <c r="B10" s="32"/>
      <c r="C10" s="33" t="s">
        <v>10</v>
      </c>
      <c r="E10" s="34"/>
      <c r="F10" s="56" t="s">
        <v>11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/>
      <c r="U10" s="59"/>
      <c r="V10" s="10"/>
      <c r="W10" s="11"/>
      <c r="X10" s="38" t="s">
        <v>12</v>
      </c>
      <c r="Y10" s="39"/>
      <c r="Z10" s="40">
        <v>80.0</v>
      </c>
      <c r="AA10" s="39"/>
      <c r="AB10" s="41"/>
      <c r="AC10" s="41"/>
      <c r="AD10" s="42">
        <f>ROUNDDOWN(Z10/2,0)</f>
        <v>40</v>
      </c>
      <c r="AE10" s="43"/>
      <c r="AF10" s="43"/>
      <c r="AG10" s="44" t="s">
        <v>13</v>
      </c>
      <c r="AH10" s="39"/>
      <c r="AI10" s="40">
        <v>50.0</v>
      </c>
      <c r="AJ10" s="39"/>
      <c r="AK10" s="45"/>
      <c r="AL10" s="39"/>
      <c r="AM10" s="46">
        <f>ROUNDDOWN(AI10/2,0)</f>
        <v>25</v>
      </c>
      <c r="AN10" s="47"/>
      <c r="AO10" s="43"/>
      <c r="AP10" s="44" t="s">
        <v>14</v>
      </c>
      <c r="AQ10" s="39"/>
      <c r="AR10" s="40">
        <v>70.0</v>
      </c>
      <c r="AS10" s="48"/>
      <c r="AT10" s="48"/>
      <c r="AU10" s="48"/>
      <c r="AV10" s="39"/>
      <c r="AW10" s="41"/>
      <c r="AX10" s="41"/>
      <c r="AY10" s="42">
        <f>ROUNDDOWN(AR10/2,0)</f>
        <v>35</v>
      </c>
      <c r="AZ10" s="49"/>
      <c r="BA10" s="12"/>
    </row>
    <row r="11" ht="3.75" customHeight="1">
      <c r="A11" s="6"/>
      <c r="B11" s="32"/>
      <c r="C11" s="50"/>
      <c r="D11" s="50"/>
      <c r="E11" s="50"/>
      <c r="F11" s="66"/>
      <c r="G11" s="66"/>
      <c r="H11" s="66"/>
      <c r="I11" s="66"/>
      <c r="J11" s="66"/>
      <c r="K11" s="66"/>
      <c r="L11" s="66"/>
      <c r="M11" s="70"/>
      <c r="N11" s="66"/>
      <c r="O11" s="66"/>
      <c r="P11" s="66"/>
      <c r="Q11" s="66"/>
      <c r="R11" s="66"/>
      <c r="S11" s="66"/>
      <c r="T11" s="66"/>
      <c r="U11" s="67"/>
      <c r="V11" s="10"/>
      <c r="W11" s="11"/>
      <c r="X11" s="53"/>
      <c r="Y11" s="54"/>
      <c r="Z11" s="55"/>
      <c r="AA11" s="54"/>
      <c r="AB11" s="41"/>
      <c r="AC11" s="41"/>
      <c r="AD11" s="43"/>
      <c r="AE11" s="43"/>
      <c r="AF11" s="43"/>
      <c r="AG11" s="55"/>
      <c r="AH11" s="54"/>
      <c r="AI11" s="55"/>
      <c r="AJ11" s="54"/>
      <c r="AK11" s="55"/>
      <c r="AL11" s="54"/>
      <c r="AM11" s="69"/>
      <c r="AN11" s="47"/>
      <c r="AO11" s="43"/>
      <c r="AP11" s="55"/>
      <c r="AQ11" s="54"/>
      <c r="AR11" s="55"/>
      <c r="AV11" s="54"/>
      <c r="AW11" s="41"/>
      <c r="AX11" s="41"/>
      <c r="AY11" s="43"/>
      <c r="AZ11" s="49"/>
      <c r="BA11" s="12"/>
    </row>
    <row r="12" ht="18.75" customHeight="1">
      <c r="A12" s="6"/>
      <c r="B12" s="32"/>
      <c r="C12" s="33" t="s">
        <v>15</v>
      </c>
      <c r="E12" s="34"/>
      <c r="F12" s="56">
        <v>33.0</v>
      </c>
      <c r="G12" s="57"/>
      <c r="H12" s="57"/>
      <c r="I12" s="57"/>
      <c r="J12" s="57"/>
      <c r="K12" s="57"/>
      <c r="L12" s="58"/>
      <c r="M12" s="71" t="s">
        <v>16</v>
      </c>
      <c r="N12" s="56" t="s">
        <v>17</v>
      </c>
      <c r="O12" s="57"/>
      <c r="P12" s="57"/>
      <c r="Q12" s="57"/>
      <c r="R12" s="57"/>
      <c r="S12" s="57"/>
      <c r="T12" s="58"/>
      <c r="U12" s="72"/>
      <c r="V12" s="10"/>
      <c r="W12" s="11"/>
      <c r="X12" s="60"/>
      <c r="Y12" s="61"/>
      <c r="Z12" s="62"/>
      <c r="AA12" s="61"/>
      <c r="AB12" s="41"/>
      <c r="AC12" s="41"/>
      <c r="AD12" s="63">
        <f>ROUNDDOWN(Z10/5,0)</f>
        <v>16</v>
      </c>
      <c r="AE12" s="43"/>
      <c r="AF12" s="43"/>
      <c r="AG12" s="62"/>
      <c r="AH12" s="61"/>
      <c r="AI12" s="62"/>
      <c r="AJ12" s="61"/>
      <c r="AK12" s="62"/>
      <c r="AL12" s="61"/>
      <c r="AM12" s="64">
        <f>ROUNDDOWN(AI10/5,0)</f>
        <v>10</v>
      </c>
      <c r="AN12" s="47"/>
      <c r="AO12" s="43"/>
      <c r="AP12" s="62"/>
      <c r="AQ12" s="61"/>
      <c r="AR12" s="62"/>
      <c r="AS12" s="65"/>
      <c r="AT12" s="65"/>
      <c r="AU12" s="65"/>
      <c r="AV12" s="61"/>
      <c r="AW12" s="41"/>
      <c r="AX12" s="41"/>
      <c r="AY12" s="63">
        <f>ROUNDDOWN(AR10/5,0)</f>
        <v>14</v>
      </c>
      <c r="AZ12" s="49"/>
      <c r="BA12" s="12"/>
    </row>
    <row r="13" ht="3.75" customHeight="1">
      <c r="A13" s="6"/>
      <c r="B13" s="32"/>
      <c r="C13" s="73"/>
      <c r="D13" s="74"/>
      <c r="E13" s="75"/>
      <c r="F13" s="76"/>
      <c r="G13" s="76"/>
      <c r="H13" s="76"/>
      <c r="I13" s="76"/>
      <c r="J13" s="76"/>
      <c r="K13" s="76"/>
      <c r="L13" s="77"/>
      <c r="M13" s="37"/>
      <c r="N13" s="76"/>
      <c r="O13" s="76"/>
      <c r="P13" s="76"/>
      <c r="Q13" s="76"/>
      <c r="R13" s="76"/>
      <c r="S13" s="76"/>
      <c r="T13" s="76"/>
      <c r="U13" s="78"/>
      <c r="V13" s="10"/>
      <c r="W13" s="11"/>
      <c r="X13" s="68"/>
      <c r="Y13" s="41"/>
      <c r="Z13" s="41"/>
      <c r="AA13" s="41"/>
      <c r="AB13" s="41"/>
      <c r="AC13" s="41"/>
      <c r="AD13" s="43"/>
      <c r="AE13" s="43"/>
      <c r="AF13" s="43"/>
      <c r="AG13" s="41"/>
      <c r="AH13" s="41"/>
      <c r="AI13" s="41"/>
      <c r="AJ13" s="41"/>
      <c r="AK13" s="41"/>
      <c r="AL13" s="41"/>
      <c r="AM13" s="69"/>
      <c r="AN13" s="47"/>
      <c r="AO13" s="43"/>
      <c r="AP13" s="41"/>
      <c r="AQ13" s="41"/>
      <c r="AR13" s="41"/>
      <c r="AS13" s="41"/>
      <c r="AT13" s="41"/>
      <c r="AU13" s="41"/>
      <c r="AV13" s="41"/>
      <c r="AW13" s="41"/>
      <c r="AX13" s="41"/>
      <c r="AY13" s="43"/>
      <c r="AZ13" s="49"/>
      <c r="BA13" s="12"/>
    </row>
    <row r="14" ht="18.75" customHeight="1">
      <c r="A14" s="6"/>
      <c r="B14" s="32"/>
      <c r="C14" s="33" t="s">
        <v>18</v>
      </c>
      <c r="E14" s="34"/>
      <c r="F14" s="56" t="s">
        <v>19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/>
      <c r="U14" s="79"/>
      <c r="V14" s="10"/>
      <c r="W14" s="11"/>
      <c r="X14" s="38" t="s">
        <v>20</v>
      </c>
      <c r="Y14" s="39"/>
      <c r="Z14" s="40">
        <v>75.0</v>
      </c>
      <c r="AA14" s="39"/>
      <c r="AB14" s="41"/>
      <c r="AC14" s="41"/>
      <c r="AD14" s="42">
        <f>ROUNDDOWN(Z14/2,0)</f>
        <v>37</v>
      </c>
      <c r="AE14" s="43"/>
      <c r="AF14" s="43"/>
      <c r="AG14" s="44" t="s">
        <v>21</v>
      </c>
      <c r="AH14" s="39"/>
      <c r="AI14" s="40">
        <v>60.0</v>
      </c>
      <c r="AJ14" s="39"/>
      <c r="AK14" s="41"/>
      <c r="AL14" s="41"/>
      <c r="AM14" s="46">
        <f>ROUNDDOWN(AI14/2,0)</f>
        <v>30</v>
      </c>
      <c r="AN14" s="47"/>
      <c r="AO14" s="43"/>
      <c r="AP14" s="44" t="s">
        <v>22</v>
      </c>
      <c r="AQ14" s="39"/>
      <c r="AR14" s="40" t="str">
        <f>IFS(AND(Z6&lt;Z14,AI6&lt;Z14),"7",AND(Z6=Z14,AI6=Z14),"8",AND(Z6&gt;=Z14,AI6&lt;Z14),"8",AND(Z6&lt;Z14,AI6&gt;=Z14),"8",AND(Z6&gt;=Z14,AI6=Z14),"8",AND(Z6=Z14,AI6&gt;=Z14),"8",AND(Z6&gt;Z14,AI6&gt;Z14),"9")</f>
        <v>7</v>
      </c>
      <c r="AS14" s="48"/>
      <c r="AT14" s="48"/>
      <c r="AU14" s="48"/>
      <c r="AV14" s="39"/>
      <c r="AW14" s="43"/>
      <c r="AX14" s="43"/>
      <c r="AY14" s="43"/>
      <c r="AZ14" s="49"/>
      <c r="BA14" s="12"/>
    </row>
    <row r="15" ht="3.75" customHeight="1">
      <c r="A15" s="6"/>
      <c r="B15" s="32"/>
      <c r="C15" s="50"/>
      <c r="D15" s="50"/>
      <c r="E15" s="50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7"/>
      <c r="V15" s="10"/>
      <c r="W15" s="11"/>
      <c r="X15" s="53"/>
      <c r="Y15" s="54"/>
      <c r="Z15" s="55"/>
      <c r="AA15" s="54"/>
      <c r="AB15" s="41"/>
      <c r="AC15" s="41"/>
      <c r="AD15" s="43"/>
      <c r="AE15" s="43"/>
      <c r="AF15" s="43"/>
      <c r="AG15" s="55"/>
      <c r="AH15" s="54"/>
      <c r="AI15" s="55"/>
      <c r="AJ15" s="54"/>
      <c r="AK15" s="41"/>
      <c r="AL15" s="41"/>
      <c r="AM15" s="69"/>
      <c r="AN15" s="47"/>
      <c r="AO15" s="43"/>
      <c r="AP15" s="55"/>
      <c r="AQ15" s="54"/>
      <c r="AR15" s="55"/>
      <c r="AV15" s="54"/>
      <c r="AW15" s="43"/>
      <c r="AX15" s="43"/>
      <c r="AY15" s="43"/>
      <c r="AZ15" s="49"/>
      <c r="BA15" s="12"/>
    </row>
    <row r="16" ht="18.75" customHeight="1">
      <c r="A16" s="6"/>
      <c r="B16" s="32"/>
      <c r="C16" s="33" t="s">
        <v>23</v>
      </c>
      <c r="E16" s="34"/>
      <c r="F16" s="80" t="s">
        <v>24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7"/>
      <c r="U16" s="59"/>
      <c r="V16" s="10"/>
      <c r="W16" s="11"/>
      <c r="X16" s="60"/>
      <c r="Y16" s="61"/>
      <c r="Z16" s="62"/>
      <c r="AA16" s="61"/>
      <c r="AB16" s="41"/>
      <c r="AC16" s="41"/>
      <c r="AD16" s="63">
        <f>ROUNDDOWN(Z14/5,0)</f>
        <v>15</v>
      </c>
      <c r="AE16" s="43"/>
      <c r="AF16" s="43"/>
      <c r="AG16" s="62"/>
      <c r="AH16" s="61"/>
      <c r="AI16" s="62"/>
      <c r="AJ16" s="61"/>
      <c r="AK16" s="41"/>
      <c r="AL16" s="41"/>
      <c r="AM16" s="64">
        <f>ROUNDDOWN(AI14/5,0)</f>
        <v>12</v>
      </c>
      <c r="AN16" s="47"/>
      <c r="AO16" s="43"/>
      <c r="AP16" s="62"/>
      <c r="AQ16" s="61"/>
      <c r="AR16" s="62"/>
      <c r="AS16" s="65"/>
      <c r="AT16" s="65"/>
      <c r="AU16" s="65"/>
      <c r="AV16" s="61"/>
      <c r="AW16" s="43"/>
      <c r="AX16" s="43"/>
      <c r="AY16" s="43"/>
      <c r="AZ16" s="49"/>
      <c r="BA16" s="12"/>
    </row>
    <row r="17" ht="5.25" customHeight="1">
      <c r="A17" s="6"/>
      <c r="B17" s="32"/>
      <c r="C17" s="62"/>
      <c r="D17" s="65"/>
      <c r="E17" s="81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7"/>
      <c r="U17" s="59"/>
      <c r="V17" s="10"/>
      <c r="W17" s="11"/>
      <c r="X17" s="68"/>
      <c r="Y17" s="41"/>
      <c r="Z17" s="41"/>
      <c r="AA17" s="41"/>
      <c r="AB17" s="41"/>
      <c r="AC17" s="41"/>
      <c r="AD17" s="43"/>
      <c r="AE17" s="43"/>
      <c r="AF17" s="43"/>
      <c r="AG17" s="41"/>
      <c r="AH17" s="41"/>
      <c r="AI17" s="41"/>
      <c r="AJ17" s="41"/>
      <c r="AK17" s="41"/>
      <c r="AL17" s="41"/>
      <c r="AM17" s="43"/>
      <c r="AN17" s="43"/>
      <c r="AO17" s="43"/>
      <c r="AP17" s="41"/>
      <c r="AQ17" s="41"/>
      <c r="AR17" s="41"/>
      <c r="AS17" s="41"/>
      <c r="AT17" s="41"/>
      <c r="AU17" s="41"/>
      <c r="AV17" s="41"/>
      <c r="AW17" s="43"/>
      <c r="AX17" s="43"/>
      <c r="AY17" s="43"/>
      <c r="AZ17" s="49"/>
      <c r="BA17" s="12"/>
    </row>
    <row r="18" ht="5.25" customHeight="1">
      <c r="A18" s="6"/>
      <c r="B18" s="82"/>
      <c r="C18" s="83"/>
      <c r="D18" s="83"/>
      <c r="E18" s="83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5"/>
      <c r="U18" s="86"/>
      <c r="V18" s="10"/>
      <c r="W18" s="11"/>
      <c r="X18" s="87"/>
      <c r="Y18" s="88"/>
      <c r="Z18" s="88"/>
      <c r="AA18" s="88"/>
      <c r="AB18" s="88"/>
      <c r="AC18" s="88"/>
      <c r="AD18" s="89"/>
      <c r="AE18" s="89"/>
      <c r="AF18" s="89"/>
      <c r="AG18" s="88"/>
      <c r="AH18" s="88"/>
      <c r="AI18" s="88"/>
      <c r="AJ18" s="88"/>
      <c r="AK18" s="88"/>
      <c r="AL18" s="88"/>
      <c r="AM18" s="89"/>
      <c r="AN18" s="89"/>
      <c r="AO18" s="89"/>
      <c r="AP18" s="88"/>
      <c r="AQ18" s="88"/>
      <c r="AR18" s="88"/>
      <c r="AS18" s="88"/>
      <c r="AT18" s="88"/>
      <c r="AU18" s="88"/>
      <c r="AV18" s="88"/>
      <c r="AW18" s="89"/>
      <c r="AX18" s="89"/>
      <c r="AY18" s="89"/>
      <c r="AZ18" s="90"/>
      <c r="BA18" s="12"/>
    </row>
    <row r="19" ht="3.75" customHeight="1">
      <c r="A19" s="2"/>
      <c r="B19" s="91"/>
      <c r="C19" s="91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3"/>
      <c r="Q19" s="93"/>
      <c r="R19" s="93"/>
      <c r="S19" s="93"/>
      <c r="T19" s="93"/>
      <c r="U19" s="93"/>
      <c r="V19" s="93"/>
      <c r="W19" s="93"/>
      <c r="X19" s="94"/>
      <c r="Y19" s="94"/>
      <c r="Z19" s="94"/>
      <c r="AA19" s="94"/>
      <c r="AB19" s="94"/>
      <c r="AC19" s="94"/>
      <c r="AD19" s="94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6"/>
    </row>
    <row r="20" ht="15.75" customHeight="1">
      <c r="A20" s="6"/>
      <c r="B20" s="7" t="s">
        <v>25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7"/>
      <c r="Q20" s="98" t="s">
        <v>26</v>
      </c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100"/>
      <c r="AD20" s="101"/>
      <c r="AE20" s="7" t="s">
        <v>27</v>
      </c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9"/>
      <c r="BA20" s="12"/>
    </row>
    <row r="21" ht="3.75" customHeight="1">
      <c r="A21" s="6"/>
      <c r="B21" s="102"/>
      <c r="C21" s="103"/>
      <c r="D21" s="103"/>
      <c r="E21" s="103"/>
      <c r="F21" s="103"/>
      <c r="G21" s="103"/>
      <c r="H21" s="103"/>
      <c r="I21" s="104"/>
      <c r="J21" s="103"/>
      <c r="K21" s="103"/>
      <c r="L21" s="103"/>
      <c r="M21" s="103"/>
      <c r="N21" s="103"/>
      <c r="O21" s="105"/>
      <c r="P21" s="106"/>
      <c r="Q21" s="107"/>
      <c r="AC21" s="108"/>
      <c r="AD21" s="101"/>
      <c r="AE21" s="109"/>
      <c r="AF21" s="110"/>
      <c r="AG21" s="110"/>
      <c r="AH21" s="110"/>
      <c r="AI21" s="110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2"/>
      <c r="AY21" s="112"/>
      <c r="AZ21" s="113"/>
      <c r="BA21" s="12"/>
    </row>
    <row r="22" ht="4.5" customHeight="1">
      <c r="A22" s="6"/>
      <c r="B22" s="102"/>
      <c r="C22" s="114">
        <v>15.0</v>
      </c>
      <c r="H22" s="54"/>
      <c r="I22" s="115" t="s">
        <v>28</v>
      </c>
      <c r="J22" s="116">
        <f>ROUNDDOWN(SUM(Z10,Z14)/10,0)</f>
        <v>15</v>
      </c>
      <c r="K22" s="48"/>
      <c r="L22" s="48"/>
      <c r="M22" s="48"/>
      <c r="N22" s="39"/>
      <c r="O22" s="105"/>
      <c r="P22" s="106"/>
      <c r="Q22" s="107"/>
      <c r="AC22" s="108"/>
      <c r="AD22" s="101"/>
      <c r="AE22" s="117"/>
      <c r="AF22" s="118">
        <f>IF(ISNUMBER(AM22), ROUND(AM22/2,0), 0)</f>
        <v>20</v>
      </c>
      <c r="AG22" s="39"/>
      <c r="AH22" s="119">
        <f>IF(ISNUMBER(AM22), ROUND(AM22/5,0), 0)</f>
        <v>8</v>
      </c>
      <c r="AI22" s="120">
        <f>IF(ISNUMBER(AW23), ROUND(AW23/5*4,0), "")</f>
        <v>31</v>
      </c>
      <c r="AJ22" s="39"/>
      <c r="AK22" s="121" t="s">
        <v>29</v>
      </c>
      <c r="AL22" s="39"/>
      <c r="AM22" s="116">
        <v>39.0</v>
      </c>
      <c r="AN22" s="48"/>
      <c r="AO22" s="48"/>
      <c r="AP22" s="48"/>
      <c r="AQ22" s="39"/>
      <c r="AR22" s="122" t="s">
        <v>28</v>
      </c>
      <c r="AS22" s="116">
        <f>99-AS40</f>
        <v>99</v>
      </c>
      <c r="AT22" s="48"/>
      <c r="AU22" s="39"/>
      <c r="AV22" s="123"/>
      <c r="AW22" s="123"/>
      <c r="AX22" s="124"/>
      <c r="AY22" s="124"/>
      <c r="AZ22" s="125"/>
      <c r="BA22" s="12"/>
    </row>
    <row r="23" ht="9.75" customHeight="1">
      <c r="A23" s="6"/>
      <c r="B23" s="126"/>
      <c r="C23" s="55"/>
      <c r="H23" s="54"/>
      <c r="I23" s="127"/>
      <c r="J23" s="55"/>
      <c r="N23" s="54"/>
      <c r="O23" s="128"/>
      <c r="P23" s="106"/>
      <c r="Q23" s="107"/>
      <c r="AC23" s="108"/>
      <c r="AD23" s="101"/>
      <c r="AE23" s="117"/>
      <c r="AF23" s="55"/>
      <c r="AG23" s="54"/>
      <c r="AH23" s="127"/>
      <c r="AI23" s="55"/>
      <c r="AJ23" s="54"/>
      <c r="AK23" s="55"/>
      <c r="AL23" s="54"/>
      <c r="AM23" s="55"/>
      <c r="AQ23" s="54"/>
      <c r="AR23" s="127"/>
      <c r="AS23" s="55"/>
      <c r="AU23" s="54"/>
      <c r="AV23" s="123"/>
      <c r="AW23" s="129">
        <v>39.0</v>
      </c>
      <c r="AX23" s="130"/>
      <c r="AY23" s="47"/>
      <c r="AZ23" s="125"/>
      <c r="BA23" s="12"/>
    </row>
    <row r="24" ht="3.75" customHeight="1">
      <c r="A24" s="6"/>
      <c r="B24" s="131"/>
      <c r="C24" s="62"/>
      <c r="D24" s="65"/>
      <c r="E24" s="65"/>
      <c r="F24" s="65"/>
      <c r="G24" s="65"/>
      <c r="H24" s="61"/>
      <c r="I24" s="132"/>
      <c r="J24" s="62"/>
      <c r="K24" s="65"/>
      <c r="L24" s="65"/>
      <c r="M24" s="65"/>
      <c r="N24" s="61"/>
      <c r="O24" s="133"/>
      <c r="P24" s="106"/>
      <c r="Q24" s="107"/>
      <c r="AC24" s="108"/>
      <c r="AD24" s="101"/>
      <c r="AE24" s="117"/>
      <c r="AF24" s="62"/>
      <c r="AG24" s="61"/>
      <c r="AH24" s="132"/>
      <c r="AI24" s="62"/>
      <c r="AJ24" s="61"/>
      <c r="AK24" s="62"/>
      <c r="AL24" s="61"/>
      <c r="AM24" s="62"/>
      <c r="AN24" s="65"/>
      <c r="AO24" s="65"/>
      <c r="AP24" s="65"/>
      <c r="AQ24" s="61"/>
      <c r="AR24" s="132"/>
      <c r="AS24" s="62"/>
      <c r="AT24" s="65"/>
      <c r="AU24" s="61"/>
      <c r="AV24" s="123"/>
      <c r="AW24" s="123"/>
      <c r="AX24" s="124"/>
      <c r="AY24" s="124"/>
      <c r="AZ24" s="125"/>
      <c r="BA24" s="12"/>
    </row>
    <row r="25" ht="18.75" customHeight="1">
      <c r="A25" s="6"/>
      <c r="B25" s="134" t="s">
        <v>30</v>
      </c>
      <c r="C25" s="135"/>
      <c r="D25" s="136"/>
      <c r="E25" s="137" t="b">
        <v>0</v>
      </c>
      <c r="F25" s="138"/>
      <c r="G25" s="139"/>
      <c r="H25" s="139"/>
      <c r="I25" s="139"/>
      <c r="J25" s="139"/>
      <c r="K25" s="139"/>
      <c r="L25" s="139"/>
      <c r="M25" s="137" t="b">
        <v>0</v>
      </c>
      <c r="N25" s="140" t="s">
        <v>31</v>
      </c>
      <c r="O25" s="141"/>
      <c r="P25" s="142"/>
      <c r="Q25" s="143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5"/>
      <c r="AD25" s="101"/>
      <c r="AE25" s="146"/>
      <c r="AF25" s="147" t="s">
        <v>32</v>
      </c>
      <c r="AG25" s="130"/>
      <c r="AH25" s="130"/>
      <c r="AI25" s="47"/>
      <c r="AJ25" s="148" t="b">
        <v>0</v>
      </c>
      <c r="AK25" s="123"/>
      <c r="AL25" s="123"/>
      <c r="AM25" s="123"/>
      <c r="AN25" s="123"/>
      <c r="AO25" s="123"/>
      <c r="AP25" s="123"/>
      <c r="AQ25" s="123"/>
      <c r="AR25" s="149" t="b">
        <v>0</v>
      </c>
      <c r="AS25" s="47"/>
      <c r="AT25" s="150" t="s">
        <v>33</v>
      </c>
      <c r="AU25" s="130"/>
      <c r="AV25" s="130"/>
      <c r="AW25" s="130"/>
      <c r="AX25" s="130"/>
      <c r="AY25" s="47"/>
      <c r="AZ25" s="125"/>
      <c r="BA25" s="12"/>
    </row>
    <row r="26" ht="3.75" customHeight="1">
      <c r="A26" s="2"/>
      <c r="B26" s="91"/>
      <c r="C26" s="91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51"/>
      <c r="O26" s="152"/>
      <c r="P26" s="153"/>
      <c r="Q26" s="154"/>
      <c r="R26" s="154"/>
      <c r="S26" s="154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01"/>
      <c r="AE26" s="146"/>
      <c r="AF26" s="123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24"/>
      <c r="AY26" s="124"/>
      <c r="AZ26" s="125"/>
      <c r="BA26" s="12"/>
    </row>
    <row r="27" ht="15.75" customHeight="1">
      <c r="A27" s="6"/>
      <c r="B27" s="7" t="s">
        <v>34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  <c r="P27" s="157"/>
      <c r="Q27" s="7" t="s">
        <v>35</v>
      </c>
      <c r="R27" s="8"/>
      <c r="S27" s="8"/>
      <c r="T27" s="8"/>
      <c r="U27" s="8"/>
      <c r="V27" s="158"/>
      <c r="W27" s="159" t="s">
        <v>36</v>
      </c>
      <c r="X27" s="8"/>
      <c r="Y27" s="8"/>
      <c r="Z27" s="8"/>
      <c r="AA27" s="8"/>
      <c r="AB27" s="8"/>
      <c r="AC27" s="9"/>
      <c r="AD27" s="160"/>
      <c r="AE27" s="161" t="s">
        <v>37</v>
      </c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62"/>
      <c r="BA27" s="12"/>
    </row>
    <row r="28" ht="3.75" customHeight="1">
      <c r="A28" s="6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/>
      <c r="P28" s="157"/>
      <c r="Q28" s="19"/>
      <c r="R28" s="20"/>
      <c r="S28" s="20"/>
      <c r="T28" s="20"/>
      <c r="U28" s="20"/>
      <c r="V28" s="163"/>
      <c r="W28" s="164"/>
      <c r="X28" s="20"/>
      <c r="Y28" s="20"/>
      <c r="Z28" s="20"/>
      <c r="AA28" s="20"/>
      <c r="AB28" s="20"/>
      <c r="AC28" s="165"/>
      <c r="AD28" s="160"/>
      <c r="AE28" s="166" t="b">
        <v>0</v>
      </c>
      <c r="AF28" s="48"/>
      <c r="AG28" s="39"/>
      <c r="AH28" s="123"/>
      <c r="AI28" s="123"/>
      <c r="AJ28" s="123"/>
      <c r="AK28" s="123"/>
      <c r="AL28" s="123"/>
      <c r="AM28" s="167" t="s">
        <v>38</v>
      </c>
      <c r="AN28" s="48"/>
      <c r="AO28" s="48"/>
      <c r="AP28" s="48"/>
      <c r="AQ28" s="39"/>
      <c r="AR28" s="123"/>
      <c r="AS28" s="123"/>
      <c r="AT28" s="123"/>
      <c r="AU28" s="123"/>
      <c r="AV28" s="123"/>
      <c r="AW28" s="123"/>
      <c r="AX28" s="124"/>
      <c r="AY28" s="124"/>
      <c r="AZ28" s="125"/>
      <c r="BA28" s="12"/>
    </row>
    <row r="29" ht="12.75" customHeight="1">
      <c r="A29" s="6"/>
      <c r="B29" s="168"/>
      <c r="C29" s="169">
        <v>77.0</v>
      </c>
      <c r="K29" s="170"/>
      <c r="L29" s="171"/>
      <c r="M29" s="172">
        <f>ROUNDDOWN(C29/2,0)</f>
        <v>38</v>
      </c>
      <c r="N29" s="173">
        <f>ROUNDDOWN(C29/5,0)</f>
        <v>15</v>
      </c>
      <c r="O29" s="174"/>
      <c r="P29" s="175"/>
      <c r="Q29" s="176"/>
      <c r="R29" s="120" t="str">
        <f>IFS(SUM(Z6,Z14)&lt;64,"-2",AND(SUM(Z6,Z14)&gt;=65,SUM(Z6,Z14)&lt;=84),"-1",AND(SUM(Z6,Z14)&gt;=85,SUM(Z6,Z14)&lt;=124),"0",AND(SUM(Z6,Z14)&gt;=125,SUM(Z6,Z14)&lt;=164),"+1D4",AND(SUM(Z6,Z14)&gt;=165,SUM(Z6,Z14)&lt;=204),"+1D6",AND(SUM(Z6,Z14)&gt;=205,SUM(Z6,Z14)&lt;=284),"+2D6",AND(SUM(Z6,Z14)&gt;=285,SUM(Z6,Z14)&lt;=364),"+3D6",AND(SUM(Z6,Z14)&gt;=365,SUM(Z6,Z14)&lt;=444),"+4D6",AND(SUM(Z6,Z14)&gt;=445,SUM(Z6,Z14)&lt;=524),"+5D6")</f>
        <v>+1D4</v>
      </c>
      <c r="S29" s="48"/>
      <c r="T29" s="48"/>
      <c r="U29" s="48"/>
      <c r="V29" s="177"/>
      <c r="W29" s="178" t="str">
        <f>IFS(SUM(Z6,Z14)&lt;64,"-2",AND(SUM(Z6,Z14)&gt;=65,SUM(Z6,Z14)&lt;=84),"-1",AND(SUM(Z6,Z14)&gt;=85,SUM(Z6,Z14)&lt;=124),"0",AND(SUM(Z6,Z14)&gt;=125,SUM(Z6,Z14)&lt;=164),"1",AND(SUM(Z6,Z14)&gt;=165,SUM(Z6,Z14)&lt;=204),"2",AND(SUM(Z6,Z14)&gt;=205,SUM(Z6,Z14)&lt;=284),"3",AND(SUM(Z6,Z14)&gt;=285,SUM(Z6,Z14)&lt;=364),"4",AND(SUM(Z6,Z14)&gt;=365,SUM(Z6,Z14)&lt;=444),"5",AND(SUM(Z6,Z14)&gt;=445,SUM(Z6,Z14)&lt;=524),"6")</f>
        <v>1</v>
      </c>
      <c r="X29" s="48"/>
      <c r="Y29" s="48"/>
      <c r="Z29" s="48"/>
      <c r="AA29" s="48"/>
      <c r="AB29" s="39"/>
      <c r="AC29" s="179"/>
      <c r="AD29" s="180"/>
      <c r="AE29" s="60"/>
      <c r="AF29" s="65"/>
      <c r="AG29" s="61"/>
      <c r="AH29" s="181"/>
      <c r="AI29" s="123"/>
      <c r="AJ29" s="123"/>
      <c r="AK29" s="123"/>
      <c r="AL29" s="123"/>
      <c r="AM29" s="62"/>
      <c r="AN29" s="65"/>
      <c r="AO29" s="65"/>
      <c r="AP29" s="65"/>
      <c r="AQ29" s="61"/>
      <c r="AR29" s="123"/>
      <c r="AS29" s="123"/>
      <c r="AT29" s="123"/>
      <c r="AU29" s="123"/>
      <c r="AV29" s="123"/>
      <c r="AW29" s="123"/>
      <c r="AX29" s="124"/>
      <c r="AY29" s="124"/>
      <c r="AZ29" s="125"/>
      <c r="BA29" s="12"/>
    </row>
    <row r="30" ht="6.0" customHeight="1">
      <c r="A30" s="6"/>
      <c r="B30" s="182"/>
      <c r="K30" s="170"/>
      <c r="L30" s="183"/>
      <c r="N30" s="184"/>
      <c r="O30" s="185"/>
      <c r="P30" s="175"/>
      <c r="Q30" s="176"/>
      <c r="R30" s="62"/>
      <c r="S30" s="65"/>
      <c r="T30" s="65"/>
      <c r="U30" s="65"/>
      <c r="V30" s="186"/>
      <c r="W30" s="65"/>
      <c r="X30" s="65"/>
      <c r="Y30" s="65"/>
      <c r="Z30" s="65"/>
      <c r="AA30" s="65"/>
      <c r="AB30" s="61"/>
      <c r="AC30" s="179"/>
      <c r="AD30" s="180"/>
      <c r="AE30" s="166" t="b">
        <v>0</v>
      </c>
      <c r="AF30" s="48"/>
      <c r="AG30" s="39"/>
      <c r="AH30" s="181"/>
      <c r="AI30" s="123"/>
      <c r="AJ30" s="123"/>
      <c r="AK30" s="123"/>
      <c r="AL30" s="123"/>
      <c r="AM30" s="167" t="s">
        <v>39</v>
      </c>
      <c r="AN30" s="48"/>
      <c r="AO30" s="48"/>
      <c r="AP30" s="48"/>
      <c r="AQ30" s="39"/>
      <c r="AR30" s="123"/>
      <c r="AS30" s="123"/>
      <c r="AT30" s="123"/>
      <c r="AU30" s="123"/>
      <c r="AV30" s="123"/>
      <c r="AW30" s="123"/>
      <c r="AX30" s="124"/>
      <c r="AY30" s="124"/>
      <c r="AZ30" s="125"/>
      <c r="BA30" s="12"/>
    </row>
    <row r="31" ht="3.75" customHeight="1">
      <c r="A31" s="6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9"/>
      <c r="M31" s="190"/>
      <c r="N31" s="191"/>
      <c r="O31" s="192"/>
      <c r="P31" s="175"/>
      <c r="Q31" s="193"/>
      <c r="R31" s="194"/>
      <c r="S31" s="194"/>
      <c r="T31" s="194"/>
      <c r="U31" s="194"/>
      <c r="V31" s="195"/>
      <c r="W31" s="196"/>
      <c r="X31" s="194"/>
      <c r="Y31" s="194"/>
      <c r="Z31" s="194"/>
      <c r="AA31" s="194"/>
      <c r="AB31" s="194"/>
      <c r="AC31" s="197"/>
      <c r="AD31" s="180"/>
      <c r="AE31" s="53"/>
      <c r="AG31" s="54"/>
      <c r="AH31" s="123"/>
      <c r="AI31" s="123"/>
      <c r="AJ31" s="123"/>
      <c r="AK31" s="123"/>
      <c r="AL31" s="123"/>
      <c r="AM31" s="55"/>
      <c r="AQ31" s="54"/>
      <c r="AR31" s="123"/>
      <c r="AS31" s="123"/>
      <c r="AT31" s="123"/>
      <c r="AU31" s="123"/>
      <c r="AV31" s="123"/>
      <c r="AW31" s="123"/>
      <c r="AX31" s="124"/>
      <c r="AY31" s="124"/>
      <c r="AZ31" s="125"/>
      <c r="BA31" s="12"/>
    </row>
    <row r="32" ht="3.75" customHeight="1">
      <c r="A32" s="2"/>
      <c r="B32" s="91"/>
      <c r="C32" s="91"/>
      <c r="D32" s="92"/>
      <c r="E32" s="92"/>
      <c r="F32" s="198"/>
      <c r="G32" s="199"/>
      <c r="H32" s="200"/>
      <c r="I32" s="200"/>
      <c r="J32" s="200"/>
      <c r="K32" s="200"/>
      <c r="L32" s="200"/>
      <c r="M32" s="200"/>
      <c r="N32" s="200"/>
      <c r="O32" s="200"/>
      <c r="P32" s="153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2"/>
      <c r="AE32" s="53"/>
      <c r="AG32" s="54"/>
      <c r="AH32" s="124"/>
      <c r="AI32" s="124"/>
      <c r="AJ32" s="124"/>
      <c r="AK32" s="124"/>
      <c r="AL32" s="124"/>
      <c r="AM32" s="55"/>
      <c r="AQ32" s="54"/>
      <c r="AR32" s="124"/>
      <c r="AS32" s="124"/>
      <c r="AT32" s="124"/>
      <c r="AU32" s="124"/>
      <c r="AV32" s="124"/>
      <c r="AW32" s="124"/>
      <c r="AX32" s="124"/>
      <c r="AY32" s="124"/>
      <c r="AZ32" s="125"/>
      <c r="BA32" s="12"/>
    </row>
    <row r="33" ht="15.75" customHeight="1">
      <c r="A33" s="6"/>
      <c r="B33" s="7" t="s">
        <v>40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9"/>
      <c r="P33" s="2"/>
      <c r="Q33" s="203" t="s">
        <v>41</v>
      </c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100"/>
      <c r="AD33" s="202"/>
      <c r="AE33" s="161" t="s">
        <v>42</v>
      </c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62"/>
      <c r="BA33" s="12"/>
    </row>
    <row r="34" ht="3.75" customHeight="1">
      <c r="A34" s="6"/>
      <c r="B34" s="204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6"/>
      <c r="P34" s="97"/>
      <c r="Q34" s="107"/>
      <c r="AC34" s="108"/>
      <c r="AD34" s="207"/>
      <c r="AE34" s="146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4"/>
      <c r="AY34" s="124"/>
      <c r="AZ34" s="125"/>
      <c r="BA34" s="12"/>
    </row>
    <row r="35" ht="18.75" customHeight="1">
      <c r="A35" s="6"/>
      <c r="B35" s="208"/>
      <c r="C35" s="209">
        <v>10.0</v>
      </c>
      <c r="D35" s="57"/>
      <c r="E35" s="57"/>
      <c r="F35" s="57"/>
      <c r="G35" s="57"/>
      <c r="H35" s="58"/>
      <c r="I35" s="210" t="s">
        <v>28</v>
      </c>
      <c r="J35" s="209">
        <f>ROUNDDOWN(AR6/5,0)</f>
        <v>10</v>
      </c>
      <c r="K35" s="57"/>
      <c r="L35" s="57"/>
      <c r="M35" s="57"/>
      <c r="N35" s="58"/>
      <c r="O35" s="211"/>
      <c r="P35" s="97"/>
      <c r="Q35" s="107"/>
      <c r="AC35" s="108"/>
      <c r="AD35" s="207"/>
      <c r="AE35" s="117"/>
      <c r="AF35" s="212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47"/>
      <c r="AZ35" s="125"/>
      <c r="BA35" s="12"/>
    </row>
    <row r="36" ht="3.75" customHeight="1">
      <c r="A36" s="6"/>
      <c r="B36" s="213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5"/>
      <c r="P36" s="97"/>
      <c r="Q36" s="143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5"/>
      <c r="AD36" s="207"/>
      <c r="AE36" s="216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7"/>
      <c r="AW36" s="217"/>
      <c r="AX36" s="217"/>
      <c r="AY36" s="217"/>
      <c r="AZ36" s="218"/>
      <c r="BA36" s="12"/>
    </row>
    <row r="37" ht="3.75" customHeight="1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3"/>
      <c r="AE37" s="220"/>
      <c r="AF37" s="220"/>
      <c r="AG37" s="220"/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0"/>
      <c r="AU37" s="220"/>
      <c r="AV37" s="220"/>
      <c r="AW37" s="220"/>
      <c r="AX37" s="220"/>
      <c r="AY37" s="220"/>
      <c r="AZ37" s="220"/>
      <c r="BA37" s="5"/>
    </row>
    <row r="38" ht="15.75" customHeight="1">
      <c r="A38" s="221"/>
      <c r="B38" s="7" t="s">
        <v>43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  <c r="BA38" s="157"/>
    </row>
    <row r="39" ht="15.75" customHeight="1">
      <c r="A39" s="6"/>
      <c r="B39" s="222"/>
      <c r="C39" s="223" t="s">
        <v>44</v>
      </c>
      <c r="D39" s="65"/>
      <c r="E39" s="65"/>
      <c r="F39" s="65"/>
      <c r="G39" s="65"/>
      <c r="H39" s="61"/>
      <c r="I39" s="224">
        <f>AR10*4</f>
        <v>280</v>
      </c>
      <c r="J39" s="65"/>
      <c r="K39" s="65"/>
      <c r="L39" s="65"/>
      <c r="M39" s="65"/>
      <c r="N39" s="65"/>
      <c r="O39" s="225"/>
      <c r="P39" s="223" t="s">
        <v>45</v>
      </c>
      <c r="Q39" s="65"/>
      <c r="R39" s="65"/>
      <c r="S39" s="65"/>
      <c r="T39" s="61"/>
      <c r="U39" s="226">
        <f>AI14*2</f>
        <v>120</v>
      </c>
      <c r="V39" s="65"/>
      <c r="W39" s="65"/>
      <c r="X39" s="65"/>
      <c r="Y39" s="65"/>
      <c r="Z39" s="65"/>
      <c r="AA39" s="61"/>
      <c r="AB39" s="227"/>
      <c r="AC39" s="223" t="s">
        <v>46</v>
      </c>
      <c r="AD39" s="65"/>
      <c r="AE39" s="65"/>
      <c r="AF39" s="65"/>
      <c r="AG39" s="65"/>
      <c r="AH39" s="65"/>
      <c r="AI39" s="228"/>
      <c r="AJ39" s="65"/>
      <c r="AK39" s="65"/>
      <c r="AL39" s="61"/>
      <c r="AM39" s="229" t="s">
        <v>47</v>
      </c>
      <c r="AN39" s="65"/>
      <c r="AO39" s="65"/>
      <c r="AP39" s="65"/>
      <c r="AQ39" s="65"/>
      <c r="AR39" s="61"/>
      <c r="AS39" s="224">
        <f>SUM(I39,U39)-SUM(J40:J57,W40:W57,AQ40:AR57)+AI39</f>
        <v>-16</v>
      </c>
      <c r="AT39" s="65"/>
      <c r="AU39" s="65"/>
      <c r="AV39" s="65"/>
      <c r="AW39" s="65"/>
      <c r="AX39" s="65"/>
      <c r="AY39" s="61"/>
      <c r="AZ39" s="230"/>
      <c r="BA39" s="175"/>
    </row>
    <row r="40" ht="18.75" customHeight="1">
      <c r="A40" s="6"/>
      <c r="B40" s="146"/>
      <c r="C40" s="148" t="b">
        <v>0</v>
      </c>
      <c r="D40" s="231" t="s">
        <v>48</v>
      </c>
      <c r="E40" s="130"/>
      <c r="F40" s="130"/>
      <c r="G40" s="47"/>
      <c r="H40" s="231">
        <v>5.0</v>
      </c>
      <c r="I40" s="47"/>
      <c r="J40" s="232"/>
      <c r="K40" s="233">
        <f t="shared" ref="K40:K57" si="1">SUM(H40,J40)</f>
        <v>5</v>
      </c>
      <c r="L40" s="47"/>
      <c r="M40" s="234">
        <f t="shared" ref="M40:M57" si="2">ROUNDDOWN(K40/2,0)</f>
        <v>2</v>
      </c>
      <c r="N40" s="235">
        <f t="shared" ref="N40:N57" si="3">ROUNDDOWN(K40/5,0)</f>
        <v>1</v>
      </c>
      <c r="O40" s="123"/>
      <c r="P40" s="148" t="b">
        <v>0</v>
      </c>
      <c r="Q40" s="231" t="s">
        <v>49</v>
      </c>
      <c r="R40" s="130"/>
      <c r="S40" s="130"/>
      <c r="T40" s="130"/>
      <c r="U40" s="47"/>
      <c r="V40" s="236">
        <f>AR10</f>
        <v>70</v>
      </c>
      <c r="W40" s="237"/>
      <c r="X40" s="238">
        <f t="shared" ref="X40:X57" si="4">SUM(V40,W40)</f>
        <v>70</v>
      </c>
      <c r="Y40" s="47"/>
      <c r="Z40" s="234">
        <f t="shared" ref="Z40:Z57" si="5">ROUNDDOWN(Y40/2,0)</f>
        <v>0</v>
      </c>
      <c r="AA40" s="235">
        <f t="shared" ref="AA40:AA57" si="6">ROUNDDOWN(Y40/5,0)</f>
        <v>0</v>
      </c>
      <c r="AB40" s="123"/>
      <c r="AC40" s="123"/>
      <c r="AD40" s="148"/>
      <c r="AE40" s="231" t="s">
        <v>50</v>
      </c>
      <c r="AF40" s="130"/>
      <c r="AG40" s="130"/>
      <c r="AH40" s="130"/>
      <c r="AI40" s="130"/>
      <c r="AJ40" s="130"/>
      <c r="AK40" s="130"/>
      <c r="AL40" s="130"/>
      <c r="AM40" s="47"/>
      <c r="AN40" s="231">
        <v>0.0</v>
      </c>
      <c r="AO40" s="130"/>
      <c r="AP40" s="47"/>
      <c r="AQ40" s="239"/>
      <c r="AR40" s="47"/>
      <c r="AS40" s="238">
        <f t="shared" ref="AS40:AS46" si="7">SUM(AN40,AQ40)</f>
        <v>0</v>
      </c>
      <c r="AT40" s="47"/>
      <c r="AU40" s="240">
        <f t="shared" ref="AU40:AU57" si="8">ROUNDDOWN(AS40/2,0)</f>
        <v>0</v>
      </c>
      <c r="AV40" s="130"/>
      <c r="AW40" s="130"/>
      <c r="AX40" s="47"/>
      <c r="AY40" s="235">
        <f t="shared" ref="AY40:AY57" si="9">ROUNDDOWN(AS40/5,0)</f>
        <v>0</v>
      </c>
      <c r="AZ40" s="241"/>
      <c r="BA40" s="175"/>
    </row>
    <row r="41" ht="18.75" customHeight="1">
      <c r="A41" s="6"/>
      <c r="B41" s="146"/>
      <c r="C41" s="148" t="b">
        <v>0</v>
      </c>
      <c r="D41" s="231" t="s">
        <v>51</v>
      </c>
      <c r="E41" s="130"/>
      <c r="F41" s="130"/>
      <c r="G41" s="47"/>
      <c r="H41" s="231">
        <v>1.0</v>
      </c>
      <c r="I41" s="47"/>
      <c r="J41" s="232"/>
      <c r="K41" s="233">
        <f t="shared" si="1"/>
        <v>1</v>
      </c>
      <c r="L41" s="47"/>
      <c r="M41" s="234">
        <f t="shared" si="2"/>
        <v>0</v>
      </c>
      <c r="N41" s="235">
        <f t="shared" si="3"/>
        <v>0</v>
      </c>
      <c r="O41" s="123"/>
      <c r="P41" s="148" t="b">
        <v>0</v>
      </c>
      <c r="Q41" s="231" t="s">
        <v>52</v>
      </c>
      <c r="R41" s="130"/>
      <c r="S41" s="130"/>
      <c r="T41" s="130"/>
      <c r="U41" s="47"/>
      <c r="V41" s="242">
        <v>5.0</v>
      </c>
      <c r="W41" s="232"/>
      <c r="X41" s="238">
        <f t="shared" si="4"/>
        <v>5</v>
      </c>
      <c r="Y41" s="47"/>
      <c r="Z41" s="234">
        <f t="shared" si="5"/>
        <v>0</v>
      </c>
      <c r="AA41" s="235">
        <f t="shared" si="6"/>
        <v>0</v>
      </c>
      <c r="AB41" s="123"/>
      <c r="AC41" s="123"/>
      <c r="AD41" s="148" t="b">
        <v>0</v>
      </c>
      <c r="AE41" s="231" t="s">
        <v>53</v>
      </c>
      <c r="AF41" s="130"/>
      <c r="AG41" s="130"/>
      <c r="AH41" s="130"/>
      <c r="AI41" s="130"/>
      <c r="AJ41" s="130"/>
      <c r="AK41" s="130"/>
      <c r="AL41" s="130"/>
      <c r="AM41" s="47"/>
      <c r="AN41" s="231">
        <v>20.0</v>
      </c>
      <c r="AO41" s="130"/>
      <c r="AP41" s="47"/>
      <c r="AQ41" s="239"/>
      <c r="AR41" s="47"/>
      <c r="AS41" s="238">
        <f t="shared" si="7"/>
        <v>20</v>
      </c>
      <c r="AT41" s="47"/>
      <c r="AU41" s="240">
        <f t="shared" si="8"/>
        <v>10</v>
      </c>
      <c r="AV41" s="130"/>
      <c r="AW41" s="130"/>
      <c r="AX41" s="47"/>
      <c r="AY41" s="235">
        <f t="shared" si="9"/>
        <v>4</v>
      </c>
      <c r="AZ41" s="241"/>
      <c r="BA41" s="175"/>
    </row>
    <row r="42" ht="18.75" customHeight="1">
      <c r="A42" s="6"/>
      <c r="B42" s="146"/>
      <c r="C42" s="148" t="b">
        <v>0</v>
      </c>
      <c r="D42" s="231" t="s">
        <v>54</v>
      </c>
      <c r="E42" s="130"/>
      <c r="F42" s="130"/>
      <c r="G42" s="47"/>
      <c r="H42" s="231">
        <v>25.0</v>
      </c>
      <c r="I42" s="47"/>
      <c r="J42" s="232">
        <v>48.0</v>
      </c>
      <c r="K42" s="233">
        <f t="shared" si="1"/>
        <v>73</v>
      </c>
      <c r="L42" s="47"/>
      <c r="M42" s="234">
        <f t="shared" si="2"/>
        <v>36</v>
      </c>
      <c r="N42" s="235">
        <f t="shared" si="3"/>
        <v>14</v>
      </c>
      <c r="O42" s="123"/>
      <c r="P42" s="148" t="b">
        <v>0</v>
      </c>
      <c r="Q42" s="231" t="s">
        <v>55</v>
      </c>
      <c r="R42" s="130"/>
      <c r="S42" s="130"/>
      <c r="T42" s="130"/>
      <c r="U42" s="47"/>
      <c r="V42" s="242">
        <v>1.0</v>
      </c>
      <c r="W42" s="232"/>
      <c r="X42" s="238">
        <f t="shared" si="4"/>
        <v>1</v>
      </c>
      <c r="Y42" s="47"/>
      <c r="Z42" s="234">
        <f t="shared" si="5"/>
        <v>0</v>
      </c>
      <c r="AA42" s="235">
        <f t="shared" si="6"/>
        <v>0</v>
      </c>
      <c r="AB42" s="123"/>
      <c r="AC42" s="123"/>
      <c r="AD42" s="148" t="b">
        <v>0</v>
      </c>
      <c r="AE42" s="231" t="s">
        <v>56</v>
      </c>
      <c r="AF42" s="130"/>
      <c r="AG42" s="130"/>
      <c r="AH42" s="130"/>
      <c r="AI42" s="130"/>
      <c r="AJ42" s="130"/>
      <c r="AK42" s="130"/>
      <c r="AL42" s="130"/>
      <c r="AM42" s="47"/>
      <c r="AN42" s="231">
        <v>10.0</v>
      </c>
      <c r="AO42" s="130"/>
      <c r="AP42" s="47"/>
      <c r="AQ42" s="239"/>
      <c r="AR42" s="47"/>
      <c r="AS42" s="238">
        <f t="shared" si="7"/>
        <v>10</v>
      </c>
      <c r="AT42" s="47"/>
      <c r="AU42" s="240">
        <f t="shared" si="8"/>
        <v>5</v>
      </c>
      <c r="AV42" s="130"/>
      <c r="AW42" s="130"/>
      <c r="AX42" s="47"/>
      <c r="AY42" s="235">
        <f t="shared" si="9"/>
        <v>2</v>
      </c>
      <c r="AZ42" s="241"/>
      <c r="BA42" s="175"/>
    </row>
    <row r="43" ht="18.75" customHeight="1">
      <c r="A43" s="6"/>
      <c r="B43" s="146"/>
      <c r="C43" s="148" t="b">
        <v>0</v>
      </c>
      <c r="D43" s="231" t="s">
        <v>57</v>
      </c>
      <c r="E43" s="130"/>
      <c r="F43" s="130"/>
      <c r="G43" s="47"/>
      <c r="H43" s="231">
        <v>25.0</v>
      </c>
      <c r="I43" s="47"/>
      <c r="J43" s="232"/>
      <c r="K43" s="233">
        <f t="shared" si="1"/>
        <v>25</v>
      </c>
      <c r="L43" s="47"/>
      <c r="M43" s="234">
        <f t="shared" si="2"/>
        <v>12</v>
      </c>
      <c r="N43" s="235">
        <f t="shared" si="3"/>
        <v>5</v>
      </c>
      <c r="O43" s="123"/>
      <c r="P43" s="148" t="b">
        <v>0</v>
      </c>
      <c r="Q43" s="231" t="s">
        <v>58</v>
      </c>
      <c r="R43" s="130"/>
      <c r="S43" s="130"/>
      <c r="T43" s="130"/>
      <c r="U43" s="47"/>
      <c r="V43" s="242">
        <v>20.0</v>
      </c>
      <c r="W43" s="232"/>
      <c r="X43" s="238">
        <f t="shared" si="4"/>
        <v>20</v>
      </c>
      <c r="Y43" s="47"/>
      <c r="Z43" s="234">
        <f t="shared" si="5"/>
        <v>0</v>
      </c>
      <c r="AA43" s="235">
        <f t="shared" si="6"/>
        <v>0</v>
      </c>
      <c r="AB43" s="123"/>
      <c r="AC43" s="123"/>
      <c r="AD43" s="148" t="b">
        <v>0</v>
      </c>
      <c r="AE43" s="231" t="s">
        <v>59</v>
      </c>
      <c r="AF43" s="130"/>
      <c r="AG43" s="130"/>
      <c r="AH43" s="130"/>
      <c r="AI43" s="130"/>
      <c r="AJ43" s="130"/>
      <c r="AK43" s="130"/>
      <c r="AL43" s="130"/>
      <c r="AM43" s="47"/>
      <c r="AN43" s="231">
        <v>5.0</v>
      </c>
      <c r="AO43" s="130"/>
      <c r="AP43" s="47"/>
      <c r="AQ43" s="239"/>
      <c r="AR43" s="47"/>
      <c r="AS43" s="238">
        <f t="shared" si="7"/>
        <v>5</v>
      </c>
      <c r="AT43" s="47"/>
      <c r="AU43" s="240">
        <f t="shared" si="8"/>
        <v>2</v>
      </c>
      <c r="AV43" s="130"/>
      <c r="AW43" s="130"/>
      <c r="AX43" s="47"/>
      <c r="AY43" s="235">
        <f t="shared" si="9"/>
        <v>1</v>
      </c>
      <c r="AZ43" s="241"/>
      <c r="BA43" s="175"/>
    </row>
    <row r="44" ht="18.75" customHeight="1">
      <c r="A44" s="6"/>
      <c r="B44" s="146"/>
      <c r="C44" s="148" t="b">
        <v>0</v>
      </c>
      <c r="D44" s="231" t="s">
        <v>60</v>
      </c>
      <c r="E44" s="130"/>
      <c r="F44" s="130"/>
      <c r="G44" s="47"/>
      <c r="H44" s="231">
        <v>10.0</v>
      </c>
      <c r="I44" s="47"/>
      <c r="J44" s="232"/>
      <c r="K44" s="233">
        <f t="shared" si="1"/>
        <v>10</v>
      </c>
      <c r="L44" s="47"/>
      <c r="M44" s="234">
        <f t="shared" si="2"/>
        <v>5</v>
      </c>
      <c r="N44" s="235">
        <f t="shared" si="3"/>
        <v>2</v>
      </c>
      <c r="O44" s="123"/>
      <c r="P44" s="148" t="b">
        <v>0</v>
      </c>
      <c r="Q44" s="231" t="s">
        <v>61</v>
      </c>
      <c r="R44" s="130"/>
      <c r="S44" s="130"/>
      <c r="T44" s="130"/>
      <c r="U44" s="47"/>
      <c r="V44" s="242">
        <v>5.0</v>
      </c>
      <c r="W44" s="232">
        <v>20.0</v>
      </c>
      <c r="X44" s="238">
        <f t="shared" si="4"/>
        <v>25</v>
      </c>
      <c r="Y44" s="47"/>
      <c r="Z44" s="234">
        <f t="shared" si="5"/>
        <v>0</v>
      </c>
      <c r="AA44" s="235">
        <f t="shared" si="6"/>
        <v>0</v>
      </c>
      <c r="AB44" s="123"/>
      <c r="AC44" s="123"/>
      <c r="AD44" s="148" t="b">
        <v>0</v>
      </c>
      <c r="AE44" s="167" t="s">
        <v>62</v>
      </c>
      <c r="AF44" s="48"/>
      <c r="AG44" s="48"/>
      <c r="AH44" s="48"/>
      <c r="AI44" s="48"/>
      <c r="AJ44" s="48"/>
      <c r="AK44" s="48"/>
      <c r="AL44" s="48"/>
      <c r="AM44" s="39"/>
      <c r="AN44" s="167">
        <f>ROUNDDOWN(AI6/2,0)</f>
        <v>32</v>
      </c>
      <c r="AO44" s="48"/>
      <c r="AP44" s="39"/>
      <c r="AQ44" s="243"/>
      <c r="AR44" s="47"/>
      <c r="AS44" s="238">
        <f t="shared" si="7"/>
        <v>32</v>
      </c>
      <c r="AT44" s="47"/>
      <c r="AU44" s="240">
        <f t="shared" si="8"/>
        <v>16</v>
      </c>
      <c r="AV44" s="130"/>
      <c r="AW44" s="130"/>
      <c r="AX44" s="47"/>
      <c r="AY44" s="235">
        <f t="shared" si="9"/>
        <v>6</v>
      </c>
      <c r="AZ44" s="241"/>
      <c r="BA44" s="244"/>
    </row>
    <row r="45" ht="18.75" customHeight="1">
      <c r="A45" s="6"/>
      <c r="B45" s="146"/>
      <c r="C45" s="148" t="b">
        <v>0</v>
      </c>
      <c r="D45" s="231" t="s">
        <v>63</v>
      </c>
      <c r="E45" s="130"/>
      <c r="F45" s="130"/>
      <c r="G45" s="47"/>
      <c r="H45" s="231">
        <v>20.0</v>
      </c>
      <c r="I45" s="47"/>
      <c r="J45" s="232"/>
      <c r="K45" s="233">
        <f t="shared" si="1"/>
        <v>20</v>
      </c>
      <c r="L45" s="47"/>
      <c r="M45" s="234">
        <f t="shared" si="2"/>
        <v>10</v>
      </c>
      <c r="N45" s="235">
        <f t="shared" si="3"/>
        <v>4</v>
      </c>
      <c r="O45" s="123"/>
      <c r="P45" s="148" t="b">
        <v>0</v>
      </c>
      <c r="Q45" s="231" t="s">
        <v>64</v>
      </c>
      <c r="R45" s="130"/>
      <c r="S45" s="130"/>
      <c r="T45" s="130"/>
      <c r="U45" s="47"/>
      <c r="V45" s="242">
        <v>15.0</v>
      </c>
      <c r="W45" s="232"/>
      <c r="X45" s="238">
        <f t="shared" si="4"/>
        <v>15</v>
      </c>
      <c r="Y45" s="47"/>
      <c r="Z45" s="234">
        <f t="shared" si="5"/>
        <v>0</v>
      </c>
      <c r="AA45" s="235">
        <f t="shared" si="6"/>
        <v>0</v>
      </c>
      <c r="AB45" s="123"/>
      <c r="AC45" s="123"/>
      <c r="AD45" s="148" t="b">
        <v>0</v>
      </c>
      <c r="AE45" s="245" t="s">
        <v>65</v>
      </c>
      <c r="AF45" s="65"/>
      <c r="AG45" s="65"/>
      <c r="AH45" s="65"/>
      <c r="AI45" s="65"/>
      <c r="AJ45" s="246" t="s">
        <v>66</v>
      </c>
      <c r="AK45" s="65"/>
      <c r="AL45" s="65"/>
      <c r="AM45" s="247"/>
      <c r="AN45" s="248">
        <f t="shared" ref="AN45:AN57" si="10">IFS(OR(AE45="과학", AE45="독순술", AE45="언어", AE45="조종",  AE45="최면술", AE45="포격", AE45="폭파"), 1, OR(AE45="동물 다루기", AE45="예술/공예", AE45="컴퓨터 사용"), 5, AE45="생존술", 10, AE45="", "")</f>
        <v>5</v>
      </c>
      <c r="AO45" s="65"/>
      <c r="AP45" s="61"/>
      <c r="AQ45" s="239">
        <v>55.0</v>
      </c>
      <c r="AR45" s="47"/>
      <c r="AS45" s="238">
        <f t="shared" si="7"/>
        <v>60</v>
      </c>
      <c r="AT45" s="47"/>
      <c r="AU45" s="240">
        <f t="shared" si="8"/>
        <v>30</v>
      </c>
      <c r="AV45" s="130"/>
      <c r="AW45" s="130"/>
      <c r="AX45" s="47"/>
      <c r="AY45" s="235">
        <f t="shared" si="9"/>
        <v>12</v>
      </c>
      <c r="AZ45" s="241"/>
      <c r="BA45" s="244"/>
    </row>
    <row r="46" ht="18.75" customHeight="1">
      <c r="A46" s="6"/>
      <c r="B46" s="146"/>
      <c r="C46" s="148" t="b">
        <v>0</v>
      </c>
      <c r="D46" s="231" t="s">
        <v>67</v>
      </c>
      <c r="E46" s="130"/>
      <c r="F46" s="130"/>
      <c r="G46" s="47"/>
      <c r="H46" s="231">
        <v>20.0</v>
      </c>
      <c r="I46" s="47"/>
      <c r="J46" s="232">
        <v>40.0</v>
      </c>
      <c r="K46" s="233">
        <f t="shared" si="1"/>
        <v>60</v>
      </c>
      <c r="L46" s="47"/>
      <c r="M46" s="234">
        <f t="shared" si="2"/>
        <v>30</v>
      </c>
      <c r="N46" s="235">
        <f t="shared" si="3"/>
        <v>12</v>
      </c>
      <c r="O46" s="123"/>
      <c r="P46" s="148" t="b">
        <v>0</v>
      </c>
      <c r="Q46" s="231" t="s">
        <v>68</v>
      </c>
      <c r="R46" s="130"/>
      <c r="S46" s="130"/>
      <c r="T46" s="130"/>
      <c r="U46" s="47"/>
      <c r="V46" s="242">
        <v>20.0</v>
      </c>
      <c r="W46" s="232">
        <v>20.0</v>
      </c>
      <c r="X46" s="238">
        <f t="shared" si="4"/>
        <v>40</v>
      </c>
      <c r="Y46" s="47"/>
      <c r="Z46" s="234">
        <f t="shared" si="5"/>
        <v>0</v>
      </c>
      <c r="AA46" s="235">
        <f t="shared" si="6"/>
        <v>0</v>
      </c>
      <c r="AB46" s="123"/>
      <c r="AC46" s="123"/>
      <c r="AD46" s="148" t="b">
        <v>0</v>
      </c>
      <c r="AE46" s="249" t="s">
        <v>69</v>
      </c>
      <c r="AF46" s="130"/>
      <c r="AG46" s="130"/>
      <c r="AH46" s="130"/>
      <c r="AI46" s="130"/>
      <c r="AJ46" s="250"/>
      <c r="AK46" s="130"/>
      <c r="AL46" s="130"/>
      <c r="AM46" s="251"/>
      <c r="AN46" s="248">
        <f t="shared" si="10"/>
        <v>5</v>
      </c>
      <c r="AO46" s="65"/>
      <c r="AP46" s="61"/>
      <c r="AQ46" s="252">
        <v>15.0</v>
      </c>
      <c r="AR46" s="47"/>
      <c r="AS46" s="238">
        <f t="shared" si="7"/>
        <v>20</v>
      </c>
      <c r="AT46" s="47"/>
      <c r="AU46" s="240">
        <f t="shared" si="8"/>
        <v>10</v>
      </c>
      <c r="AV46" s="130"/>
      <c r="AW46" s="130"/>
      <c r="AX46" s="47"/>
      <c r="AY46" s="235">
        <f t="shared" si="9"/>
        <v>4</v>
      </c>
      <c r="AZ46" s="241"/>
      <c r="BA46" s="244"/>
    </row>
    <row r="47" ht="18.75" customHeight="1">
      <c r="A47" s="6"/>
      <c r="B47" s="146"/>
      <c r="C47" s="148" t="b">
        <v>0</v>
      </c>
      <c r="D47" s="231" t="s">
        <v>70</v>
      </c>
      <c r="E47" s="130"/>
      <c r="F47" s="130"/>
      <c r="G47" s="47"/>
      <c r="H47" s="231">
        <v>5.0</v>
      </c>
      <c r="I47" s="47"/>
      <c r="J47" s="232">
        <v>50.0</v>
      </c>
      <c r="K47" s="233">
        <f t="shared" si="1"/>
        <v>55</v>
      </c>
      <c r="L47" s="47"/>
      <c r="M47" s="234">
        <f t="shared" si="2"/>
        <v>27</v>
      </c>
      <c r="N47" s="235">
        <f t="shared" si="3"/>
        <v>11</v>
      </c>
      <c r="O47" s="123"/>
      <c r="P47" s="148" t="b">
        <v>0</v>
      </c>
      <c r="Q47" s="231" t="s">
        <v>71</v>
      </c>
      <c r="R47" s="130"/>
      <c r="S47" s="130"/>
      <c r="T47" s="130"/>
      <c r="U47" s="47"/>
      <c r="V47" s="242">
        <v>30.0</v>
      </c>
      <c r="W47" s="232"/>
      <c r="X47" s="238">
        <f t="shared" si="4"/>
        <v>30</v>
      </c>
      <c r="Y47" s="47"/>
      <c r="Z47" s="234">
        <f t="shared" si="5"/>
        <v>0</v>
      </c>
      <c r="AA47" s="235">
        <f t="shared" si="6"/>
        <v>0</v>
      </c>
      <c r="AB47" s="123"/>
      <c r="AC47" s="123"/>
      <c r="AD47" s="148" t="b">
        <v>0</v>
      </c>
      <c r="AE47" s="249" t="s">
        <v>72</v>
      </c>
      <c r="AF47" s="130"/>
      <c r="AG47" s="130"/>
      <c r="AH47" s="130"/>
      <c r="AI47" s="130"/>
      <c r="AJ47" s="250" t="s">
        <v>73</v>
      </c>
      <c r="AK47" s="130"/>
      <c r="AL47" s="130"/>
      <c r="AM47" s="251"/>
      <c r="AN47" s="248">
        <f t="shared" si="10"/>
        <v>1</v>
      </c>
      <c r="AO47" s="65"/>
      <c r="AP47" s="61"/>
      <c r="AQ47" s="253"/>
      <c r="AR47" s="61"/>
      <c r="AS47" s="238">
        <v>13.0</v>
      </c>
      <c r="AT47" s="47"/>
      <c r="AU47" s="240">
        <f t="shared" si="8"/>
        <v>6</v>
      </c>
      <c r="AV47" s="130"/>
      <c r="AW47" s="130"/>
      <c r="AX47" s="47"/>
      <c r="AY47" s="235">
        <f t="shared" si="9"/>
        <v>2</v>
      </c>
      <c r="AZ47" s="241"/>
      <c r="BA47" s="244"/>
    </row>
    <row r="48" ht="18.75" customHeight="1">
      <c r="A48" s="6"/>
      <c r="B48" s="146"/>
      <c r="C48" s="148" t="b">
        <v>0</v>
      </c>
      <c r="D48" s="231" t="s">
        <v>74</v>
      </c>
      <c r="E48" s="130"/>
      <c r="F48" s="130"/>
      <c r="G48" s="47"/>
      <c r="H48" s="231">
        <v>15.0</v>
      </c>
      <c r="I48" s="47"/>
      <c r="J48" s="232"/>
      <c r="K48" s="233">
        <f t="shared" si="1"/>
        <v>15</v>
      </c>
      <c r="L48" s="47"/>
      <c r="M48" s="234">
        <f t="shared" si="2"/>
        <v>7</v>
      </c>
      <c r="N48" s="235">
        <f t="shared" si="3"/>
        <v>3</v>
      </c>
      <c r="O48" s="123"/>
      <c r="P48" s="148" t="b">
        <v>0</v>
      </c>
      <c r="Q48" s="231" t="s">
        <v>75</v>
      </c>
      <c r="R48" s="130"/>
      <c r="S48" s="130"/>
      <c r="T48" s="130"/>
      <c r="U48" s="47"/>
      <c r="V48" s="242">
        <v>1.0</v>
      </c>
      <c r="W48" s="232"/>
      <c r="X48" s="238">
        <f t="shared" si="4"/>
        <v>1</v>
      </c>
      <c r="Y48" s="47"/>
      <c r="Z48" s="234">
        <f t="shared" si="5"/>
        <v>0</v>
      </c>
      <c r="AA48" s="235">
        <f t="shared" si="6"/>
        <v>0</v>
      </c>
      <c r="AB48" s="123"/>
      <c r="AC48" s="123"/>
      <c r="AD48" s="148" t="b">
        <v>0</v>
      </c>
      <c r="AE48" s="249"/>
      <c r="AF48" s="130"/>
      <c r="AG48" s="130"/>
      <c r="AH48" s="130"/>
      <c r="AI48" s="130"/>
      <c r="AJ48" s="250"/>
      <c r="AK48" s="130"/>
      <c r="AL48" s="130"/>
      <c r="AM48" s="251"/>
      <c r="AN48" s="248" t="str">
        <f t="shared" si="10"/>
        <v/>
      </c>
      <c r="AO48" s="65"/>
      <c r="AP48" s="61"/>
      <c r="AQ48" s="253"/>
      <c r="AR48" s="61"/>
      <c r="AS48" s="238">
        <f t="shared" ref="AS48:AS57" si="11">SUM(AN48,AQ48)</f>
        <v>0</v>
      </c>
      <c r="AT48" s="47"/>
      <c r="AU48" s="240">
        <f t="shared" si="8"/>
        <v>0</v>
      </c>
      <c r="AV48" s="130"/>
      <c r="AW48" s="130"/>
      <c r="AX48" s="47"/>
      <c r="AY48" s="235">
        <f t="shared" si="9"/>
        <v>0</v>
      </c>
      <c r="AZ48" s="241"/>
      <c r="BA48" s="244"/>
    </row>
    <row r="49" ht="18.75" customHeight="1">
      <c r="A49" s="6"/>
      <c r="B49" s="146"/>
      <c r="C49" s="148" t="b">
        <v>0</v>
      </c>
      <c r="D49" s="231" t="s">
        <v>76</v>
      </c>
      <c r="E49" s="130"/>
      <c r="F49" s="130"/>
      <c r="G49" s="47"/>
      <c r="H49" s="231">
        <v>5.0</v>
      </c>
      <c r="I49" s="47"/>
      <c r="J49" s="232"/>
      <c r="K49" s="233">
        <f t="shared" si="1"/>
        <v>5</v>
      </c>
      <c r="L49" s="47"/>
      <c r="M49" s="234">
        <f t="shared" si="2"/>
        <v>2</v>
      </c>
      <c r="N49" s="235">
        <f t="shared" si="3"/>
        <v>1</v>
      </c>
      <c r="O49" s="123"/>
      <c r="P49" s="148" t="b">
        <v>0</v>
      </c>
      <c r="Q49" s="231" t="s">
        <v>77</v>
      </c>
      <c r="R49" s="130"/>
      <c r="S49" s="130"/>
      <c r="T49" s="130"/>
      <c r="U49" s="47"/>
      <c r="V49" s="242">
        <v>1.0</v>
      </c>
      <c r="W49" s="232">
        <v>40.0</v>
      </c>
      <c r="X49" s="238">
        <f t="shared" si="4"/>
        <v>41</v>
      </c>
      <c r="Y49" s="47"/>
      <c r="Z49" s="234">
        <f t="shared" si="5"/>
        <v>0</v>
      </c>
      <c r="AA49" s="235">
        <f t="shared" si="6"/>
        <v>0</v>
      </c>
      <c r="AB49" s="123"/>
      <c r="AC49" s="123"/>
      <c r="AD49" s="148" t="b">
        <v>0</v>
      </c>
      <c r="AE49" s="249"/>
      <c r="AF49" s="130"/>
      <c r="AG49" s="130"/>
      <c r="AH49" s="130"/>
      <c r="AI49" s="130"/>
      <c r="AJ49" s="250"/>
      <c r="AK49" s="130"/>
      <c r="AL49" s="130"/>
      <c r="AM49" s="251"/>
      <c r="AN49" s="248" t="str">
        <f t="shared" si="10"/>
        <v/>
      </c>
      <c r="AO49" s="65"/>
      <c r="AP49" s="61"/>
      <c r="AQ49" s="253"/>
      <c r="AR49" s="61"/>
      <c r="AS49" s="238">
        <f t="shared" si="11"/>
        <v>0</v>
      </c>
      <c r="AT49" s="47"/>
      <c r="AU49" s="240">
        <f t="shared" si="8"/>
        <v>0</v>
      </c>
      <c r="AV49" s="130"/>
      <c r="AW49" s="130"/>
      <c r="AX49" s="47"/>
      <c r="AY49" s="235">
        <f t="shared" si="9"/>
        <v>0</v>
      </c>
      <c r="AZ49" s="241"/>
      <c r="BA49" s="244"/>
    </row>
    <row r="50" ht="18.75" customHeight="1">
      <c r="A50" s="6"/>
      <c r="B50" s="146"/>
      <c r="C50" s="148" t="b">
        <v>0</v>
      </c>
      <c r="D50" s="231" t="s">
        <v>78</v>
      </c>
      <c r="E50" s="130"/>
      <c r="F50" s="130"/>
      <c r="G50" s="47"/>
      <c r="H50" s="231">
        <v>5.0</v>
      </c>
      <c r="I50" s="47"/>
      <c r="J50" s="232"/>
      <c r="K50" s="233">
        <f t="shared" si="1"/>
        <v>5</v>
      </c>
      <c r="L50" s="47"/>
      <c r="M50" s="234">
        <f t="shared" si="2"/>
        <v>2</v>
      </c>
      <c r="N50" s="235">
        <f t="shared" si="3"/>
        <v>1</v>
      </c>
      <c r="O50" s="123"/>
      <c r="P50" s="148" t="b">
        <v>0</v>
      </c>
      <c r="Q50" s="231" t="s">
        <v>79</v>
      </c>
      <c r="R50" s="130"/>
      <c r="S50" s="130"/>
      <c r="T50" s="130"/>
      <c r="U50" s="47"/>
      <c r="V50" s="242">
        <v>20.0</v>
      </c>
      <c r="W50" s="232">
        <v>20.0</v>
      </c>
      <c r="X50" s="238">
        <f t="shared" si="4"/>
        <v>40</v>
      </c>
      <c r="Y50" s="47"/>
      <c r="Z50" s="234">
        <f t="shared" si="5"/>
        <v>0</v>
      </c>
      <c r="AA50" s="235">
        <f t="shared" si="6"/>
        <v>0</v>
      </c>
      <c r="AB50" s="123"/>
      <c r="AC50" s="123"/>
      <c r="AD50" s="148" t="b">
        <v>0</v>
      </c>
      <c r="AE50" s="249"/>
      <c r="AF50" s="130"/>
      <c r="AG50" s="130"/>
      <c r="AH50" s="130"/>
      <c r="AI50" s="130"/>
      <c r="AJ50" s="250"/>
      <c r="AK50" s="130"/>
      <c r="AL50" s="130"/>
      <c r="AM50" s="251"/>
      <c r="AN50" s="248" t="str">
        <f t="shared" si="10"/>
        <v/>
      </c>
      <c r="AO50" s="65"/>
      <c r="AP50" s="61"/>
      <c r="AQ50" s="253"/>
      <c r="AR50" s="61"/>
      <c r="AS50" s="238">
        <f t="shared" si="11"/>
        <v>0</v>
      </c>
      <c r="AT50" s="47"/>
      <c r="AU50" s="240">
        <f t="shared" si="8"/>
        <v>0</v>
      </c>
      <c r="AV50" s="130"/>
      <c r="AW50" s="130"/>
      <c r="AX50" s="47"/>
      <c r="AY50" s="235">
        <f t="shared" si="9"/>
        <v>0</v>
      </c>
      <c r="AZ50" s="241"/>
      <c r="BA50" s="244"/>
    </row>
    <row r="51" ht="18.75" customHeight="1">
      <c r="A51" s="6"/>
      <c r="B51" s="146"/>
      <c r="C51" s="148" t="b">
        <v>0</v>
      </c>
      <c r="D51" s="231" t="s">
        <v>80</v>
      </c>
      <c r="E51" s="130"/>
      <c r="F51" s="130"/>
      <c r="G51" s="47"/>
      <c r="H51" s="231">
        <v>20.0</v>
      </c>
      <c r="I51" s="47"/>
      <c r="J51" s="232"/>
      <c r="K51" s="233">
        <f t="shared" si="1"/>
        <v>20</v>
      </c>
      <c r="L51" s="47"/>
      <c r="M51" s="234">
        <f t="shared" si="2"/>
        <v>10</v>
      </c>
      <c r="N51" s="235">
        <f t="shared" si="3"/>
        <v>4</v>
      </c>
      <c r="O51" s="123"/>
      <c r="P51" s="148" t="b">
        <v>0</v>
      </c>
      <c r="Q51" s="231" t="s">
        <v>81</v>
      </c>
      <c r="R51" s="130"/>
      <c r="S51" s="130"/>
      <c r="T51" s="130"/>
      <c r="U51" s="47"/>
      <c r="V51" s="242">
        <v>20.0</v>
      </c>
      <c r="W51" s="232">
        <v>35.0</v>
      </c>
      <c r="X51" s="238">
        <f t="shared" si="4"/>
        <v>55</v>
      </c>
      <c r="Y51" s="47"/>
      <c r="Z51" s="234">
        <f t="shared" si="5"/>
        <v>0</v>
      </c>
      <c r="AA51" s="235">
        <f t="shared" si="6"/>
        <v>0</v>
      </c>
      <c r="AB51" s="123"/>
      <c r="AC51" s="123"/>
      <c r="AD51" s="148" t="b">
        <v>0</v>
      </c>
      <c r="AE51" s="249"/>
      <c r="AF51" s="130"/>
      <c r="AG51" s="130"/>
      <c r="AH51" s="130"/>
      <c r="AI51" s="130"/>
      <c r="AJ51" s="250"/>
      <c r="AK51" s="130"/>
      <c r="AL51" s="130"/>
      <c r="AM51" s="251"/>
      <c r="AN51" s="248" t="str">
        <f t="shared" si="10"/>
        <v/>
      </c>
      <c r="AO51" s="65"/>
      <c r="AP51" s="61"/>
      <c r="AQ51" s="253"/>
      <c r="AR51" s="61"/>
      <c r="AS51" s="238">
        <f t="shared" si="11"/>
        <v>0</v>
      </c>
      <c r="AT51" s="47"/>
      <c r="AU51" s="240">
        <f t="shared" si="8"/>
        <v>0</v>
      </c>
      <c r="AV51" s="130"/>
      <c r="AW51" s="130"/>
      <c r="AX51" s="47"/>
      <c r="AY51" s="235">
        <f t="shared" si="9"/>
        <v>0</v>
      </c>
      <c r="AZ51" s="241"/>
      <c r="BA51" s="244"/>
    </row>
    <row r="52" ht="18.75" customHeight="1">
      <c r="A52" s="6"/>
      <c r="B52" s="146"/>
      <c r="C52" s="148" t="b">
        <v>0</v>
      </c>
      <c r="D52" s="231" t="s">
        <v>82</v>
      </c>
      <c r="E52" s="130"/>
      <c r="F52" s="130"/>
      <c r="G52" s="47"/>
      <c r="H52" s="231">
        <v>25.0</v>
      </c>
      <c r="I52" s="47"/>
      <c r="J52" s="232"/>
      <c r="K52" s="233">
        <f t="shared" si="1"/>
        <v>25</v>
      </c>
      <c r="L52" s="47"/>
      <c r="M52" s="234">
        <f t="shared" si="2"/>
        <v>12</v>
      </c>
      <c r="N52" s="235">
        <f t="shared" si="3"/>
        <v>5</v>
      </c>
      <c r="O52" s="123"/>
      <c r="P52" s="148" t="b">
        <v>0</v>
      </c>
      <c r="Q52" s="231" t="s">
        <v>83</v>
      </c>
      <c r="R52" s="130"/>
      <c r="S52" s="130"/>
      <c r="T52" s="130"/>
      <c r="U52" s="47"/>
      <c r="V52" s="242">
        <v>10.0</v>
      </c>
      <c r="W52" s="232">
        <v>14.0</v>
      </c>
      <c r="X52" s="238">
        <f t="shared" si="4"/>
        <v>24</v>
      </c>
      <c r="Y52" s="47"/>
      <c r="Z52" s="234">
        <f t="shared" si="5"/>
        <v>0</v>
      </c>
      <c r="AA52" s="235">
        <f t="shared" si="6"/>
        <v>0</v>
      </c>
      <c r="AB52" s="123"/>
      <c r="AC52" s="123"/>
      <c r="AD52" s="148" t="b">
        <v>0</v>
      </c>
      <c r="AE52" s="249"/>
      <c r="AF52" s="130"/>
      <c r="AG52" s="130"/>
      <c r="AH52" s="130"/>
      <c r="AI52" s="130"/>
      <c r="AJ52" s="250"/>
      <c r="AK52" s="130"/>
      <c r="AL52" s="130"/>
      <c r="AM52" s="251"/>
      <c r="AN52" s="248" t="str">
        <f t="shared" si="10"/>
        <v/>
      </c>
      <c r="AO52" s="65"/>
      <c r="AP52" s="61"/>
      <c r="AQ52" s="253"/>
      <c r="AR52" s="61"/>
      <c r="AS52" s="238">
        <f t="shared" si="11"/>
        <v>0</v>
      </c>
      <c r="AT52" s="47"/>
      <c r="AU52" s="240">
        <f t="shared" si="8"/>
        <v>0</v>
      </c>
      <c r="AV52" s="130"/>
      <c r="AW52" s="130"/>
      <c r="AX52" s="47"/>
      <c r="AY52" s="235">
        <f t="shared" si="9"/>
        <v>0</v>
      </c>
      <c r="AZ52" s="241"/>
      <c r="BA52" s="244"/>
    </row>
    <row r="53" ht="18.75" customHeight="1">
      <c r="A53" s="6"/>
      <c r="B53" s="146"/>
      <c r="C53" s="148" t="b">
        <v>0</v>
      </c>
      <c r="D53" s="231" t="s">
        <v>84</v>
      </c>
      <c r="E53" s="130"/>
      <c r="F53" s="130"/>
      <c r="G53" s="47"/>
      <c r="H53" s="231">
        <v>10.0</v>
      </c>
      <c r="I53" s="47"/>
      <c r="J53" s="232"/>
      <c r="K53" s="233">
        <f t="shared" si="1"/>
        <v>10</v>
      </c>
      <c r="L53" s="47"/>
      <c r="M53" s="234">
        <f t="shared" si="2"/>
        <v>5</v>
      </c>
      <c r="N53" s="235">
        <f t="shared" si="3"/>
        <v>2</v>
      </c>
      <c r="O53" s="123"/>
      <c r="P53" s="148"/>
      <c r="Q53" s="231" t="s">
        <v>85</v>
      </c>
      <c r="R53" s="130"/>
      <c r="S53" s="130"/>
      <c r="T53" s="130"/>
      <c r="U53" s="47"/>
      <c r="V53" s="242">
        <v>0.0</v>
      </c>
      <c r="W53" s="232">
        <v>20.0</v>
      </c>
      <c r="X53" s="238">
        <f t="shared" si="4"/>
        <v>20</v>
      </c>
      <c r="Y53" s="47"/>
      <c r="Z53" s="234">
        <f t="shared" si="5"/>
        <v>0</v>
      </c>
      <c r="AA53" s="235">
        <f t="shared" si="6"/>
        <v>0</v>
      </c>
      <c r="AB53" s="123"/>
      <c r="AC53" s="123"/>
      <c r="AD53" s="148" t="b">
        <v>0</v>
      </c>
      <c r="AE53" s="249"/>
      <c r="AF53" s="130"/>
      <c r="AG53" s="130"/>
      <c r="AH53" s="130"/>
      <c r="AI53" s="130"/>
      <c r="AJ53" s="250"/>
      <c r="AK53" s="130"/>
      <c r="AL53" s="130"/>
      <c r="AM53" s="251"/>
      <c r="AN53" s="248" t="str">
        <f t="shared" si="10"/>
        <v/>
      </c>
      <c r="AO53" s="65"/>
      <c r="AP53" s="61"/>
      <c r="AQ53" s="253"/>
      <c r="AR53" s="61"/>
      <c r="AS53" s="238">
        <f t="shared" si="11"/>
        <v>0</v>
      </c>
      <c r="AT53" s="47"/>
      <c r="AU53" s="240">
        <f t="shared" si="8"/>
        <v>0</v>
      </c>
      <c r="AV53" s="130"/>
      <c r="AW53" s="130"/>
      <c r="AX53" s="47"/>
      <c r="AY53" s="235">
        <f t="shared" si="9"/>
        <v>0</v>
      </c>
      <c r="AZ53" s="241"/>
      <c r="BA53" s="244"/>
    </row>
    <row r="54" ht="18.75" customHeight="1">
      <c r="A54" s="6"/>
      <c r="B54" s="146"/>
      <c r="C54" s="148" t="b">
        <v>0</v>
      </c>
      <c r="D54" s="231" t="s">
        <v>86</v>
      </c>
      <c r="E54" s="130"/>
      <c r="F54" s="130"/>
      <c r="G54" s="47"/>
      <c r="H54" s="231">
        <v>10.0</v>
      </c>
      <c r="I54" s="47"/>
      <c r="J54" s="232"/>
      <c r="K54" s="233">
        <f t="shared" si="1"/>
        <v>10</v>
      </c>
      <c r="L54" s="47"/>
      <c r="M54" s="234">
        <f t="shared" si="2"/>
        <v>5</v>
      </c>
      <c r="N54" s="235">
        <f t="shared" si="3"/>
        <v>2</v>
      </c>
      <c r="O54" s="123"/>
      <c r="P54" s="148" t="b">
        <v>0</v>
      </c>
      <c r="Q54" s="231" t="s">
        <v>87</v>
      </c>
      <c r="R54" s="130"/>
      <c r="S54" s="130"/>
      <c r="T54" s="130"/>
      <c r="U54" s="47"/>
      <c r="V54" s="242">
        <v>10.0</v>
      </c>
      <c r="W54" s="232"/>
      <c r="X54" s="238">
        <f t="shared" si="4"/>
        <v>10</v>
      </c>
      <c r="Y54" s="47"/>
      <c r="Z54" s="234">
        <f t="shared" si="5"/>
        <v>0</v>
      </c>
      <c r="AA54" s="235">
        <f t="shared" si="6"/>
        <v>0</v>
      </c>
      <c r="AB54" s="123"/>
      <c r="AC54" s="123"/>
      <c r="AD54" s="148" t="b">
        <v>0</v>
      </c>
      <c r="AE54" s="249"/>
      <c r="AF54" s="130"/>
      <c r="AG54" s="130"/>
      <c r="AH54" s="130"/>
      <c r="AI54" s="130"/>
      <c r="AJ54" s="250"/>
      <c r="AK54" s="130"/>
      <c r="AL54" s="130"/>
      <c r="AM54" s="251"/>
      <c r="AN54" s="248" t="str">
        <f t="shared" si="10"/>
        <v/>
      </c>
      <c r="AO54" s="65"/>
      <c r="AP54" s="61"/>
      <c r="AQ54" s="253"/>
      <c r="AR54" s="61"/>
      <c r="AS54" s="238">
        <f t="shared" si="11"/>
        <v>0</v>
      </c>
      <c r="AT54" s="47"/>
      <c r="AU54" s="240">
        <f t="shared" si="8"/>
        <v>0</v>
      </c>
      <c r="AV54" s="130"/>
      <c r="AW54" s="130"/>
      <c r="AX54" s="47"/>
      <c r="AY54" s="235">
        <f t="shared" si="9"/>
        <v>0</v>
      </c>
      <c r="AZ54" s="241"/>
      <c r="BA54" s="244"/>
    </row>
    <row r="55" ht="18.75" customHeight="1">
      <c r="A55" s="6"/>
      <c r="B55" s="146"/>
      <c r="C55" s="148" t="b">
        <v>0</v>
      </c>
      <c r="D55" s="231" t="s">
        <v>88</v>
      </c>
      <c r="E55" s="130"/>
      <c r="F55" s="130"/>
      <c r="G55" s="47"/>
      <c r="H55" s="231">
        <v>20.0</v>
      </c>
      <c r="I55" s="47"/>
      <c r="J55" s="232"/>
      <c r="K55" s="233">
        <f t="shared" si="1"/>
        <v>20</v>
      </c>
      <c r="L55" s="47"/>
      <c r="M55" s="234">
        <f t="shared" si="2"/>
        <v>10</v>
      </c>
      <c r="N55" s="235">
        <f t="shared" si="3"/>
        <v>4</v>
      </c>
      <c r="O55" s="123"/>
      <c r="P55" s="148" t="b">
        <v>0</v>
      </c>
      <c r="Q55" s="231" t="s">
        <v>89</v>
      </c>
      <c r="R55" s="130"/>
      <c r="S55" s="130"/>
      <c r="T55" s="130"/>
      <c r="U55" s="47"/>
      <c r="V55" s="242">
        <v>1.0</v>
      </c>
      <c r="W55" s="232"/>
      <c r="X55" s="238">
        <f t="shared" si="4"/>
        <v>1</v>
      </c>
      <c r="Y55" s="47"/>
      <c r="Z55" s="234">
        <f t="shared" si="5"/>
        <v>0</v>
      </c>
      <c r="AA55" s="235">
        <f t="shared" si="6"/>
        <v>0</v>
      </c>
      <c r="AB55" s="123"/>
      <c r="AC55" s="123"/>
      <c r="AD55" s="148" t="b">
        <v>0</v>
      </c>
      <c r="AE55" s="249"/>
      <c r="AF55" s="130"/>
      <c r="AG55" s="130"/>
      <c r="AH55" s="130"/>
      <c r="AI55" s="130"/>
      <c r="AJ55" s="250"/>
      <c r="AK55" s="130"/>
      <c r="AL55" s="130"/>
      <c r="AM55" s="251"/>
      <c r="AN55" s="248" t="str">
        <f t="shared" si="10"/>
        <v/>
      </c>
      <c r="AO55" s="65"/>
      <c r="AP55" s="61"/>
      <c r="AQ55" s="253" t="str">
        <f t="shared" ref="AQ55:AQ57" si="12">IFS(OR(AE55="독순술", AE55="언어(외국어)", AE55="비밀 지식", AE55="잠수", AE55="전자기기" , AE55="조종",  AE55="최면술", AE55="포격", AE55="폭파"), 1, OR(AE55="동물 다루기", AE55="예술/공예", AE55="컴퓨터 사용"), 5, AE55="생존술", 10, AND(AE55="과학",OR(AK55="기상학", AK55="동물학", AK55="물리학", AK55="생물학", AK55="수사과학", AK55="식물학", AK55="암호학", AK55="약학", AK55="지질학", AK55="천문학", AK55="화학")), 1, AND(AE55="과학", AK55="수학"), 10, AND(AE55="근접전", AK55="채찍"), 5, AND(OR(AE55="근접전", AE55="사격"), OR(AK55="도리깨", AK55="동력톱", AK55="기관총", AK55="중화기", AK55="화염방사기")), 10, AND(OR(AE55="근접전", AE55="사격"), OR(AK55="가롯테", AK55="도끼", AK55="기관단총", AK55="활")), 15, AND(OR(AE55="근접전", AE55="사격"), OR(AK55="도검", AK55="창", AK55="권총")), 20, AND(OR(AE55="근접전", AE55="사격"), OR(AK55="격투", AK55="라이플", AK55="산탄총", AK55="라이플/산탄총", AK55="라/산")), 25, AE55="", "", AK55="", "")</f>
        <v/>
      </c>
      <c r="AR55" s="61"/>
      <c r="AS55" s="238">
        <f t="shared" si="11"/>
        <v>0</v>
      </c>
      <c r="AT55" s="47"/>
      <c r="AU55" s="240">
        <f t="shared" si="8"/>
        <v>0</v>
      </c>
      <c r="AV55" s="130"/>
      <c r="AW55" s="130"/>
      <c r="AX55" s="47"/>
      <c r="AY55" s="235">
        <f t="shared" si="9"/>
        <v>0</v>
      </c>
      <c r="AZ55" s="241"/>
      <c r="BA55" s="244"/>
    </row>
    <row r="56" ht="18.75" customHeight="1">
      <c r="A56" s="6"/>
      <c r="B56" s="146"/>
      <c r="C56" s="148" t="b">
        <v>0</v>
      </c>
      <c r="D56" s="231" t="s">
        <v>90</v>
      </c>
      <c r="E56" s="130"/>
      <c r="F56" s="130"/>
      <c r="G56" s="47"/>
      <c r="H56" s="231">
        <v>5.0</v>
      </c>
      <c r="I56" s="47"/>
      <c r="J56" s="232"/>
      <c r="K56" s="233">
        <f t="shared" si="1"/>
        <v>5</v>
      </c>
      <c r="L56" s="47"/>
      <c r="M56" s="234">
        <f t="shared" si="2"/>
        <v>2</v>
      </c>
      <c r="N56" s="235">
        <f t="shared" si="3"/>
        <v>1</v>
      </c>
      <c r="O56" s="123"/>
      <c r="P56" s="148" t="b">
        <v>0</v>
      </c>
      <c r="Q56" s="231" t="s">
        <v>91</v>
      </c>
      <c r="R56" s="130"/>
      <c r="S56" s="130"/>
      <c r="T56" s="130"/>
      <c r="U56" s="47"/>
      <c r="V56" s="242">
        <v>1.0</v>
      </c>
      <c r="W56" s="232"/>
      <c r="X56" s="238">
        <f t="shared" si="4"/>
        <v>1</v>
      </c>
      <c r="Y56" s="47"/>
      <c r="Z56" s="234">
        <f t="shared" si="5"/>
        <v>0</v>
      </c>
      <c r="AA56" s="235">
        <f t="shared" si="6"/>
        <v>0</v>
      </c>
      <c r="AB56" s="123"/>
      <c r="AC56" s="123"/>
      <c r="AD56" s="148" t="b">
        <v>0</v>
      </c>
      <c r="AE56" s="249"/>
      <c r="AF56" s="130"/>
      <c r="AG56" s="130"/>
      <c r="AH56" s="130"/>
      <c r="AI56" s="130"/>
      <c r="AJ56" s="250"/>
      <c r="AK56" s="130"/>
      <c r="AL56" s="130"/>
      <c r="AM56" s="251"/>
      <c r="AN56" s="248" t="str">
        <f t="shared" si="10"/>
        <v/>
      </c>
      <c r="AO56" s="65"/>
      <c r="AP56" s="61"/>
      <c r="AQ56" s="253" t="str">
        <f t="shared" si="12"/>
        <v/>
      </c>
      <c r="AR56" s="61"/>
      <c r="AS56" s="238">
        <f t="shared" si="11"/>
        <v>0</v>
      </c>
      <c r="AT56" s="47"/>
      <c r="AU56" s="240">
        <f t="shared" si="8"/>
        <v>0</v>
      </c>
      <c r="AV56" s="130"/>
      <c r="AW56" s="130"/>
      <c r="AX56" s="47"/>
      <c r="AY56" s="235">
        <f t="shared" si="9"/>
        <v>0</v>
      </c>
      <c r="AZ56" s="241"/>
      <c r="BA56" s="244"/>
    </row>
    <row r="57" ht="18.75" customHeight="1">
      <c r="A57" s="6"/>
      <c r="B57" s="254"/>
      <c r="C57" s="255" t="b">
        <v>0</v>
      </c>
      <c r="D57" s="167" t="s">
        <v>92</v>
      </c>
      <c r="E57" s="48"/>
      <c r="F57" s="48"/>
      <c r="G57" s="39"/>
      <c r="H57" s="167">
        <v>10.0</v>
      </c>
      <c r="I57" s="39"/>
      <c r="J57" s="256">
        <v>39.0</v>
      </c>
      <c r="K57" s="233">
        <f t="shared" si="1"/>
        <v>49</v>
      </c>
      <c r="L57" s="47"/>
      <c r="M57" s="257">
        <f t="shared" si="2"/>
        <v>24</v>
      </c>
      <c r="N57" s="258">
        <f t="shared" si="3"/>
        <v>9</v>
      </c>
      <c r="O57" s="122"/>
      <c r="P57" s="255" t="b">
        <v>0</v>
      </c>
      <c r="Q57" s="167" t="s">
        <v>93</v>
      </c>
      <c r="R57" s="48"/>
      <c r="S57" s="48"/>
      <c r="T57" s="48"/>
      <c r="U57" s="39"/>
      <c r="V57" s="115">
        <v>10.0</v>
      </c>
      <c r="W57" s="256"/>
      <c r="X57" s="259">
        <f t="shared" si="4"/>
        <v>10</v>
      </c>
      <c r="Y57" s="39"/>
      <c r="Z57" s="257">
        <f t="shared" si="5"/>
        <v>0</v>
      </c>
      <c r="AA57" s="258">
        <f t="shared" si="6"/>
        <v>0</v>
      </c>
      <c r="AB57" s="122"/>
      <c r="AC57" s="122"/>
      <c r="AD57" s="255" t="b">
        <v>0</v>
      </c>
      <c r="AE57" s="260"/>
      <c r="AF57" s="48"/>
      <c r="AG57" s="48"/>
      <c r="AH57" s="48"/>
      <c r="AI57" s="48"/>
      <c r="AJ57" s="261"/>
      <c r="AK57" s="48"/>
      <c r="AL57" s="48"/>
      <c r="AM57" s="262"/>
      <c r="AN57" s="248" t="str">
        <f t="shared" si="10"/>
        <v/>
      </c>
      <c r="AO57" s="65"/>
      <c r="AP57" s="61"/>
      <c r="AQ57" s="263" t="str">
        <f t="shared" si="12"/>
        <v/>
      </c>
      <c r="AR57" s="54"/>
      <c r="AS57" s="259">
        <f t="shared" si="11"/>
        <v>0</v>
      </c>
      <c r="AT57" s="39"/>
      <c r="AU57" s="264">
        <f t="shared" si="8"/>
        <v>0</v>
      </c>
      <c r="AV57" s="48"/>
      <c r="AW57" s="48"/>
      <c r="AX57" s="39"/>
      <c r="AY57" s="258">
        <f t="shared" si="9"/>
        <v>0</v>
      </c>
      <c r="AZ57" s="265"/>
      <c r="BA57" s="244"/>
    </row>
    <row r="58" ht="3.75" customHeight="1">
      <c r="A58" s="6"/>
      <c r="B58" s="266"/>
      <c r="C58" s="267"/>
      <c r="D58" s="268"/>
      <c r="E58" s="268"/>
      <c r="F58" s="268"/>
      <c r="G58" s="268"/>
      <c r="H58" s="268"/>
      <c r="I58" s="268"/>
      <c r="J58" s="269"/>
      <c r="K58" s="270"/>
      <c r="L58" s="270"/>
      <c r="M58" s="271"/>
      <c r="N58" s="272"/>
      <c r="O58" s="269"/>
      <c r="P58" s="267"/>
      <c r="Q58" s="268"/>
      <c r="R58" s="268"/>
      <c r="S58" s="268"/>
      <c r="T58" s="268"/>
      <c r="U58" s="268"/>
      <c r="V58" s="268"/>
      <c r="W58" s="269"/>
      <c r="X58" s="269"/>
      <c r="Y58" s="269"/>
      <c r="Z58" s="271"/>
      <c r="AA58" s="272"/>
      <c r="AB58" s="269"/>
      <c r="AC58" s="269"/>
      <c r="AD58" s="267"/>
      <c r="AE58" s="273"/>
      <c r="AF58" s="273"/>
      <c r="AG58" s="273"/>
      <c r="AH58" s="273"/>
      <c r="AI58" s="273"/>
      <c r="AJ58" s="273"/>
      <c r="AK58" s="273"/>
      <c r="AL58" s="273"/>
      <c r="AM58" s="273"/>
      <c r="AN58" s="268"/>
      <c r="AO58" s="268"/>
      <c r="AP58" s="268"/>
      <c r="AQ58" s="274"/>
      <c r="AR58" s="274"/>
      <c r="AS58" s="269"/>
      <c r="AT58" s="269"/>
      <c r="AU58" s="271"/>
      <c r="AV58" s="271"/>
      <c r="AW58" s="271"/>
      <c r="AX58" s="271"/>
      <c r="AY58" s="272"/>
      <c r="AZ58" s="275"/>
      <c r="BA58" s="244"/>
    </row>
    <row r="59" ht="18.75" customHeight="1">
      <c r="A59" s="2"/>
      <c r="B59" s="91"/>
      <c r="C59" s="91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5"/>
    </row>
    <row r="60" ht="15.75" customHeight="1">
      <c r="A60" s="6"/>
      <c r="B60" s="7" t="s">
        <v>94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9"/>
      <c r="BA60" s="276"/>
    </row>
    <row r="61" ht="18.75" customHeight="1">
      <c r="A61" s="6"/>
      <c r="B61" s="277"/>
      <c r="C61" s="278" t="s">
        <v>95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1"/>
      <c r="S61" s="278" t="s">
        <v>96</v>
      </c>
      <c r="T61" s="65"/>
      <c r="U61" s="65"/>
      <c r="V61" s="65"/>
      <c r="W61" s="65"/>
      <c r="X61" s="65"/>
      <c r="Y61" s="61"/>
      <c r="Z61" s="278" t="s">
        <v>97</v>
      </c>
      <c r="AA61" s="65"/>
      <c r="AB61" s="65"/>
      <c r="AC61" s="61"/>
      <c r="AD61" s="278"/>
      <c r="AE61" s="65"/>
      <c r="AF61" s="65"/>
      <c r="AG61" s="65"/>
      <c r="AH61" s="61"/>
      <c r="AI61" s="278" t="s">
        <v>98</v>
      </c>
      <c r="AJ61" s="61"/>
      <c r="AK61" s="278" t="s">
        <v>99</v>
      </c>
      <c r="AL61" s="65"/>
      <c r="AM61" s="65"/>
      <c r="AN61" s="65"/>
      <c r="AO61" s="65"/>
      <c r="AP61" s="61"/>
      <c r="AQ61" s="278" t="s">
        <v>100</v>
      </c>
      <c r="AR61" s="65"/>
      <c r="AS61" s="65"/>
      <c r="AT61" s="65"/>
      <c r="AU61" s="61"/>
      <c r="AV61" s="278" t="s">
        <v>101</v>
      </c>
      <c r="AW61" s="65"/>
      <c r="AX61" s="65"/>
      <c r="AY61" s="61"/>
      <c r="AZ61" s="279"/>
      <c r="BA61" s="280"/>
    </row>
    <row r="62" ht="18.75" customHeight="1">
      <c r="A62" s="6"/>
      <c r="B62" s="281"/>
      <c r="C62" s="282" t="s">
        <v>102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47"/>
      <c r="S62" s="282" t="s">
        <v>57</v>
      </c>
      <c r="T62" s="130"/>
      <c r="U62" s="130"/>
      <c r="V62" s="130"/>
      <c r="W62" s="130"/>
      <c r="X62" s="130"/>
      <c r="Y62" s="47"/>
      <c r="Z62" s="282" t="s">
        <v>103</v>
      </c>
      <c r="AA62" s="130"/>
      <c r="AB62" s="130"/>
      <c r="AC62" s="47"/>
      <c r="AD62" s="282" t="s">
        <v>104</v>
      </c>
      <c r="AE62" s="130"/>
      <c r="AF62" s="130"/>
      <c r="AG62" s="130"/>
      <c r="AH62" s="47"/>
      <c r="AI62" s="282" t="s">
        <v>105</v>
      </c>
      <c r="AJ62" s="47"/>
      <c r="AK62" s="282">
        <v>1.0</v>
      </c>
      <c r="AL62" s="130"/>
      <c r="AM62" s="130"/>
      <c r="AN62" s="130"/>
      <c r="AO62" s="130"/>
      <c r="AP62" s="47"/>
      <c r="AQ62" s="282" t="s">
        <v>105</v>
      </c>
      <c r="AR62" s="130"/>
      <c r="AS62" s="130"/>
      <c r="AT62" s="130"/>
      <c r="AU62" s="47"/>
      <c r="AV62" s="282" t="s">
        <v>105</v>
      </c>
      <c r="AW62" s="130"/>
      <c r="AX62" s="130"/>
      <c r="AY62" s="47"/>
      <c r="AZ62" s="283"/>
      <c r="BA62" s="284"/>
    </row>
    <row r="63" ht="18.75" customHeight="1">
      <c r="A63" s="6"/>
      <c r="B63" s="281"/>
      <c r="C63" s="282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47"/>
      <c r="S63" s="282"/>
      <c r="T63" s="130"/>
      <c r="U63" s="130"/>
      <c r="V63" s="130"/>
      <c r="W63" s="130"/>
      <c r="X63" s="130"/>
      <c r="Y63" s="47"/>
      <c r="Z63" s="282"/>
      <c r="AA63" s="130"/>
      <c r="AB63" s="130"/>
      <c r="AC63" s="47"/>
      <c r="AD63" s="282"/>
      <c r="AE63" s="130"/>
      <c r="AF63" s="130"/>
      <c r="AG63" s="130"/>
      <c r="AH63" s="47"/>
      <c r="AI63" s="282"/>
      <c r="AJ63" s="47"/>
      <c r="AK63" s="282"/>
      <c r="AL63" s="130"/>
      <c r="AM63" s="130"/>
      <c r="AN63" s="130"/>
      <c r="AO63" s="130"/>
      <c r="AP63" s="47"/>
      <c r="AQ63" s="282"/>
      <c r="AR63" s="130"/>
      <c r="AS63" s="130"/>
      <c r="AT63" s="130"/>
      <c r="AU63" s="47"/>
      <c r="AV63" s="282"/>
      <c r="AW63" s="130"/>
      <c r="AX63" s="130"/>
      <c r="AY63" s="47"/>
      <c r="AZ63" s="283"/>
      <c r="BA63" s="284"/>
    </row>
    <row r="64" ht="18.75" customHeight="1">
      <c r="A64" s="6"/>
      <c r="B64" s="281"/>
      <c r="C64" s="282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47"/>
      <c r="S64" s="282"/>
      <c r="T64" s="130"/>
      <c r="U64" s="130"/>
      <c r="V64" s="130"/>
      <c r="W64" s="130"/>
      <c r="X64" s="130"/>
      <c r="Y64" s="47"/>
      <c r="Z64" s="282"/>
      <c r="AA64" s="130"/>
      <c r="AB64" s="130"/>
      <c r="AC64" s="47"/>
      <c r="AD64" s="282"/>
      <c r="AE64" s="130"/>
      <c r="AF64" s="130"/>
      <c r="AG64" s="130"/>
      <c r="AH64" s="47"/>
      <c r="AI64" s="282"/>
      <c r="AJ64" s="47"/>
      <c r="AK64" s="282"/>
      <c r="AL64" s="130"/>
      <c r="AM64" s="130"/>
      <c r="AN64" s="130"/>
      <c r="AO64" s="130"/>
      <c r="AP64" s="47"/>
      <c r="AQ64" s="282"/>
      <c r="AR64" s="130"/>
      <c r="AS64" s="130"/>
      <c r="AT64" s="130"/>
      <c r="AU64" s="47"/>
      <c r="AV64" s="282"/>
      <c r="AW64" s="130"/>
      <c r="AX64" s="130"/>
      <c r="AY64" s="47"/>
      <c r="AZ64" s="283"/>
      <c r="BA64" s="284"/>
    </row>
    <row r="65" ht="18.75" customHeight="1">
      <c r="A65" s="6"/>
      <c r="B65" s="281"/>
      <c r="C65" s="282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47"/>
      <c r="S65" s="282"/>
      <c r="T65" s="130"/>
      <c r="U65" s="130"/>
      <c r="V65" s="130"/>
      <c r="W65" s="130"/>
      <c r="X65" s="130"/>
      <c r="Y65" s="47"/>
      <c r="Z65" s="282"/>
      <c r="AA65" s="130"/>
      <c r="AB65" s="130"/>
      <c r="AC65" s="47"/>
      <c r="AD65" s="282"/>
      <c r="AE65" s="130"/>
      <c r="AF65" s="130"/>
      <c r="AG65" s="130"/>
      <c r="AH65" s="47"/>
      <c r="AI65" s="282"/>
      <c r="AJ65" s="47"/>
      <c r="AK65" s="282"/>
      <c r="AL65" s="130"/>
      <c r="AM65" s="130"/>
      <c r="AN65" s="130"/>
      <c r="AO65" s="130"/>
      <c r="AP65" s="47"/>
      <c r="AQ65" s="282"/>
      <c r="AR65" s="130"/>
      <c r="AS65" s="130"/>
      <c r="AT65" s="130"/>
      <c r="AU65" s="47"/>
      <c r="AV65" s="282"/>
      <c r="AW65" s="130"/>
      <c r="AX65" s="130"/>
      <c r="AY65" s="47"/>
      <c r="AZ65" s="283"/>
      <c r="BA65" s="284"/>
    </row>
    <row r="66" ht="18.75" customHeight="1">
      <c r="A66" s="6"/>
      <c r="B66" s="285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  <c r="AE66" s="286"/>
      <c r="AF66" s="286"/>
      <c r="AG66" s="286"/>
      <c r="AH66" s="286"/>
      <c r="AI66" s="286"/>
      <c r="AJ66" s="286"/>
      <c r="AK66" s="286"/>
      <c r="AL66" s="286"/>
      <c r="AM66" s="286"/>
      <c r="AN66" s="286"/>
      <c r="AO66" s="286"/>
      <c r="AP66" s="286"/>
      <c r="AQ66" s="286"/>
      <c r="AR66" s="286"/>
      <c r="AS66" s="286"/>
      <c r="AT66" s="286"/>
      <c r="AU66" s="286"/>
      <c r="AV66" s="286"/>
      <c r="AW66" s="286"/>
      <c r="AX66" s="286"/>
      <c r="AY66" s="286"/>
      <c r="AZ66" s="287"/>
      <c r="BA66" s="284"/>
    </row>
    <row r="67" ht="18.75" customHeight="1">
      <c r="A67" s="288"/>
      <c r="B67" s="28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90"/>
      <c r="W67" s="290"/>
      <c r="X67" s="289"/>
      <c r="Y67" s="289"/>
      <c r="Z67" s="289"/>
      <c r="AA67" s="289"/>
      <c r="AB67" s="289"/>
      <c r="AC67" s="289"/>
      <c r="AD67" s="289"/>
      <c r="AE67" s="289"/>
      <c r="AF67" s="289"/>
      <c r="AG67" s="289"/>
      <c r="AH67" s="289"/>
      <c r="AI67" s="289"/>
      <c r="AJ67" s="289"/>
      <c r="AK67" s="289"/>
      <c r="AL67" s="289"/>
      <c r="AM67" s="289"/>
      <c r="AN67" s="289"/>
      <c r="AO67" s="289"/>
      <c r="AP67" s="289"/>
      <c r="AQ67" s="289"/>
      <c r="AR67" s="289"/>
      <c r="AS67" s="289"/>
      <c r="AT67" s="289"/>
      <c r="AU67" s="289"/>
      <c r="AV67" s="289"/>
      <c r="AW67" s="289"/>
      <c r="AX67" s="289"/>
      <c r="AY67" s="289"/>
      <c r="AZ67" s="289"/>
      <c r="BA67" s="291"/>
    </row>
    <row r="68" ht="15.75" customHeight="1">
      <c r="A68" s="292"/>
      <c r="B68" s="7" t="s">
        <v>106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/>
      <c r="V68" s="293"/>
      <c r="W68" s="294"/>
      <c r="X68" s="7" t="s">
        <v>107</v>
      </c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  <c r="BA68" s="295"/>
    </row>
    <row r="69" ht="3.75" customHeight="1">
      <c r="A69" s="292"/>
      <c r="B69" s="296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7"/>
      <c r="P69" s="297"/>
      <c r="Q69" s="297"/>
      <c r="R69" s="297"/>
      <c r="S69" s="297"/>
      <c r="T69" s="297"/>
      <c r="U69" s="298"/>
      <c r="V69" s="299"/>
      <c r="W69" s="291"/>
      <c r="X69" s="296"/>
      <c r="Y69" s="300"/>
      <c r="Z69" s="65"/>
      <c r="AA69" s="61"/>
      <c r="AB69" s="297"/>
      <c r="AC69" s="297"/>
      <c r="AD69" s="297"/>
      <c r="AE69" s="297"/>
      <c r="AF69" s="297"/>
      <c r="AG69" s="297"/>
      <c r="AH69" s="297"/>
      <c r="AI69" s="297"/>
      <c r="AJ69" s="297"/>
      <c r="AK69" s="297"/>
      <c r="AL69" s="297"/>
      <c r="AM69" s="297"/>
      <c r="AN69" s="297"/>
      <c r="AO69" s="297"/>
      <c r="AP69" s="297"/>
      <c r="AQ69" s="297"/>
      <c r="AR69" s="297"/>
      <c r="AS69" s="297"/>
      <c r="AT69" s="297"/>
      <c r="AU69" s="297"/>
      <c r="AV69" s="297"/>
      <c r="AW69" s="297"/>
      <c r="AX69" s="297"/>
      <c r="AY69" s="297"/>
      <c r="AZ69" s="298"/>
      <c r="BA69" s="301"/>
    </row>
    <row r="70" ht="18.75" customHeight="1">
      <c r="A70" s="292"/>
      <c r="B70" s="281"/>
      <c r="C70" s="302"/>
      <c r="D70" s="48"/>
      <c r="E70" s="48"/>
      <c r="F70" s="48"/>
      <c r="G70" s="48"/>
      <c r="H70" s="48"/>
      <c r="I70" s="48"/>
      <c r="J70" s="48"/>
      <c r="K70" s="48"/>
      <c r="L70" s="303"/>
      <c r="M70" s="304"/>
      <c r="N70" s="48"/>
      <c r="O70" s="48"/>
      <c r="P70" s="48"/>
      <c r="Q70" s="48"/>
      <c r="R70" s="48"/>
      <c r="S70" s="48"/>
      <c r="T70" s="39"/>
      <c r="U70" s="305"/>
      <c r="V70" s="299"/>
      <c r="W70" s="291"/>
      <c r="X70" s="281"/>
      <c r="Y70" s="306" t="s">
        <v>108</v>
      </c>
      <c r="Z70" s="130"/>
      <c r="AA70" s="47"/>
      <c r="AB70" s="307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130"/>
      <c r="AX70" s="130"/>
      <c r="AY70" s="47"/>
      <c r="AZ70" s="305"/>
      <c r="BA70" s="301"/>
    </row>
    <row r="71" ht="18.75" customHeight="1">
      <c r="A71" s="292"/>
      <c r="B71" s="281"/>
      <c r="C71" s="55"/>
      <c r="L71" s="308"/>
      <c r="M71" s="309"/>
      <c r="T71" s="54"/>
      <c r="U71" s="305"/>
      <c r="V71" s="299"/>
      <c r="W71" s="291"/>
      <c r="X71" s="281"/>
      <c r="Y71" s="306" t="s">
        <v>109</v>
      </c>
      <c r="Z71" s="130"/>
      <c r="AA71" s="47"/>
      <c r="AB71" s="307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30"/>
      <c r="AY71" s="47"/>
      <c r="AZ71" s="310"/>
      <c r="BA71" s="292"/>
    </row>
    <row r="72" ht="13.5" customHeight="1">
      <c r="A72" s="292"/>
      <c r="B72" s="281"/>
      <c r="C72" s="55"/>
      <c r="L72" s="308"/>
      <c r="M72" s="309"/>
      <c r="T72" s="54"/>
      <c r="U72" s="305"/>
      <c r="V72" s="299"/>
      <c r="W72" s="291"/>
      <c r="X72" s="281"/>
      <c r="Y72" s="306" t="s">
        <v>110</v>
      </c>
      <c r="Z72" s="130"/>
      <c r="AA72" s="47"/>
      <c r="AB72" s="311"/>
      <c r="AC72" s="311"/>
      <c r="AD72" s="311"/>
      <c r="AE72" s="311"/>
      <c r="AF72" s="311"/>
      <c r="AG72" s="311"/>
      <c r="AH72" s="311"/>
      <c r="AI72" s="311"/>
      <c r="AJ72" s="311"/>
      <c r="AK72" s="311"/>
      <c r="AL72" s="311"/>
      <c r="AM72" s="311"/>
      <c r="AN72" s="311"/>
      <c r="AO72" s="311"/>
      <c r="AP72" s="311"/>
      <c r="AQ72" s="311"/>
      <c r="AR72" s="311"/>
      <c r="AS72" s="311"/>
      <c r="AT72" s="311"/>
      <c r="AU72" s="311"/>
      <c r="AV72" s="311"/>
      <c r="AW72" s="311"/>
      <c r="AX72" s="311"/>
      <c r="AY72" s="311"/>
      <c r="AZ72" s="305"/>
      <c r="BA72" s="301"/>
    </row>
    <row r="73" ht="92.25" customHeight="1">
      <c r="A73" s="292"/>
      <c r="B73" s="281"/>
      <c r="C73" s="62"/>
      <c r="D73" s="65"/>
      <c r="E73" s="65"/>
      <c r="F73" s="65"/>
      <c r="G73" s="65"/>
      <c r="H73" s="65"/>
      <c r="I73" s="65"/>
      <c r="J73" s="65"/>
      <c r="K73" s="65"/>
      <c r="L73" s="312"/>
      <c r="M73" s="313"/>
      <c r="N73" s="65"/>
      <c r="O73" s="65"/>
      <c r="P73" s="65"/>
      <c r="Q73" s="65"/>
      <c r="R73" s="65"/>
      <c r="S73" s="65"/>
      <c r="T73" s="61"/>
      <c r="U73" s="305"/>
      <c r="V73" s="299"/>
      <c r="W73" s="291"/>
      <c r="X73" s="281"/>
      <c r="Y73" s="307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130"/>
      <c r="AY73" s="47"/>
      <c r="AZ73" s="310"/>
      <c r="BA73" s="292"/>
    </row>
    <row r="74" ht="3.75" customHeight="1">
      <c r="A74" s="292"/>
      <c r="B74" s="285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6"/>
      <c r="S74" s="286"/>
      <c r="T74" s="286"/>
      <c r="U74" s="314"/>
      <c r="V74" s="299"/>
      <c r="W74" s="291"/>
      <c r="X74" s="285"/>
      <c r="Y74" s="286"/>
      <c r="Z74" s="286"/>
      <c r="AA74" s="286"/>
      <c r="AB74" s="286"/>
      <c r="AC74" s="286"/>
      <c r="AD74" s="286"/>
      <c r="AE74" s="315"/>
      <c r="AF74" s="315"/>
      <c r="AG74" s="315"/>
      <c r="AH74" s="315"/>
      <c r="AI74" s="315"/>
      <c r="AJ74" s="315"/>
      <c r="AK74" s="315"/>
      <c r="AL74" s="315"/>
      <c r="AM74" s="315"/>
      <c r="AN74" s="315"/>
      <c r="AO74" s="315"/>
      <c r="AP74" s="315"/>
      <c r="AQ74" s="315"/>
      <c r="AR74" s="315"/>
      <c r="AS74" s="315"/>
      <c r="AT74" s="315"/>
      <c r="AU74" s="315"/>
      <c r="AV74" s="315"/>
      <c r="AW74" s="315"/>
      <c r="AX74" s="315"/>
      <c r="AY74" s="315"/>
      <c r="AZ74" s="316"/>
      <c r="BA74" s="292"/>
    </row>
    <row r="75" ht="18.75" customHeight="1">
      <c r="A75" s="288"/>
      <c r="B75" s="289"/>
      <c r="C75" s="289"/>
      <c r="D75" s="289"/>
      <c r="E75" s="289"/>
      <c r="F75" s="289"/>
      <c r="G75" s="289"/>
      <c r="H75" s="289"/>
      <c r="I75" s="289"/>
      <c r="J75" s="289"/>
      <c r="K75" s="289"/>
      <c r="L75" s="289"/>
      <c r="M75" s="289"/>
      <c r="N75" s="289"/>
      <c r="O75" s="289"/>
      <c r="P75" s="289"/>
      <c r="Q75" s="289"/>
      <c r="R75" s="289"/>
      <c r="S75" s="289"/>
      <c r="T75" s="289"/>
      <c r="U75" s="289"/>
      <c r="V75" s="317"/>
      <c r="W75" s="317"/>
      <c r="X75" s="289"/>
      <c r="Y75" s="289"/>
      <c r="Z75" s="289"/>
      <c r="AA75" s="289"/>
      <c r="AB75" s="289"/>
      <c r="AC75" s="289"/>
      <c r="AD75" s="289"/>
      <c r="AE75" s="289"/>
      <c r="AF75" s="289"/>
      <c r="AG75" s="289"/>
      <c r="AH75" s="289"/>
      <c r="AI75" s="289"/>
      <c r="AJ75" s="289"/>
      <c r="AK75" s="289"/>
      <c r="AL75" s="289"/>
      <c r="AM75" s="289"/>
      <c r="AN75" s="289"/>
      <c r="AO75" s="289"/>
      <c r="AP75" s="289"/>
      <c r="AQ75" s="289"/>
      <c r="AR75" s="289"/>
      <c r="AS75" s="289"/>
      <c r="AT75" s="289"/>
      <c r="AU75" s="289"/>
      <c r="AV75" s="289"/>
      <c r="AW75" s="289"/>
      <c r="AX75" s="289"/>
      <c r="AY75" s="289"/>
      <c r="AZ75" s="289"/>
      <c r="BA75" s="291"/>
    </row>
    <row r="76" ht="15.75" customHeight="1">
      <c r="A76" s="292"/>
      <c r="B76" s="7" t="s">
        <v>111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  <c r="BA76" s="295"/>
    </row>
    <row r="77" ht="18.75" customHeight="1">
      <c r="A77" s="292"/>
      <c r="B77" s="318"/>
      <c r="C77" s="319" t="s">
        <v>112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1"/>
      <c r="V77" s="320"/>
      <c r="W77" s="320"/>
      <c r="X77" s="319" t="s">
        <v>113</v>
      </c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1"/>
      <c r="AZ77" s="321"/>
      <c r="BA77" s="301"/>
    </row>
    <row r="78" ht="97.5" customHeight="1">
      <c r="A78" s="292"/>
      <c r="B78" s="322"/>
      <c r="C78" s="323"/>
      <c r="D78" s="130"/>
      <c r="E78" s="130"/>
      <c r="F78" s="130"/>
      <c r="G78" s="130"/>
      <c r="H78" s="130"/>
      <c r="I78" s="130"/>
      <c r="J78" s="324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325"/>
      <c r="W78" s="325"/>
      <c r="X78" s="323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47"/>
      <c r="AZ78" s="326"/>
      <c r="BA78" s="301"/>
    </row>
    <row r="79" ht="18.75" customHeight="1">
      <c r="A79" s="292"/>
      <c r="B79" s="322"/>
      <c r="C79" s="327" t="s">
        <v>114</v>
      </c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47"/>
      <c r="V79" s="325"/>
      <c r="W79" s="325"/>
      <c r="X79" s="327" t="s">
        <v>115</v>
      </c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47"/>
      <c r="AZ79" s="326"/>
      <c r="BA79" s="301"/>
    </row>
    <row r="80" ht="97.5" customHeight="1">
      <c r="A80" s="292"/>
      <c r="B80" s="322"/>
      <c r="C80" s="323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47"/>
      <c r="V80" s="325"/>
      <c r="W80" s="325"/>
      <c r="X80" s="323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130"/>
      <c r="AY80" s="47"/>
      <c r="AZ80" s="326"/>
      <c r="BA80" s="301"/>
    </row>
    <row r="81" ht="18.75" customHeight="1">
      <c r="A81" s="292"/>
      <c r="B81" s="322"/>
      <c r="C81" s="327" t="s">
        <v>116</v>
      </c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47"/>
      <c r="V81" s="325"/>
      <c r="W81" s="325"/>
      <c r="X81" s="327" t="s">
        <v>117</v>
      </c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47"/>
      <c r="AZ81" s="326"/>
      <c r="BA81" s="301"/>
    </row>
    <row r="82" ht="97.5" customHeight="1">
      <c r="A82" s="292"/>
      <c r="B82" s="322"/>
      <c r="C82" s="323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47"/>
      <c r="V82" s="325"/>
      <c r="W82" s="325"/>
      <c r="X82" s="323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30"/>
      <c r="AY82" s="47"/>
      <c r="AZ82" s="326"/>
      <c r="BA82" s="301"/>
    </row>
    <row r="83" ht="18.75" customHeight="1">
      <c r="A83" s="292"/>
      <c r="B83" s="322"/>
      <c r="C83" s="327" t="s">
        <v>118</v>
      </c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47"/>
      <c r="V83" s="325"/>
      <c r="W83" s="325"/>
      <c r="X83" s="327" t="s">
        <v>119</v>
      </c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47"/>
      <c r="AZ83" s="326"/>
      <c r="BA83" s="301"/>
    </row>
    <row r="84" ht="97.5" customHeight="1">
      <c r="A84" s="292"/>
      <c r="B84" s="322"/>
      <c r="C84" s="323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47"/>
      <c r="V84" s="325"/>
      <c r="W84" s="325"/>
      <c r="X84" s="323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30"/>
      <c r="AY84" s="47"/>
      <c r="AZ84" s="326"/>
      <c r="BA84" s="301"/>
    </row>
    <row r="85" ht="18.75" customHeight="1">
      <c r="A85" s="292"/>
      <c r="B85" s="322"/>
      <c r="C85" s="327" t="s">
        <v>120</v>
      </c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47"/>
      <c r="V85" s="325"/>
      <c r="W85" s="325"/>
      <c r="X85" s="327" t="s">
        <v>121</v>
      </c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  <c r="AX85" s="130"/>
      <c r="AY85" s="47"/>
      <c r="AZ85" s="326"/>
      <c r="BA85" s="301"/>
    </row>
    <row r="86" ht="97.5" customHeight="1">
      <c r="A86" s="292"/>
      <c r="B86" s="328"/>
      <c r="C86" s="323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47"/>
      <c r="V86" s="325"/>
      <c r="W86" s="325"/>
      <c r="X86" s="323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30"/>
      <c r="AY86" s="47"/>
      <c r="AZ86" s="326"/>
      <c r="BA86" s="301"/>
    </row>
    <row r="87" ht="6.0" customHeight="1">
      <c r="A87" s="292"/>
      <c r="B87" s="285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30"/>
      <c r="W87" s="330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329"/>
      <c r="AI87" s="329"/>
      <c r="AJ87" s="329"/>
      <c r="AK87" s="329"/>
      <c r="AL87" s="329"/>
      <c r="AM87" s="329"/>
      <c r="AN87" s="329"/>
      <c r="AO87" s="329"/>
      <c r="AP87" s="329"/>
      <c r="AQ87" s="329"/>
      <c r="AR87" s="329"/>
      <c r="AS87" s="329"/>
      <c r="AT87" s="329"/>
      <c r="AU87" s="329"/>
      <c r="AV87" s="329"/>
      <c r="AW87" s="329"/>
      <c r="AX87" s="329"/>
      <c r="AY87" s="329"/>
      <c r="AZ87" s="331"/>
      <c r="BA87" s="301"/>
    </row>
    <row r="88" ht="18.75" customHeight="1">
      <c r="A88" s="332"/>
      <c r="B88" s="289"/>
      <c r="C88" s="289"/>
      <c r="D88" s="333"/>
      <c r="E88" s="333"/>
      <c r="F88" s="333"/>
      <c r="G88" s="333"/>
      <c r="H88" s="333"/>
      <c r="I88" s="333"/>
      <c r="J88" s="333"/>
      <c r="K88" s="333"/>
      <c r="L88" s="333"/>
      <c r="M88" s="333"/>
      <c r="N88" s="333"/>
      <c r="O88" s="333"/>
      <c r="P88" s="333"/>
      <c r="Q88" s="333"/>
      <c r="R88" s="333"/>
      <c r="S88" s="333"/>
      <c r="T88" s="333"/>
      <c r="U88" s="333"/>
      <c r="V88" s="333"/>
      <c r="W88" s="333"/>
      <c r="X88" s="333"/>
      <c r="Y88" s="333"/>
      <c r="Z88" s="333"/>
      <c r="AA88" s="333"/>
      <c r="AB88" s="333"/>
      <c r="AC88" s="333"/>
      <c r="AD88" s="333"/>
      <c r="AE88" s="333"/>
      <c r="AF88" s="333"/>
      <c r="AG88" s="333"/>
      <c r="AH88" s="333"/>
      <c r="AI88" s="333"/>
      <c r="AJ88" s="333"/>
      <c r="AK88" s="333"/>
      <c r="AL88" s="333"/>
      <c r="AM88" s="333"/>
      <c r="AN88" s="333"/>
      <c r="AO88" s="333"/>
      <c r="AP88" s="333"/>
      <c r="AQ88" s="333"/>
      <c r="AR88" s="333"/>
      <c r="AS88" s="333"/>
      <c r="AT88" s="333"/>
      <c r="AU88" s="333"/>
      <c r="AV88" s="333"/>
      <c r="AW88" s="333"/>
      <c r="AX88" s="333"/>
      <c r="AY88" s="333"/>
      <c r="AZ88" s="333"/>
      <c r="BA88" s="334"/>
    </row>
  </sheetData>
  <mergeCells count="361">
    <mergeCell ref="AH22:AH24"/>
    <mergeCell ref="AI22:AJ24"/>
    <mergeCell ref="AK22:AL24"/>
    <mergeCell ref="AM22:AQ24"/>
    <mergeCell ref="AR22:AR24"/>
    <mergeCell ref="AS22:AU24"/>
    <mergeCell ref="AW23:AY23"/>
    <mergeCell ref="AR25:AS25"/>
    <mergeCell ref="AT25:AY25"/>
    <mergeCell ref="AE27:AZ27"/>
    <mergeCell ref="AM28:AQ29"/>
    <mergeCell ref="AM30:AQ32"/>
    <mergeCell ref="AE33:AZ33"/>
    <mergeCell ref="AF35:AY35"/>
    <mergeCell ref="AM39:AR39"/>
    <mergeCell ref="AS39:AY39"/>
    <mergeCell ref="B38:AZ38"/>
    <mergeCell ref="C39:H39"/>
    <mergeCell ref="I39:N39"/>
    <mergeCell ref="P39:T39"/>
    <mergeCell ref="U39:AA39"/>
    <mergeCell ref="AC39:AH39"/>
    <mergeCell ref="AI39:AL39"/>
    <mergeCell ref="AQ40:AR40"/>
    <mergeCell ref="AS40:AT40"/>
    <mergeCell ref="AU40:AX40"/>
    <mergeCell ref="D40:G40"/>
    <mergeCell ref="H40:I40"/>
    <mergeCell ref="K40:L40"/>
    <mergeCell ref="Q40:U40"/>
    <mergeCell ref="X40:Y40"/>
    <mergeCell ref="AE40:AM40"/>
    <mergeCell ref="AN40:AP40"/>
    <mergeCell ref="AQ41:AR41"/>
    <mergeCell ref="AS41:AT41"/>
    <mergeCell ref="AU41:AX41"/>
    <mergeCell ref="D41:G41"/>
    <mergeCell ref="H41:I41"/>
    <mergeCell ref="K41:L41"/>
    <mergeCell ref="Q41:U41"/>
    <mergeCell ref="X41:Y41"/>
    <mergeCell ref="AE41:AM41"/>
    <mergeCell ref="AN41:AP41"/>
    <mergeCell ref="AQ42:AR42"/>
    <mergeCell ref="AS42:AT42"/>
    <mergeCell ref="AU42:AX42"/>
    <mergeCell ref="D42:G42"/>
    <mergeCell ref="H42:I42"/>
    <mergeCell ref="K42:L42"/>
    <mergeCell ref="Q42:U42"/>
    <mergeCell ref="X42:Y42"/>
    <mergeCell ref="AE42:AM42"/>
    <mergeCell ref="AN42:AP42"/>
    <mergeCell ref="AQ43:AR43"/>
    <mergeCell ref="AS43:AT43"/>
    <mergeCell ref="AU43:AX43"/>
    <mergeCell ref="D43:G43"/>
    <mergeCell ref="H43:I43"/>
    <mergeCell ref="K43:L43"/>
    <mergeCell ref="Q43:U43"/>
    <mergeCell ref="X43:Y43"/>
    <mergeCell ref="AE43:AM43"/>
    <mergeCell ref="AN43:AP43"/>
    <mergeCell ref="AQ44:AR44"/>
    <mergeCell ref="AS44:AT44"/>
    <mergeCell ref="AU44:AX44"/>
    <mergeCell ref="D44:G44"/>
    <mergeCell ref="H44:I44"/>
    <mergeCell ref="K44:L44"/>
    <mergeCell ref="Q44:U44"/>
    <mergeCell ref="X44:Y44"/>
    <mergeCell ref="AE44:AM44"/>
    <mergeCell ref="AN44:AP44"/>
    <mergeCell ref="AN45:AP45"/>
    <mergeCell ref="AQ45:AR45"/>
    <mergeCell ref="AS45:AT45"/>
    <mergeCell ref="AU45:AX45"/>
    <mergeCell ref="D45:G45"/>
    <mergeCell ref="H45:I45"/>
    <mergeCell ref="K45:L45"/>
    <mergeCell ref="Q45:U45"/>
    <mergeCell ref="X45:Y45"/>
    <mergeCell ref="AE45:AI45"/>
    <mergeCell ref="AJ45:AM45"/>
    <mergeCell ref="AN46:AP46"/>
    <mergeCell ref="AQ46:AR46"/>
    <mergeCell ref="AS46:AT46"/>
    <mergeCell ref="AU46:AX46"/>
    <mergeCell ref="D46:G46"/>
    <mergeCell ref="H46:I46"/>
    <mergeCell ref="K46:L46"/>
    <mergeCell ref="Q46:U46"/>
    <mergeCell ref="X46:Y46"/>
    <mergeCell ref="AE46:AI46"/>
    <mergeCell ref="AJ46:AM46"/>
    <mergeCell ref="AN47:AP47"/>
    <mergeCell ref="AQ47:AR47"/>
    <mergeCell ref="AS47:AT47"/>
    <mergeCell ref="AU47:AX47"/>
    <mergeCell ref="D47:G47"/>
    <mergeCell ref="H47:I47"/>
    <mergeCell ref="K47:L47"/>
    <mergeCell ref="Q47:U47"/>
    <mergeCell ref="X47:Y47"/>
    <mergeCell ref="AE47:AI47"/>
    <mergeCell ref="AJ47:AM47"/>
    <mergeCell ref="AN48:AP48"/>
    <mergeCell ref="AQ48:AR48"/>
    <mergeCell ref="AS48:AT48"/>
    <mergeCell ref="AU48:AX48"/>
    <mergeCell ref="D48:G48"/>
    <mergeCell ref="H48:I48"/>
    <mergeCell ref="K48:L48"/>
    <mergeCell ref="Q48:U48"/>
    <mergeCell ref="X48:Y48"/>
    <mergeCell ref="AE48:AI48"/>
    <mergeCell ref="AJ48:AM48"/>
    <mergeCell ref="AN49:AP49"/>
    <mergeCell ref="AQ49:AR49"/>
    <mergeCell ref="AS49:AT49"/>
    <mergeCell ref="AU49:AX49"/>
    <mergeCell ref="D49:G49"/>
    <mergeCell ref="H49:I49"/>
    <mergeCell ref="K49:L49"/>
    <mergeCell ref="Q49:U49"/>
    <mergeCell ref="X49:Y49"/>
    <mergeCell ref="AE49:AI49"/>
    <mergeCell ref="AJ49:AM49"/>
    <mergeCell ref="AN50:AP50"/>
    <mergeCell ref="AQ50:AR50"/>
    <mergeCell ref="AS50:AT50"/>
    <mergeCell ref="AU50:AX50"/>
    <mergeCell ref="D50:G50"/>
    <mergeCell ref="H50:I50"/>
    <mergeCell ref="K50:L50"/>
    <mergeCell ref="Q50:U50"/>
    <mergeCell ref="X50:Y50"/>
    <mergeCell ref="AE50:AI50"/>
    <mergeCell ref="AJ50:AM50"/>
    <mergeCell ref="AN51:AP51"/>
    <mergeCell ref="AQ51:AR51"/>
    <mergeCell ref="AS51:AT51"/>
    <mergeCell ref="AU51:AX51"/>
    <mergeCell ref="D51:G51"/>
    <mergeCell ref="H51:I51"/>
    <mergeCell ref="K51:L51"/>
    <mergeCell ref="Q51:U51"/>
    <mergeCell ref="X51:Y51"/>
    <mergeCell ref="AE51:AI51"/>
    <mergeCell ref="AJ51:AM51"/>
    <mergeCell ref="F12:L12"/>
    <mergeCell ref="M12:M13"/>
    <mergeCell ref="C14:E14"/>
    <mergeCell ref="F14:T14"/>
    <mergeCell ref="X14:Y16"/>
    <mergeCell ref="Z14:AA16"/>
    <mergeCell ref="F16:T17"/>
    <mergeCell ref="C16:E17"/>
    <mergeCell ref="B20:O20"/>
    <mergeCell ref="Q20:AC25"/>
    <mergeCell ref="C22:H24"/>
    <mergeCell ref="I22:I24"/>
    <mergeCell ref="AF22:AG24"/>
    <mergeCell ref="B25:D25"/>
    <mergeCell ref="AF25:AI25"/>
    <mergeCell ref="M29:M30"/>
    <mergeCell ref="N29:N30"/>
    <mergeCell ref="B33:O33"/>
    <mergeCell ref="C35:H35"/>
    <mergeCell ref="J35:N35"/>
    <mergeCell ref="R29:V30"/>
    <mergeCell ref="W29:AB30"/>
    <mergeCell ref="AE30:AG32"/>
    <mergeCell ref="Q33:AC36"/>
    <mergeCell ref="J22:N24"/>
    <mergeCell ref="N25:O25"/>
    <mergeCell ref="B27:O27"/>
    <mergeCell ref="Q27:V27"/>
    <mergeCell ref="W27:AC27"/>
    <mergeCell ref="AE28:AG29"/>
    <mergeCell ref="C29:K30"/>
    <mergeCell ref="AG6:AH8"/>
    <mergeCell ref="AI6:AJ8"/>
    <mergeCell ref="AG10:AH12"/>
    <mergeCell ref="AI10:AJ12"/>
    <mergeCell ref="AG14:AH16"/>
    <mergeCell ref="AI14:AJ16"/>
    <mergeCell ref="AP6:AQ8"/>
    <mergeCell ref="AR6:AV8"/>
    <mergeCell ref="AR10:AV12"/>
    <mergeCell ref="AR14:AV16"/>
    <mergeCell ref="A1:BA1"/>
    <mergeCell ref="B3:U3"/>
    <mergeCell ref="X3:AZ3"/>
    <mergeCell ref="F5:T6"/>
    <mergeCell ref="C6:E6"/>
    <mergeCell ref="X6:Y8"/>
    <mergeCell ref="Z6:AA8"/>
    <mergeCell ref="C8:E9"/>
    <mergeCell ref="F8:T8"/>
    <mergeCell ref="C10:E10"/>
    <mergeCell ref="F10:T10"/>
    <mergeCell ref="X10:Y12"/>
    <mergeCell ref="Z10:AA12"/>
    <mergeCell ref="C12:E12"/>
    <mergeCell ref="N12:T12"/>
    <mergeCell ref="AM11:AN11"/>
    <mergeCell ref="AM12:AN12"/>
    <mergeCell ref="AM13:AN13"/>
    <mergeCell ref="AM14:AN14"/>
    <mergeCell ref="AP14:AQ16"/>
    <mergeCell ref="AM15:AN15"/>
    <mergeCell ref="AM16:AN16"/>
    <mergeCell ref="AE20:AZ20"/>
    <mergeCell ref="AK6:AL8"/>
    <mergeCell ref="AM6:AN6"/>
    <mergeCell ref="AM8:AN8"/>
    <mergeCell ref="AM9:AN9"/>
    <mergeCell ref="AK10:AL12"/>
    <mergeCell ref="AM10:AN10"/>
    <mergeCell ref="AP10:AQ12"/>
    <mergeCell ref="AQ63:AU63"/>
    <mergeCell ref="AV63:AY63"/>
    <mergeCell ref="Y72:AA72"/>
    <mergeCell ref="Y73:AY73"/>
    <mergeCell ref="B68:U68"/>
    <mergeCell ref="X68:AZ68"/>
    <mergeCell ref="Y69:AA69"/>
    <mergeCell ref="C70:L73"/>
    <mergeCell ref="M70:T73"/>
    <mergeCell ref="Y70:AA70"/>
    <mergeCell ref="AB70:AY70"/>
    <mergeCell ref="C79:U79"/>
    <mergeCell ref="C80:U80"/>
    <mergeCell ref="C81:U81"/>
    <mergeCell ref="B76:AZ76"/>
    <mergeCell ref="C77:U77"/>
    <mergeCell ref="X77:AY77"/>
    <mergeCell ref="C78:I78"/>
    <mergeCell ref="J78:U78"/>
    <mergeCell ref="X78:AY78"/>
    <mergeCell ref="X79:AY79"/>
    <mergeCell ref="C84:U84"/>
    <mergeCell ref="C85:U85"/>
    <mergeCell ref="C86:U86"/>
    <mergeCell ref="X80:AY80"/>
    <mergeCell ref="X81:AY81"/>
    <mergeCell ref="C82:U82"/>
    <mergeCell ref="X82:AY82"/>
    <mergeCell ref="C83:U83"/>
    <mergeCell ref="X83:AY83"/>
    <mergeCell ref="X84:AY84"/>
    <mergeCell ref="S62:Y62"/>
    <mergeCell ref="Z62:AC62"/>
    <mergeCell ref="AD62:AH62"/>
    <mergeCell ref="AI62:AJ62"/>
    <mergeCell ref="AK62:AP62"/>
    <mergeCell ref="AQ62:AU62"/>
    <mergeCell ref="AV62:AY62"/>
    <mergeCell ref="C62:R62"/>
    <mergeCell ref="C63:R63"/>
    <mergeCell ref="S63:Y63"/>
    <mergeCell ref="Z63:AC63"/>
    <mergeCell ref="AD63:AH63"/>
    <mergeCell ref="AI63:AJ63"/>
    <mergeCell ref="AK63:AP63"/>
    <mergeCell ref="S64:Y64"/>
    <mergeCell ref="Z64:AC64"/>
    <mergeCell ref="AD64:AH64"/>
    <mergeCell ref="AI64:AJ64"/>
    <mergeCell ref="AK64:AP64"/>
    <mergeCell ref="AQ64:AU64"/>
    <mergeCell ref="AV64:AY64"/>
    <mergeCell ref="AQ65:AU65"/>
    <mergeCell ref="AV65:AY65"/>
    <mergeCell ref="C64:R64"/>
    <mergeCell ref="C65:R65"/>
    <mergeCell ref="S65:Y65"/>
    <mergeCell ref="Z65:AC65"/>
    <mergeCell ref="AD65:AH65"/>
    <mergeCell ref="AI65:AJ65"/>
    <mergeCell ref="AK65:AP65"/>
    <mergeCell ref="Y71:AA71"/>
    <mergeCell ref="AB71:AY71"/>
    <mergeCell ref="X85:AY85"/>
    <mergeCell ref="X86:AY86"/>
    <mergeCell ref="AN52:AP52"/>
    <mergeCell ref="AQ52:AR52"/>
    <mergeCell ref="AS52:AT52"/>
    <mergeCell ref="AU52:AX52"/>
    <mergeCell ref="D52:G52"/>
    <mergeCell ref="H52:I52"/>
    <mergeCell ref="K52:L52"/>
    <mergeCell ref="Q52:U52"/>
    <mergeCell ref="X52:Y52"/>
    <mergeCell ref="AE52:AI52"/>
    <mergeCell ref="AJ52:AM52"/>
    <mergeCell ref="AN53:AP53"/>
    <mergeCell ref="AQ53:AR53"/>
    <mergeCell ref="AS53:AT53"/>
    <mergeCell ref="AU53:AX53"/>
    <mergeCell ref="D53:G53"/>
    <mergeCell ref="H53:I53"/>
    <mergeCell ref="K53:L53"/>
    <mergeCell ref="Q53:U53"/>
    <mergeCell ref="X53:Y53"/>
    <mergeCell ref="AE53:AI53"/>
    <mergeCell ref="AJ53:AM53"/>
    <mergeCell ref="AN54:AP54"/>
    <mergeCell ref="AQ54:AR54"/>
    <mergeCell ref="AS54:AT54"/>
    <mergeCell ref="AU54:AX54"/>
    <mergeCell ref="D54:G54"/>
    <mergeCell ref="H54:I54"/>
    <mergeCell ref="K54:L54"/>
    <mergeCell ref="Q54:U54"/>
    <mergeCell ref="X54:Y54"/>
    <mergeCell ref="AE54:AI54"/>
    <mergeCell ref="AJ54:AM54"/>
    <mergeCell ref="AN55:AP55"/>
    <mergeCell ref="AQ55:AR55"/>
    <mergeCell ref="AS55:AT55"/>
    <mergeCell ref="AU55:AX55"/>
    <mergeCell ref="D55:G55"/>
    <mergeCell ref="H55:I55"/>
    <mergeCell ref="K55:L55"/>
    <mergeCell ref="Q55:U55"/>
    <mergeCell ref="X55:Y55"/>
    <mergeCell ref="AE55:AI55"/>
    <mergeCell ref="AJ55:AM55"/>
    <mergeCell ref="AN56:AP56"/>
    <mergeCell ref="AQ56:AR56"/>
    <mergeCell ref="AS56:AT56"/>
    <mergeCell ref="AU56:AX56"/>
    <mergeCell ref="D56:G56"/>
    <mergeCell ref="H56:I56"/>
    <mergeCell ref="K56:L56"/>
    <mergeCell ref="Q56:U56"/>
    <mergeCell ref="X56:Y56"/>
    <mergeCell ref="AE56:AI56"/>
    <mergeCell ref="AJ56:AM56"/>
    <mergeCell ref="AN57:AP57"/>
    <mergeCell ref="AQ57:AR57"/>
    <mergeCell ref="AS57:AT57"/>
    <mergeCell ref="AU57:AX57"/>
    <mergeCell ref="D57:G57"/>
    <mergeCell ref="H57:I57"/>
    <mergeCell ref="K57:L57"/>
    <mergeCell ref="Q57:U57"/>
    <mergeCell ref="X57:Y57"/>
    <mergeCell ref="AE57:AI57"/>
    <mergeCell ref="AJ57:AM57"/>
    <mergeCell ref="AQ61:AU61"/>
    <mergeCell ref="AV61:AY61"/>
    <mergeCell ref="B60:AZ60"/>
    <mergeCell ref="C61:R61"/>
    <mergeCell ref="S61:Y61"/>
    <mergeCell ref="Z61:AC61"/>
    <mergeCell ref="AD61:AH61"/>
    <mergeCell ref="AI61:AJ61"/>
    <mergeCell ref="AK61:AP61"/>
  </mergeCells>
  <conditionalFormatting sqref="E25 M25 AJ25 AR25:AS25 C40:C57 P40:P57 AD40:AD57">
    <cfRule type="cellIs" dxfId="0" priority="1" operator="equal">
      <formula>"TRUE"</formula>
    </cfRule>
  </conditionalFormatting>
  <dataValidations>
    <dataValidation type="list" allowBlank="1" sqref="AE45">
      <formula1>"동물 다루기,최면술,언어,조종,독순술,과학,예술/공예,포격,컴퓨터 사용,폭파,생존술"</formula1>
    </dataValidation>
    <dataValidation type="list" allowBlank="1" sqref="AE58:AH58">
      <formula1>"동물 다루기,최면술,언어(외국어),비밀 지식,잠수,전자기기,조종,독순술,과학,예술/공예,포격,컴퓨터 사용,폭파,생존술,근접전,사격"</formula1>
    </dataValidation>
    <dataValidation type="list" allowBlank="1" sqref="AE46:AE57">
      <formula1>"동물 다루기,최면술,언어,조종,독순술,과학,예술/공예,포격,컴퓨터 사용,폭파,생존술"</formula1>
    </dataValidation>
    <dataValidation type="list" allowBlank="1" sqref="AD62:AD65">
      <formula1>"db,½db"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 paperHeight="19.685039370078737in" paperWidth="8.26771653543307in"/>
  <drawing r:id="rId2"/>
  <legacyDrawing r:id="rId3"/>
</worksheet>
</file>