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ladislav/Documents/GitHub/water/"/>
    </mc:Choice>
  </mc:AlternateContent>
  <xr:revisionPtr revIDLastSave="0" documentId="13_ncr:1_{9DA77EBF-FD31-624C-AA79-A5A2F3BEB5C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Графики" sheetId="1" r:id="rId1"/>
    <sheet name="СБОР ДАННЫХ" sheetId="2" r:id="rId2"/>
    <sheet name="Выод данных" sheetId="3" r:id="rId3"/>
    <sheet name="Сводная" sheetId="4" r:id="rId4"/>
    <sheet name="02.18" sheetId="5" r:id="rId5"/>
    <sheet name="27.04.21" sheetId="6" r:id="rId6"/>
    <sheet name="План на цены 2022" sheetId="7" r:id="rId7"/>
    <sheet name="27.01.22" sheetId="8" r:id="rId8"/>
    <sheet name="15.03.22" sheetId="9" r:id="rId9"/>
    <sheet name="22.03.22" sheetId="10" r:id="rId10"/>
    <sheet name="9.04.22" sheetId="11" r:id="rId11"/>
    <sheet name="10.05.22" sheetId="12" r:id="rId12"/>
    <sheet name="23.05.22 " sheetId="13" r:id="rId13"/>
    <sheet name="15.06.22" sheetId="14" r:id="rId14"/>
    <sheet name="4.07.22" sheetId="15" r:id="rId15"/>
    <sheet name="26.10.22" sheetId="16" r:id="rId16"/>
    <sheet name="21.01.23" sheetId="17" r:id="rId17"/>
    <sheet name="22.01.23" sheetId="18" r:id="rId18"/>
    <sheet name="25.01.23" sheetId="19" r:id="rId19"/>
    <sheet name="26.01.23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13" i="1"/>
  <c r="K12" i="1"/>
  <c r="L12" i="1"/>
  <c r="K15" i="1"/>
  <c r="L15" i="1"/>
  <c r="K14" i="1"/>
  <c r="L14" i="1"/>
  <c r="Q13" i="1"/>
  <c r="C12" i="1"/>
  <c r="D12" i="1"/>
  <c r="E12" i="1"/>
  <c r="F12" i="1"/>
  <c r="G12" i="1"/>
  <c r="H12" i="1"/>
  <c r="I12" i="1"/>
  <c r="J12" i="1"/>
  <c r="M12" i="1"/>
  <c r="N12" i="1"/>
  <c r="O12" i="1"/>
  <c r="P12" i="1"/>
  <c r="Q12" i="1"/>
  <c r="B12" i="1"/>
  <c r="C13" i="1"/>
  <c r="D13" i="1"/>
  <c r="E13" i="1"/>
  <c r="F13" i="1"/>
  <c r="G13" i="1"/>
  <c r="H13" i="1"/>
  <c r="I13" i="1"/>
  <c r="J13" i="1"/>
  <c r="M13" i="1"/>
  <c r="N13" i="1"/>
  <c r="O13" i="1"/>
  <c r="P13" i="1"/>
  <c r="B13" i="1"/>
  <c r="C14" i="1"/>
  <c r="D14" i="1"/>
  <c r="E14" i="1"/>
  <c r="F14" i="1"/>
  <c r="G14" i="1"/>
  <c r="H14" i="1"/>
  <c r="I14" i="1"/>
  <c r="J14" i="1"/>
  <c r="M14" i="1"/>
  <c r="N14" i="1"/>
  <c r="O14" i="1"/>
  <c r="P14" i="1"/>
  <c r="Q14" i="1"/>
  <c r="B14" i="1"/>
  <c r="C15" i="1"/>
  <c r="D15" i="1"/>
  <c r="E15" i="1"/>
  <c r="F15" i="1"/>
  <c r="G15" i="1"/>
  <c r="H15" i="1"/>
  <c r="I15" i="1"/>
  <c r="J15" i="1"/>
  <c r="M15" i="1"/>
  <c r="N15" i="1"/>
  <c r="O15" i="1"/>
  <c r="P15" i="1"/>
  <c r="Q15" i="1"/>
  <c r="B15" i="1"/>
  <c r="Q8" i="20"/>
  <c r="B8" i="20" s="1"/>
  <c r="O8" i="20"/>
  <c r="S6" i="20"/>
  <c r="R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Q3" i="20"/>
  <c r="Q6" i="20" s="1"/>
  <c r="O3" i="20"/>
  <c r="Q2" i="20"/>
  <c r="O2" i="20"/>
  <c r="B2" i="20" s="1"/>
  <c r="Q8" i="19"/>
  <c r="O8" i="19"/>
  <c r="B8" i="19"/>
  <c r="S6" i="19"/>
  <c r="R6" i="19"/>
  <c r="Q6" i="19"/>
  <c r="P6" i="19"/>
  <c r="N6" i="19"/>
  <c r="M6" i="19"/>
  <c r="L6" i="19"/>
  <c r="K6" i="19"/>
  <c r="J6" i="19"/>
  <c r="I6" i="19"/>
  <c r="H6" i="19"/>
  <c r="G6" i="19"/>
  <c r="F6" i="19"/>
  <c r="E6" i="19"/>
  <c r="D6" i="19"/>
  <c r="Q3" i="19"/>
  <c r="O3" i="19"/>
  <c r="O6" i="19" s="1"/>
  <c r="B3" i="19"/>
  <c r="Q2" i="19"/>
  <c r="O2" i="19"/>
  <c r="B2" i="19"/>
  <c r="B8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B3" i="18"/>
  <c r="B6" i="18" s="1"/>
  <c r="B2" i="18"/>
  <c r="B8" i="17"/>
  <c r="B6" i="17"/>
  <c r="B3" i="17"/>
  <c r="B2" i="17"/>
  <c r="D8" i="16"/>
  <c r="L6" i="16"/>
  <c r="K6" i="16"/>
  <c r="J6" i="16"/>
  <c r="I6" i="16"/>
  <c r="H6" i="16"/>
  <c r="G6" i="16"/>
  <c r="F6" i="16"/>
  <c r="E6" i="16"/>
  <c r="D6" i="16"/>
  <c r="C6" i="16"/>
  <c r="B6" i="16"/>
  <c r="A6" i="16"/>
  <c r="H2" i="16"/>
  <c r="D6" i="15"/>
  <c r="M4" i="15"/>
  <c r="L4" i="15"/>
  <c r="J4" i="15"/>
  <c r="I4" i="15"/>
  <c r="H4" i="15"/>
  <c r="G4" i="15"/>
  <c r="F4" i="15"/>
  <c r="E4" i="15"/>
  <c r="D4" i="15"/>
  <c r="C4" i="15"/>
  <c r="B4" i="15"/>
  <c r="H2" i="15"/>
  <c r="D8" i="14"/>
  <c r="G6" i="14"/>
  <c r="G5" i="14"/>
  <c r="M4" i="14"/>
  <c r="L4" i="14"/>
  <c r="J4" i="14"/>
  <c r="I4" i="14"/>
  <c r="H4" i="14"/>
  <c r="G4" i="14"/>
  <c r="F4" i="14"/>
  <c r="E4" i="14"/>
  <c r="D4" i="14"/>
  <c r="C4" i="14"/>
  <c r="B4" i="14"/>
  <c r="G3" i="14"/>
  <c r="I2" i="14"/>
  <c r="H2" i="14"/>
  <c r="G6" i="13"/>
  <c r="G5" i="13"/>
  <c r="L4" i="13"/>
  <c r="K4" i="13"/>
  <c r="J4" i="13"/>
  <c r="I4" i="13"/>
  <c r="H4" i="13"/>
  <c r="G4" i="13"/>
  <c r="F4" i="13"/>
  <c r="E4" i="13"/>
  <c r="D4" i="13"/>
  <c r="C4" i="13"/>
  <c r="B4" i="13"/>
  <c r="G3" i="13"/>
  <c r="I2" i="13"/>
  <c r="H2" i="13"/>
  <c r="G6" i="12"/>
  <c r="G5" i="12"/>
  <c r="M4" i="12"/>
  <c r="L4" i="12"/>
  <c r="J4" i="12"/>
  <c r="I4" i="12"/>
  <c r="H4" i="12"/>
  <c r="G4" i="12"/>
  <c r="F4" i="12"/>
  <c r="E4" i="12"/>
  <c r="D4" i="12"/>
  <c r="C4" i="12"/>
  <c r="B4" i="12"/>
  <c r="G3" i="12"/>
  <c r="I2" i="12"/>
  <c r="H2" i="12"/>
  <c r="G6" i="11"/>
  <c r="G5" i="11"/>
  <c r="L4" i="11"/>
  <c r="K4" i="11"/>
  <c r="J4" i="11"/>
  <c r="I4" i="11"/>
  <c r="H4" i="11"/>
  <c r="G4" i="11"/>
  <c r="F4" i="11"/>
  <c r="E4" i="11"/>
  <c r="D4" i="11"/>
  <c r="C4" i="11"/>
  <c r="B4" i="11"/>
  <c r="G3" i="11"/>
  <c r="I2" i="11"/>
  <c r="G9" i="10"/>
  <c r="G7" i="10"/>
  <c r="G6" i="10"/>
  <c r="L5" i="10"/>
  <c r="K5" i="10"/>
  <c r="J5" i="10"/>
  <c r="I5" i="10"/>
  <c r="H5" i="10"/>
  <c r="G5" i="10"/>
  <c r="F5" i="10"/>
  <c r="E5" i="10"/>
  <c r="D5" i="10"/>
  <c r="C5" i="10"/>
  <c r="B5" i="10"/>
  <c r="G4" i="10"/>
  <c r="I3" i="10"/>
  <c r="G8" i="9"/>
  <c r="G6" i="9"/>
  <c r="G5" i="9"/>
  <c r="L4" i="9"/>
  <c r="K4" i="9"/>
  <c r="J4" i="9"/>
  <c r="I4" i="9"/>
  <c r="H4" i="9"/>
  <c r="G4" i="9"/>
  <c r="F4" i="9"/>
  <c r="E4" i="9"/>
  <c r="D4" i="9"/>
  <c r="C4" i="9"/>
  <c r="B4" i="9"/>
  <c r="G3" i="9"/>
  <c r="I2" i="9"/>
  <c r="G8" i="8"/>
  <c r="D6" i="8"/>
  <c r="D5" i="8"/>
  <c r="J4" i="8"/>
  <c r="I4" i="8"/>
  <c r="G4" i="8"/>
  <c r="F4" i="8"/>
  <c r="E4" i="8"/>
  <c r="D4" i="8"/>
  <c r="C4" i="8"/>
  <c r="B4" i="8"/>
  <c r="I2" i="8"/>
  <c r="H12" i="7"/>
  <c r="E12" i="7"/>
  <c r="H11" i="7"/>
  <c r="E11" i="7"/>
  <c r="H10" i="7"/>
  <c r="E10" i="7"/>
  <c r="H9" i="7"/>
  <c r="E9" i="7"/>
  <c r="H6" i="7"/>
  <c r="E6" i="7"/>
  <c r="H5" i="7"/>
  <c r="E5" i="7"/>
  <c r="H4" i="7"/>
  <c r="E4" i="7"/>
  <c r="H3" i="7"/>
  <c r="E3" i="7"/>
  <c r="G8" i="6"/>
  <c r="J4" i="6"/>
  <c r="I4" i="6"/>
  <c r="G4" i="6"/>
  <c r="F4" i="6"/>
  <c r="E4" i="6"/>
  <c r="D4" i="6"/>
  <c r="B4" i="6"/>
  <c r="G6" i="4"/>
  <c r="F3" i="4"/>
  <c r="D8" i="3"/>
  <c r="D6" i="3"/>
  <c r="B2" i="3"/>
  <c r="B1" i="3"/>
  <c r="F6" i="2"/>
  <c r="F4" i="4" s="1"/>
  <c r="F5" i="2"/>
  <c r="D4" i="3" s="1"/>
  <c r="B6" i="19" l="1"/>
  <c r="G4" i="4"/>
  <c r="G5" i="4"/>
  <c r="D5" i="3"/>
  <c r="D7" i="3" s="1"/>
  <c r="B3" i="20"/>
  <c r="B6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B1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  <comment ref="B2" authorId="0" shapeId="0" xr:uid="{00000000-0006-0000-02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Админ:
Выпадающий список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B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B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C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C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D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D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E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E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</author>
  </authors>
  <commentList>
    <comment ref="D2" authorId="0" shapeId="0" xr:uid="{00000000-0006-0000-0F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300р</t>
        </r>
      </text>
    </comment>
    <comment ref="D3" authorId="0" shapeId="0" xr:uid="{00000000-0006-0000-0F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цена по акции. Факт 240р</t>
        </r>
      </text>
    </comment>
  </commentList>
</comments>
</file>

<file path=xl/sharedStrings.xml><?xml version="1.0" encoding="utf-8"?>
<sst xmlns="http://schemas.openxmlformats.org/spreadsheetml/2006/main" count="771" uniqueCount="110">
  <si>
    <t>Кристальная</t>
  </si>
  <si>
    <t>Ниагара</t>
  </si>
  <si>
    <t>дата</t>
  </si>
  <si>
    <t>марка</t>
  </si>
  <si>
    <t>объем</t>
  </si>
  <si>
    <t>кол-во</t>
  </si>
  <si>
    <t>сумма</t>
  </si>
  <si>
    <t>цена руб/шт</t>
  </si>
  <si>
    <t>Люксвода</t>
  </si>
  <si>
    <t>тара</t>
  </si>
  <si>
    <t>Дата анализа</t>
  </si>
  <si>
    <t>Дата для сравнения</t>
  </si>
  <si>
    <t>Лидер</t>
  </si>
  <si>
    <t>Платинум</t>
  </si>
  <si>
    <t>Люкс вода</t>
  </si>
  <si>
    <t>Люкс вода детская</t>
  </si>
  <si>
    <t xml:space="preserve">Ниагара </t>
  </si>
  <si>
    <t>Ниагара Премиум</t>
  </si>
  <si>
    <t>Живая капля</t>
  </si>
  <si>
    <t>ОАЗИС</t>
  </si>
  <si>
    <t>Власов ключ</t>
  </si>
  <si>
    <t>Чебаркульский исток</t>
  </si>
  <si>
    <t>19л 1шт</t>
  </si>
  <si>
    <t>19л от 2х стало</t>
  </si>
  <si>
    <t>19л от 2х было</t>
  </si>
  <si>
    <t>Изменение цены от 2шт</t>
  </si>
  <si>
    <t>Тара</t>
  </si>
  <si>
    <t>Акции</t>
  </si>
  <si>
    <t>НОВОЕ:
Помпа механическая
+5 бутылей по 19л
Цена:1450 ₽
* данная цена действительна при одновременной доставке от 2-ух бутылей</t>
  </si>
  <si>
    <t>Комплект:
Кулер настольный с охлаждением
+50 бутылей по 19л
Цена:14500 ₽
* данная цена действительна при одновременной доставке от 2-ух бутылей</t>
  </si>
  <si>
    <t>Комплект:
Кулер напольный с компрессорным охлаждением
+110 бутылей по 19л
Цена:31900 ₽
* данная цена действительна при одновременной доставке от 2-ух бутылей</t>
  </si>
  <si>
    <t>Поднятие цен от 2х шт</t>
  </si>
  <si>
    <t>Изменеие, %</t>
  </si>
  <si>
    <t>Любимая+</t>
  </si>
  <si>
    <t>Артенза</t>
  </si>
  <si>
    <t>Люск вода</t>
  </si>
  <si>
    <t>?</t>
  </si>
  <si>
    <t>19л от 2х</t>
  </si>
  <si>
    <t>19л от 5и</t>
  </si>
  <si>
    <t>19л от 10и</t>
  </si>
  <si>
    <t>другое</t>
  </si>
  <si>
    <t>Лидер ПЛАТИНУМ</t>
  </si>
  <si>
    <t>Изм.цены с 02.18</t>
  </si>
  <si>
    <t>рост %</t>
  </si>
  <si>
    <t>от 1шт</t>
  </si>
  <si>
    <t>от 2шт</t>
  </si>
  <si>
    <t>от 5шт</t>
  </si>
  <si>
    <t>от 10шт</t>
  </si>
  <si>
    <t>PLATINUM</t>
  </si>
  <si>
    <t xml:space="preserve"> - </t>
  </si>
  <si>
    <t>Изм.цены с 27.04.21</t>
  </si>
  <si>
    <t>от 30шт 150 предоплата</t>
  </si>
  <si>
    <t>Кулер настольный с нагревом
+40  по 19л
5600₽</t>
  </si>
  <si>
    <t>Кулер настольный с нагревом
+25  по 19л
6000 ₽</t>
  </si>
  <si>
    <t>Кулер настольный с нагревом
+25  по 19л
5625 ₽</t>
  </si>
  <si>
    <t>Кулер настольный с нагревом
+25  по 19л
5000₽</t>
  </si>
  <si>
    <t>Кулер настольный с нагревом
+40  по 19л
6400₽</t>
  </si>
  <si>
    <t>Кулер настольный с нагревом
+30  по 19л
6000₽</t>
  </si>
  <si>
    <t>Кулер напольный с НАГРЕВОМ
+60  по 19л
8400 ₽</t>
  </si>
  <si>
    <t>Кулер напольный с  охлаждением
+75  по 19л
16875 ₽</t>
  </si>
  <si>
    <t>Кулер напольный с  охлаждением
+75  по 19л
14000 ₽</t>
  </si>
  <si>
    <t>Кулер напольный с  охлаждением
+50  по 19л
8000 ₽</t>
  </si>
  <si>
    <t>Кулер напольный с  охлаждением
+85  по 19л
17000 ₽</t>
  </si>
  <si>
    <t>Помпа мини + 2 по 19+2 тары 1000₽</t>
  </si>
  <si>
    <t>помпа стандрат
+15  по 19л
3600</t>
  </si>
  <si>
    <t>Помпа стандрат + 5 по 19л 1125₽</t>
  </si>
  <si>
    <t>Помпа стандрат + 2 по 19л 666₽</t>
  </si>
  <si>
    <t>Помпа + 4 по 19+2 тары 1330₽</t>
  </si>
  <si>
    <t>Помпа стандрат + 25 по 19л 3750₽</t>
  </si>
  <si>
    <t>Помпа стандрат + 2 по 19+2 тары 1100₽</t>
  </si>
  <si>
    <t xml:space="preserve">2% бонусами </t>
  </si>
  <si>
    <t xml:space="preserve"> скидка 10% при заказe через сайт</t>
  </si>
  <si>
    <t>10р с каждой бутылки бонус</t>
  </si>
  <si>
    <t>ЛИДЕР</t>
  </si>
  <si>
    <t>ЛИДЕР ПЛАТИНУМ</t>
  </si>
  <si>
    <t>Изм.цены с 27.01.21</t>
  </si>
  <si>
    <t>Изм.цены с 15.03.21</t>
  </si>
  <si>
    <t>Изм.цены с 22.03.21</t>
  </si>
  <si>
    <t>Аквамобиль</t>
  </si>
  <si>
    <t>Изм.цены с 9.04.21</t>
  </si>
  <si>
    <t>Изм.цены с 10.05.22</t>
  </si>
  <si>
    <t>Изм.цены с 23.05.22</t>
  </si>
  <si>
    <t>-</t>
  </si>
  <si>
    <t>Изм.цены с 15.06.22</t>
  </si>
  <si>
    <t>цена на дату:</t>
  </si>
  <si>
    <t>Аквамобиль Аква Ирендык</t>
  </si>
  <si>
    <t>Аквамобил Архыз</t>
  </si>
  <si>
    <t>Аквамобил Артенза</t>
  </si>
  <si>
    <t>Аквамобил Кукузар</t>
  </si>
  <si>
    <t>Аквамобил сосновская</t>
  </si>
  <si>
    <t>Горный ОАЗИС</t>
  </si>
  <si>
    <t>Люкс вода Люксик</t>
  </si>
  <si>
    <t>Ниагара Премиум Кавказ</t>
  </si>
  <si>
    <t xml:space="preserve">Изм.цены с </t>
  </si>
  <si>
    <t>прошлой даты</t>
  </si>
  <si>
    <t>Column1</t>
  </si>
  <si>
    <t>01.02.2018</t>
  </si>
  <si>
    <t>27.04.2021</t>
  </si>
  <si>
    <t>27.01.2022</t>
  </si>
  <si>
    <t>15.03.2022</t>
  </si>
  <si>
    <t>22.03.2022</t>
  </si>
  <si>
    <t>09.04.2022</t>
  </si>
  <si>
    <t>10.05.2022</t>
  </si>
  <si>
    <t>23.05.2022</t>
  </si>
  <si>
    <t>15.06.2022</t>
  </si>
  <si>
    <t>26.10.2022</t>
  </si>
  <si>
    <t>21.01.2023</t>
  </si>
  <si>
    <t>22.01.2023</t>
  </si>
  <si>
    <t>25.01.2023</t>
  </si>
  <si>
    <t>26.01.2023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</si>
</sst>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/>
    <xf numFmtId="43" fontId="3" fillId="0" borderId="0"/>
  </cellStyleXfs>
  <cellXfs count="10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9" fontId="0" fillId="0" borderId="0" xfId="1" applyFont="1"/>
    <xf numFmtId="9" fontId="1" fillId="0" borderId="2" xfId="1" applyFont="1" applyBorder="1" applyAlignment="1">
      <alignment horizontal="left"/>
    </xf>
    <xf numFmtId="9" fontId="0" fillId="0" borderId="4" xfId="1" applyFont="1" applyBorder="1" applyAlignment="1">
      <alignment horizontal="center"/>
    </xf>
    <xf numFmtId="17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0" fillId="3" borderId="0" xfId="0" applyFill="1"/>
    <xf numFmtId="9" fontId="0" fillId="3" borderId="0" xfId="0" applyNumberFormat="1" applyFill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2" borderId="7" xfId="0" applyFill="1" applyBorder="1" applyAlignment="1">
      <alignment horizontal="left" vertical="top" wrapText="1"/>
    </xf>
    <xf numFmtId="1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1" fillId="0" borderId="2" xfId="1" applyNumberFormat="1" applyFont="1" applyBorder="1" applyAlignment="1">
      <alignment horizontal="left"/>
    </xf>
    <xf numFmtId="164" fontId="0" fillId="0" borderId="0" xfId="2" applyNumberFormat="1" applyFont="1"/>
    <xf numFmtId="0" fontId="0" fillId="5" borderId="0" xfId="0" applyFill="1"/>
    <xf numFmtId="165" fontId="0" fillId="0" borderId="10" xfId="1" applyNumberFormat="1" applyFont="1" applyBorder="1" applyAlignment="1">
      <alignment horizontal="center"/>
    </xf>
    <xf numFmtId="0" fontId="5" fillId="0" borderId="0" xfId="0" applyFont="1"/>
    <xf numFmtId="0" fontId="0" fillId="0" borderId="12" xfId="0" applyBorder="1"/>
    <xf numFmtId="0" fontId="0" fillId="0" borderId="13" xfId="0" applyBorder="1"/>
    <xf numFmtId="0" fontId="5" fillId="0" borderId="12" xfId="0" applyFont="1" applyBorder="1"/>
    <xf numFmtId="0" fontId="5" fillId="0" borderId="13" xfId="0" applyFont="1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5" fillId="0" borderId="13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6" borderId="4" xfId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6" borderId="19" xfId="0" applyFill="1" applyBorder="1" applyAlignment="1">
      <alignment horizontal="center"/>
    </xf>
    <xf numFmtId="9" fontId="0" fillId="6" borderId="19" xfId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6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9" fontId="1" fillId="0" borderId="19" xfId="1" applyFont="1" applyBorder="1" applyAlignment="1">
      <alignment horizontal="left"/>
    </xf>
    <xf numFmtId="14" fontId="1" fillId="0" borderId="19" xfId="1" applyNumberFormat="1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 textRotation="90"/>
    </xf>
    <xf numFmtId="0" fontId="0" fillId="0" borderId="12" xfId="0" applyBorder="1"/>
    <xf numFmtId="0" fontId="0" fillId="0" borderId="16" xfId="0" applyBorder="1"/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0" fillId="0" borderId="0" xfId="0" applyNumberFormat="1"/>
    <xf numFmtId="1" fontId="0" fillId="0" borderId="0" xfId="0" applyNumberFormat="1"/>
    <xf numFmtId="1" fontId="8" fillId="0" borderId="0" xfId="0" applyNumberFormat="1" applyFont="1" applyBorder="1" applyAlignment="1">
      <alignment horizontal="right" vertical="center" wrapText="1"/>
    </xf>
    <xf numFmtId="1" fontId="1" fillId="0" borderId="0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 cent" xfId="1" builtinId="5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Аквамобиль Аква Ирендык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Графики!$B$2:$B$15</c:f>
              <c:numCache>
                <c:formatCode>0</c:formatCode>
                <c:ptCount val="14"/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B-FF40-8326-7E520377A0D7}"/>
            </c:ext>
          </c:extLst>
        </c:ser>
        <c:ser>
          <c:idx val="1"/>
          <c:order val="1"/>
          <c:tx>
            <c:strRef>
              <c:f>Графики!$C$1</c:f>
              <c:strCache>
                <c:ptCount val="1"/>
                <c:pt idx="0">
                  <c:v>Аквамобил Архыз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Графики!$C$2:$C$15</c:f>
              <c:numCache>
                <c:formatCode>0</c:formatCode>
                <c:ptCount val="14"/>
                <c:pt idx="10">
                  <c:v>525</c:v>
                </c:pt>
                <c:pt idx="11">
                  <c:v>525</c:v>
                </c:pt>
                <c:pt idx="12">
                  <c:v>525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B-FF40-8326-7E520377A0D7}"/>
            </c:ext>
          </c:extLst>
        </c:ser>
        <c:ser>
          <c:idx val="2"/>
          <c:order val="2"/>
          <c:tx>
            <c:strRef>
              <c:f>Графики!$D$1</c:f>
              <c:strCache>
                <c:ptCount val="1"/>
                <c:pt idx="0">
                  <c:v>Аквамобил Артенза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Графики!$D$2:$D$15</c:f>
              <c:numCache>
                <c:formatCode>0</c:formatCode>
                <c:ptCount val="14"/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B-FF40-8326-7E520377A0D7}"/>
            </c:ext>
          </c:extLst>
        </c:ser>
        <c:ser>
          <c:idx val="3"/>
          <c:order val="3"/>
          <c:tx>
            <c:strRef>
              <c:f>Графики!$E$1</c:f>
              <c:strCache>
                <c:ptCount val="1"/>
                <c:pt idx="0">
                  <c:v>Аквамобил Кукузар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Графики!$E$2:$E$15</c:f>
              <c:numCache>
                <c:formatCode>0</c:formatCode>
                <c:ptCount val="14"/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B-FF40-8326-7E520377A0D7}"/>
            </c:ext>
          </c:extLst>
        </c:ser>
        <c:ser>
          <c:idx val="4"/>
          <c:order val="4"/>
          <c:tx>
            <c:strRef>
              <c:f>Графики!$F$1</c:f>
              <c:strCache>
                <c:ptCount val="1"/>
                <c:pt idx="0">
                  <c:v>Аквамобил сосновская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Графики!$F$2:$F$15</c:f>
              <c:numCache>
                <c:formatCode>0</c:formatCode>
                <c:ptCount val="14"/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B-FF40-8326-7E520377A0D7}"/>
            </c:ext>
          </c:extLst>
        </c:ser>
        <c:ser>
          <c:idx val="5"/>
          <c:order val="5"/>
          <c:tx>
            <c:strRef>
              <c:f>Графики!$G$1</c:f>
              <c:strCache>
                <c:ptCount val="1"/>
                <c:pt idx="0">
                  <c:v>Чебаркульский исток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Графики!$G$2:$G$15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6B-FF40-8326-7E520377A0D7}"/>
            </c:ext>
          </c:extLst>
        </c:ser>
        <c:ser>
          <c:idx val="6"/>
          <c:order val="6"/>
          <c:tx>
            <c:strRef>
              <c:f>Графики!$H$1</c:f>
              <c:strCache>
                <c:ptCount val="1"/>
                <c:pt idx="0">
                  <c:v>Кристальная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Графики!$H$2:$H$15</c:f>
              <c:numCache>
                <c:formatCode>0</c:formatCode>
                <c:ptCount val="14"/>
                <c:pt idx="0">
                  <c:v>140</c:v>
                </c:pt>
                <c:pt idx="1">
                  <c:v>150</c:v>
                </c:pt>
                <c:pt idx="2">
                  <c:v>170</c:v>
                </c:pt>
                <c:pt idx="3">
                  <c:v>170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175</c:v>
                </c:pt>
                <c:pt idx="12">
                  <c:v>180</c:v>
                </c:pt>
                <c:pt idx="1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6B-FF40-8326-7E520377A0D7}"/>
            </c:ext>
          </c:extLst>
        </c:ser>
        <c:ser>
          <c:idx val="7"/>
          <c:order val="7"/>
          <c:tx>
            <c:strRef>
              <c:f>Графики!$I$1</c:f>
              <c:strCache>
                <c:ptCount val="1"/>
                <c:pt idx="0">
                  <c:v>Горный ОАЗИС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Графики!$I$2:$I$15</c:f>
              <c:numCache>
                <c:formatCode>0</c:formatCode>
                <c:ptCount val="14"/>
                <c:pt idx="0">
                  <c:v>110</c:v>
                </c:pt>
                <c:pt idx="2">
                  <c:v>145</c:v>
                </c:pt>
                <c:pt idx="3">
                  <c:v>150</c:v>
                </c:pt>
                <c:pt idx="4">
                  <c:v>150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6B-FF40-8326-7E520377A0D7}"/>
            </c:ext>
          </c:extLst>
        </c:ser>
        <c:ser>
          <c:idx val="8"/>
          <c:order val="8"/>
          <c:tx>
            <c:strRef>
              <c:f>Графики!$J$1</c:f>
              <c:strCache>
                <c:ptCount val="1"/>
                <c:pt idx="0">
                  <c:v>Любимая+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Графики!$J$2:$J$15</c:f>
              <c:numCache>
                <c:formatCode>0</c:formatCode>
                <c:ptCount val="14"/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B-FF40-8326-7E520377A0D7}"/>
            </c:ext>
          </c:extLst>
        </c:ser>
        <c:ser>
          <c:idx val="9"/>
          <c:order val="9"/>
          <c:tx>
            <c:strRef>
              <c:f>Графики!$K$1</c:f>
              <c:strCache>
                <c:ptCount val="1"/>
                <c:pt idx="0">
                  <c:v>Люкс вода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Графики!$K$2:$K$15</c:f>
              <c:numCache>
                <c:formatCode>0</c:formatCode>
                <c:ptCount val="14"/>
                <c:pt idx="0">
                  <c:v>163</c:v>
                </c:pt>
                <c:pt idx="1">
                  <c:v>180</c:v>
                </c:pt>
                <c:pt idx="2">
                  <c:v>184</c:v>
                </c:pt>
                <c:pt idx="3">
                  <c:v>195</c:v>
                </c:pt>
                <c:pt idx="4">
                  <c:v>195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228</c:v>
                </c:pt>
                <c:pt idx="11">
                  <c:v>228</c:v>
                </c:pt>
                <c:pt idx="12">
                  <c:v>228</c:v>
                </c:pt>
                <c:pt idx="13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6B-FF40-8326-7E520377A0D7}"/>
            </c:ext>
          </c:extLst>
        </c:ser>
        <c:ser>
          <c:idx val="10"/>
          <c:order val="10"/>
          <c:tx>
            <c:strRef>
              <c:f>Графики!$L$1</c:f>
              <c:strCache>
                <c:ptCount val="1"/>
                <c:pt idx="0">
                  <c:v>Люкс вода Люксик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Графики!$L$2:$L$15</c:f>
              <c:numCache>
                <c:formatCode>0</c:formatCode>
                <c:ptCount val="14"/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6B-FF40-8326-7E520377A0D7}"/>
            </c:ext>
          </c:extLst>
        </c:ser>
        <c:ser>
          <c:idx val="11"/>
          <c:order val="11"/>
          <c:tx>
            <c:strRef>
              <c:f>Графики!$M$1</c:f>
              <c:strCache>
                <c:ptCount val="1"/>
                <c:pt idx="0">
                  <c:v>Ниагара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Графики!$M$2:$M$15</c:f>
              <c:numCache>
                <c:formatCode>0</c:formatCode>
                <c:ptCount val="14"/>
                <c:pt idx="0">
                  <c:v>150</c:v>
                </c:pt>
                <c:pt idx="1">
                  <c:v>189</c:v>
                </c:pt>
                <c:pt idx="2">
                  <c:v>199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245</c:v>
                </c:pt>
                <c:pt idx="10">
                  <c:v>209</c:v>
                </c:pt>
                <c:pt idx="11">
                  <c:v>209</c:v>
                </c:pt>
                <c:pt idx="12">
                  <c:v>209</c:v>
                </c:pt>
                <c:pt idx="1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6B-FF40-8326-7E520377A0D7}"/>
            </c:ext>
          </c:extLst>
        </c:ser>
        <c:ser>
          <c:idx val="12"/>
          <c:order val="12"/>
          <c:tx>
            <c:strRef>
              <c:f>Графики!$N$1</c:f>
              <c:strCache>
                <c:ptCount val="1"/>
                <c:pt idx="0">
                  <c:v>Ниагара Премиум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Графики!$N$2:$N$15</c:f>
              <c:numCache>
                <c:formatCode>0</c:formatCode>
                <c:ptCount val="14"/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B-FF40-8326-7E520377A0D7}"/>
            </c:ext>
          </c:extLst>
        </c:ser>
        <c:ser>
          <c:idx val="13"/>
          <c:order val="13"/>
          <c:tx>
            <c:strRef>
              <c:f>Графики!$O$1</c:f>
              <c:strCache>
                <c:ptCount val="1"/>
                <c:pt idx="0">
                  <c:v>Ниагара Премиум Кавказ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Графики!$O$2:$O$15</c:f>
              <c:numCache>
                <c:formatCode>0</c:formatCode>
                <c:ptCount val="14"/>
                <c:pt idx="10">
                  <c:v>430</c:v>
                </c:pt>
                <c:pt idx="11">
                  <c:v>430</c:v>
                </c:pt>
                <c:pt idx="12">
                  <c:v>430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6B-FF40-8326-7E520377A0D7}"/>
            </c:ext>
          </c:extLst>
        </c:ser>
        <c:ser>
          <c:idx val="14"/>
          <c:order val="14"/>
          <c:tx>
            <c:strRef>
              <c:f>Графики!$P$1</c:f>
              <c:strCache>
                <c:ptCount val="1"/>
                <c:pt idx="0">
                  <c:v>Власов ключ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Графики!$P$2:$P$15</c:f>
              <c:numCache>
                <c:formatCode>0</c:formatCode>
                <c:ptCount val="14"/>
                <c:pt idx="0">
                  <c:v>170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230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6B-FF40-8326-7E520377A0D7}"/>
            </c:ext>
          </c:extLst>
        </c:ser>
        <c:ser>
          <c:idx val="15"/>
          <c:order val="15"/>
          <c:tx>
            <c:strRef>
              <c:f>Графики!$Q$1</c:f>
              <c:strCache>
                <c:ptCount val="1"/>
                <c:pt idx="0">
                  <c:v>Живая капля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Графики!$A$2:$A$15</c:f>
              <c:strCache>
                <c:ptCount val="14"/>
                <c:pt idx="0">
                  <c:v>01.02.2018</c:v>
                </c:pt>
                <c:pt idx="1">
                  <c:v>27.04.2021</c:v>
                </c:pt>
                <c:pt idx="2">
                  <c:v>27.01.2022</c:v>
                </c:pt>
                <c:pt idx="3">
                  <c:v>15.03.2022</c:v>
                </c:pt>
                <c:pt idx="4">
                  <c:v>22.03.2022</c:v>
                </c:pt>
                <c:pt idx="5">
                  <c:v>09.04.2022</c:v>
                </c:pt>
                <c:pt idx="6">
                  <c:v>10.05.2022</c:v>
                </c:pt>
                <c:pt idx="7">
                  <c:v>23.05.2022</c:v>
                </c:pt>
                <c:pt idx="8">
                  <c:v>15.06.2022</c:v>
                </c:pt>
                <c:pt idx="9">
                  <c:v>26.10.2022</c:v>
                </c:pt>
                <c:pt idx="10">
                  <c:v>21.01.2023</c:v>
                </c:pt>
                <c:pt idx="11">
                  <c:v>22.01.2023</c:v>
                </c:pt>
                <c:pt idx="12">
                  <c:v>25.01.2023</c:v>
                </c:pt>
                <c:pt idx="13">
                  <c:v>26.01.2023</c:v>
                </c:pt>
              </c:strCache>
            </c:strRef>
          </c:cat>
          <c:val>
            <c:numRef>
              <c:f>Графики!$Q$2:$Q$15</c:f>
              <c:numCache>
                <c:formatCode>0</c:formatCode>
                <c:ptCount val="14"/>
                <c:pt idx="0">
                  <c:v>100</c:v>
                </c:pt>
                <c:pt idx="1">
                  <c:v>140</c:v>
                </c:pt>
                <c:pt idx="2">
                  <c:v>150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6B-FF40-8326-7E520377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088448"/>
        <c:axId val="1095594160"/>
      </c:lineChart>
      <c:catAx>
        <c:axId val="14840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095594160"/>
        <c:crosses val="autoZero"/>
        <c:auto val="1"/>
        <c:lblAlgn val="ctr"/>
        <c:lblOffset val="100"/>
        <c:noMultiLvlLbl val="0"/>
      </c:catAx>
      <c:valAx>
        <c:axId val="10955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840884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Люксвода от 2шт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Сводная!$A$3:$A$6</c:f>
              <c:numCache>
                <c:formatCode>mmm\-yy</c:formatCode>
                <c:ptCount val="4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</c:numCache>
            </c:numRef>
          </c:cat>
          <c:val>
            <c:numRef>
              <c:f>Сводная!$F$3:$F$6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3-0943-AE3C-545CA5D4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9392"/>
        <c:axId val="431764640"/>
      </c:lineChart>
      <c:dateAx>
        <c:axId val="431759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64640"/>
        <c:crosses val="autoZero"/>
        <c:auto val="0"/>
        <c:lblOffset val="100"/>
        <c:baseTimeUnit val="months"/>
      </c:dateAx>
      <c:valAx>
        <c:axId val="431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4317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611038</xdr:colOff>
      <xdr:row>1</xdr:row>
      <xdr:rowOff>81037</xdr:rowOff>
    </xdr:from>
    <xdr:to>
      <xdr:col>30</xdr:col>
      <xdr:colOff>657981</xdr:colOff>
      <xdr:row>41</xdr:row>
      <xdr:rowOff>30237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BCE37E-8C07-9B49-66AA-A5AADF848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185964</xdr:colOff>
      <xdr:row>0</xdr:row>
      <xdr:rowOff>111579</xdr:rowOff>
    </xdr:from>
    <xdr:to>
      <xdr:col>19</xdr:col>
      <xdr:colOff>326570</xdr:colOff>
      <xdr:row>15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5FD52-4186-8747-85C4-7AE2131A4FBA}" name="Table2" displayName="Table2" ref="A1:Q15" totalsRowShown="0">
  <autoFilter ref="A1:Q15" xr:uid="{8ED5FD52-4186-8747-85C4-7AE2131A4FBA}"/>
  <tableColumns count="17">
    <tableColumn id="1" xr3:uid="{9DB6DC96-312F-BB44-A930-CD1252B1E4F2}" name="Column1"/>
    <tableColumn id="2" xr3:uid="{084190F3-973C-514B-8290-1F92A06981E0}" name="Аквамобиль Аква Ирендык" dataDxfId="15"/>
    <tableColumn id="3" xr3:uid="{58A10194-9E32-AD45-996F-91E32E8B4638}" name="Аквамобил Архыз" dataDxfId="14"/>
    <tableColumn id="4" xr3:uid="{60927FFA-ACFD-354A-909D-3AB157B3D959}" name="Аквамобил Артенза" dataDxfId="13"/>
    <tableColumn id="5" xr3:uid="{3C3BE93D-3485-C447-9A8B-AFA3885366A2}" name="Аквамобил Кукузар" dataDxfId="12"/>
    <tableColumn id="6" xr3:uid="{017266D5-58CB-EB41-9020-337FA85BA585}" name="Аквамобил сосновская" dataDxfId="11"/>
    <tableColumn id="7" xr3:uid="{ABF6F64F-F245-DF42-B579-F71BE3F0CE15}" name="Чебаркульский исток" dataDxfId="10"/>
    <tableColumn id="8" xr3:uid="{0A8DB3FC-1AC5-2A44-8E08-1C598012A111}" name="Кристальная" dataDxfId="9"/>
    <tableColumn id="9" xr3:uid="{FB9EDD56-DA22-874A-A250-D73799F9C5F1}" name="Горный ОАЗИС" dataDxfId="8"/>
    <tableColumn id="10" xr3:uid="{E545F258-3FDA-224B-AC46-ACA740E455B1}" name="Любимая+" dataDxfId="7"/>
    <tableColumn id="11" xr3:uid="{C05361E7-CDDE-F046-AAC0-BEBDCD5333EA}" name="Люкс вода" dataDxfId="6"/>
    <tableColumn id="12" xr3:uid="{2D045DC0-2780-4D4A-BECC-A92A0068F566}" name="Люкс вода Люксик" dataDxfId="5"/>
    <tableColumn id="13" xr3:uid="{93609754-7FE6-C643-81DC-C64349C8B475}" name="Ниагара" dataDxfId="4"/>
    <tableColumn id="14" xr3:uid="{6B5CCA2D-6855-9641-922C-74C17FF6FDF8}" name="Ниагара Премиум" dataDxfId="3"/>
    <tableColumn id="15" xr3:uid="{7CCF6124-03E6-4248-9546-405FC9709865}" name="Ниагара Премиум Кавказ" dataDxfId="2"/>
    <tableColumn id="16" xr3:uid="{359BE776-600E-C946-A919-73B1558B0F4D}" name="Власов ключ" dataDxfId="1"/>
    <tableColumn id="17" xr3:uid="{E784DF6D-9613-4B4C-989B-46AB5CEE17A4}" name="Живая капля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zoomScale="108" zoomScaleNormal="86" workbookViewId="0">
      <selection activeCell="Q19" sqref="Q19"/>
    </sheetView>
  </sheetViews>
  <sheetFormatPr baseColWidth="10" defaultRowHeight="15" x14ac:dyDescent="0.2"/>
  <cols>
    <col min="2" max="2" width="12.83203125" customWidth="1"/>
  </cols>
  <sheetData>
    <row r="1" spans="1:22" x14ac:dyDescent="0.2">
      <c r="A1" t="s">
        <v>95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21</v>
      </c>
      <c r="H1" t="s">
        <v>0</v>
      </c>
      <c r="I1" t="s">
        <v>90</v>
      </c>
      <c r="J1" t="s">
        <v>33</v>
      </c>
      <c r="K1" t="s">
        <v>14</v>
      </c>
      <c r="L1" t="s">
        <v>91</v>
      </c>
      <c r="M1" t="s">
        <v>1</v>
      </c>
      <c r="N1" t="s">
        <v>17</v>
      </c>
      <c r="O1" t="s">
        <v>92</v>
      </c>
      <c r="P1" t="s">
        <v>20</v>
      </c>
      <c r="Q1" t="s">
        <v>18</v>
      </c>
    </row>
    <row r="2" spans="1:22" x14ac:dyDescent="0.2">
      <c r="A2" s="101" t="s">
        <v>96</v>
      </c>
      <c r="B2" s="102"/>
      <c r="C2" s="102"/>
      <c r="D2" s="102"/>
      <c r="E2" s="102"/>
      <c r="F2" s="102"/>
      <c r="G2" s="102">
        <v>100</v>
      </c>
      <c r="H2" s="102">
        <v>140</v>
      </c>
      <c r="I2" s="102">
        <v>110</v>
      </c>
      <c r="J2" s="102"/>
      <c r="K2" s="102">
        <v>163</v>
      </c>
      <c r="L2" s="102"/>
      <c r="M2" s="102">
        <v>150</v>
      </c>
      <c r="N2" s="102"/>
      <c r="O2" s="102"/>
      <c r="P2" s="102">
        <v>170</v>
      </c>
      <c r="Q2" s="102">
        <v>100</v>
      </c>
    </row>
    <row r="3" spans="1:22" x14ac:dyDescent="0.2">
      <c r="A3" s="101" t="s">
        <v>97</v>
      </c>
      <c r="B3" s="102"/>
      <c r="C3" s="102"/>
      <c r="D3" s="102"/>
      <c r="E3" s="102"/>
      <c r="F3" s="102"/>
      <c r="G3" s="102">
        <v>140</v>
      </c>
      <c r="H3" s="102">
        <v>150</v>
      </c>
      <c r="I3" s="102"/>
      <c r="J3" s="102"/>
      <c r="K3" s="102">
        <v>180</v>
      </c>
      <c r="L3" s="102"/>
      <c r="M3" s="102">
        <v>189</v>
      </c>
      <c r="N3" s="102"/>
      <c r="O3" s="102"/>
      <c r="P3" s="102">
        <v>180</v>
      </c>
      <c r="Q3" s="102">
        <v>140</v>
      </c>
    </row>
    <row r="4" spans="1:22" x14ac:dyDescent="0.2">
      <c r="A4" s="101" t="s">
        <v>98</v>
      </c>
      <c r="B4" s="102"/>
      <c r="C4" s="102"/>
      <c r="D4" s="102">
        <v>175</v>
      </c>
      <c r="E4" s="102"/>
      <c r="F4" s="102"/>
      <c r="G4" s="102">
        <v>150</v>
      </c>
      <c r="H4" s="102">
        <v>170</v>
      </c>
      <c r="I4" s="102">
        <v>145</v>
      </c>
      <c r="J4" s="102">
        <v>120</v>
      </c>
      <c r="K4" s="102">
        <v>184</v>
      </c>
      <c r="L4" s="102"/>
      <c r="M4" s="102">
        <v>199</v>
      </c>
      <c r="N4" s="102"/>
      <c r="O4" s="102"/>
      <c r="P4" s="102">
        <v>180</v>
      </c>
      <c r="Q4" s="102">
        <v>150</v>
      </c>
    </row>
    <row r="5" spans="1:22" x14ac:dyDescent="0.2">
      <c r="A5" s="101" t="s">
        <v>99</v>
      </c>
      <c r="B5" s="102"/>
      <c r="C5" s="102"/>
      <c r="D5" s="102">
        <v>175</v>
      </c>
      <c r="E5" s="102"/>
      <c r="F5" s="102"/>
      <c r="G5" s="102">
        <v>175</v>
      </c>
      <c r="H5" s="102">
        <v>170</v>
      </c>
      <c r="I5" s="102">
        <v>150</v>
      </c>
      <c r="J5" s="102">
        <v>120</v>
      </c>
      <c r="K5" s="102">
        <v>195</v>
      </c>
      <c r="L5" s="102"/>
      <c r="M5" s="102">
        <v>230</v>
      </c>
      <c r="N5" s="102"/>
      <c r="O5" s="102"/>
      <c r="P5" s="102">
        <v>180</v>
      </c>
      <c r="Q5" s="102">
        <v>170</v>
      </c>
    </row>
    <row r="6" spans="1:22" x14ac:dyDescent="0.2">
      <c r="A6" s="101" t="s">
        <v>100</v>
      </c>
      <c r="B6" s="102"/>
      <c r="C6" s="102"/>
      <c r="D6" s="102">
        <v>175</v>
      </c>
      <c r="E6" s="102"/>
      <c r="F6" s="102"/>
      <c r="G6" s="102">
        <v>175</v>
      </c>
      <c r="H6" s="102">
        <v>180</v>
      </c>
      <c r="I6" s="102">
        <v>150</v>
      </c>
      <c r="J6" s="102">
        <v>120</v>
      </c>
      <c r="K6" s="102">
        <v>195</v>
      </c>
      <c r="L6" s="102"/>
      <c r="M6" s="102">
        <v>230</v>
      </c>
      <c r="N6" s="102"/>
      <c r="O6" s="102"/>
      <c r="P6" s="102">
        <v>180</v>
      </c>
      <c r="Q6" s="102">
        <v>170</v>
      </c>
    </row>
    <row r="7" spans="1:22" x14ac:dyDescent="0.2">
      <c r="A7" s="101" t="s">
        <v>101</v>
      </c>
      <c r="B7" s="102"/>
      <c r="C7" s="102"/>
      <c r="D7" s="102">
        <v>175</v>
      </c>
      <c r="E7" s="102"/>
      <c r="F7" s="102"/>
      <c r="G7" s="102">
        <v>175</v>
      </c>
      <c r="H7" s="102">
        <v>180</v>
      </c>
      <c r="I7" s="102">
        <v>170</v>
      </c>
      <c r="J7" s="102">
        <v>120</v>
      </c>
      <c r="K7" s="102">
        <v>216</v>
      </c>
      <c r="L7" s="102"/>
      <c r="M7" s="102">
        <v>230</v>
      </c>
      <c r="N7" s="102"/>
      <c r="O7" s="102"/>
      <c r="P7" s="102">
        <v>195</v>
      </c>
      <c r="Q7" s="102">
        <v>170</v>
      </c>
    </row>
    <row r="8" spans="1:22" x14ac:dyDescent="0.2">
      <c r="A8" s="101" t="s">
        <v>102</v>
      </c>
      <c r="B8" s="102"/>
      <c r="C8" s="102"/>
      <c r="D8" s="102">
        <v>175</v>
      </c>
      <c r="E8" s="102"/>
      <c r="F8" s="102"/>
      <c r="G8" s="102">
        <v>175</v>
      </c>
      <c r="H8" s="102">
        <v>180</v>
      </c>
      <c r="I8" s="102">
        <v>170</v>
      </c>
      <c r="J8" s="102">
        <v>120</v>
      </c>
      <c r="K8" s="102">
        <v>216</v>
      </c>
      <c r="L8" s="102"/>
      <c r="M8" s="102">
        <v>230</v>
      </c>
      <c r="N8" s="102"/>
      <c r="O8" s="102"/>
      <c r="P8" s="102">
        <v>195</v>
      </c>
      <c r="Q8" s="102">
        <v>170</v>
      </c>
    </row>
    <row r="9" spans="1:22" x14ac:dyDescent="0.2">
      <c r="A9" s="101" t="s">
        <v>103</v>
      </c>
      <c r="B9" s="102"/>
      <c r="C9" s="102"/>
      <c r="D9" s="102">
        <v>175</v>
      </c>
      <c r="E9" s="102"/>
      <c r="F9" s="102"/>
      <c r="G9" s="102">
        <v>175</v>
      </c>
      <c r="H9" s="102">
        <v>180</v>
      </c>
      <c r="I9" s="102">
        <v>170</v>
      </c>
      <c r="J9" s="102">
        <v>120</v>
      </c>
      <c r="K9" s="102">
        <v>216</v>
      </c>
      <c r="L9" s="102"/>
      <c r="M9" s="102">
        <v>230</v>
      </c>
      <c r="N9" s="102"/>
      <c r="O9" s="102"/>
      <c r="P9" s="102">
        <v>195</v>
      </c>
      <c r="Q9" s="102">
        <v>170</v>
      </c>
    </row>
    <row r="10" spans="1:22" x14ac:dyDescent="0.2">
      <c r="A10" s="101" t="s">
        <v>104</v>
      </c>
      <c r="B10" s="102"/>
      <c r="C10" s="102"/>
      <c r="D10" s="102">
        <v>175</v>
      </c>
      <c r="E10" s="102"/>
      <c r="F10" s="102"/>
      <c r="G10" s="102">
        <v>175</v>
      </c>
      <c r="H10" s="102">
        <v>180</v>
      </c>
      <c r="I10" s="102">
        <v>170</v>
      </c>
      <c r="J10" s="102">
        <v>120</v>
      </c>
      <c r="K10" s="102">
        <v>216</v>
      </c>
      <c r="L10" s="102"/>
      <c r="M10" s="102">
        <v>230</v>
      </c>
      <c r="N10" s="102"/>
      <c r="O10" s="102"/>
      <c r="P10" s="102">
        <v>195</v>
      </c>
      <c r="Q10" s="102">
        <v>170</v>
      </c>
    </row>
    <row r="11" spans="1:22" x14ac:dyDescent="0.2">
      <c r="A11" s="101" t="s">
        <v>105</v>
      </c>
      <c r="B11" s="102"/>
      <c r="C11" s="102"/>
      <c r="D11" s="102">
        <v>175</v>
      </c>
      <c r="E11" s="102"/>
      <c r="F11" s="102"/>
      <c r="G11" s="103">
        <v>175</v>
      </c>
      <c r="H11" s="103">
        <v>180</v>
      </c>
      <c r="I11" s="103">
        <v>170</v>
      </c>
      <c r="J11" s="103">
        <v>140</v>
      </c>
      <c r="K11" s="103">
        <v>216</v>
      </c>
      <c r="L11" s="104"/>
      <c r="M11" s="103">
        <v>245</v>
      </c>
      <c r="N11" s="104"/>
      <c r="O11" s="104"/>
      <c r="P11" s="103">
        <v>230</v>
      </c>
      <c r="Q11" s="103">
        <v>170</v>
      </c>
      <c r="R11" s="94"/>
      <c r="S11" s="94"/>
      <c r="T11" s="94"/>
      <c r="U11" s="94"/>
      <c r="V11" s="94"/>
    </row>
    <row r="12" spans="1:22" x14ac:dyDescent="0.2">
      <c r="A12" s="101" t="s">
        <v>106</v>
      </c>
      <c r="B12" s="102">
        <f>'26.01.23'!D3</f>
        <v>275</v>
      </c>
      <c r="C12" s="102">
        <f>'26.01.23'!E3</f>
        <v>525</v>
      </c>
      <c r="D12" s="102">
        <f>'26.01.23'!F3</f>
        <v>175</v>
      </c>
      <c r="E12" s="102">
        <f>'26.01.23'!G3</f>
        <v>225</v>
      </c>
      <c r="F12" s="102">
        <f>'26.01.23'!H3</f>
        <v>200</v>
      </c>
      <c r="G12" s="102">
        <f>'26.01.23'!I3</f>
        <v>175</v>
      </c>
      <c r="H12" s="102">
        <f>'26.01.23'!J3</f>
        <v>180</v>
      </c>
      <c r="I12" s="102">
        <f>'26.01.23'!K3</f>
        <v>170</v>
      </c>
      <c r="J12" s="102">
        <f>'26.01.23'!L3</f>
        <v>140</v>
      </c>
      <c r="K12" s="102">
        <f>'26.01.23'!M3</f>
        <v>228</v>
      </c>
      <c r="L12" s="102">
        <f>'26.01.23'!N3</f>
        <v>285</v>
      </c>
      <c r="M12" s="102">
        <f>'26.01.23'!O3</f>
        <v>209</v>
      </c>
      <c r="N12" s="102">
        <f>'26.01.23'!P3</f>
        <v>245</v>
      </c>
      <c r="O12" s="102">
        <f>'26.01.23'!Q3</f>
        <v>430</v>
      </c>
      <c r="P12" s="102">
        <f>'26.01.23'!R3</f>
        <v>255</v>
      </c>
      <c r="Q12" s="102">
        <f>'26.01.23'!S3</f>
        <v>170</v>
      </c>
      <c r="R12" s="94"/>
      <c r="S12" s="94"/>
      <c r="T12" s="94"/>
      <c r="U12" s="94"/>
      <c r="V12" s="96"/>
    </row>
    <row r="13" spans="1:22" x14ac:dyDescent="0.2">
      <c r="A13" s="101" t="s">
        <v>107</v>
      </c>
      <c r="B13" s="102">
        <f>'22.01.23'!D3</f>
        <v>275</v>
      </c>
      <c r="C13" s="102">
        <f>'22.01.23'!E3</f>
        <v>525</v>
      </c>
      <c r="D13" s="102">
        <f>'22.01.23'!F3</f>
        <v>175</v>
      </c>
      <c r="E13" s="102">
        <f>'22.01.23'!G3</f>
        <v>225</v>
      </c>
      <c r="F13" s="102">
        <f>'22.01.23'!H3</f>
        <v>200</v>
      </c>
      <c r="G13" s="102">
        <f>'22.01.23'!I3</f>
        <v>175</v>
      </c>
      <c r="H13" s="102">
        <f>'22.01.23'!J3</f>
        <v>175</v>
      </c>
      <c r="I13" s="102">
        <f>'22.01.23'!K3</f>
        <v>170</v>
      </c>
      <c r="J13" s="102">
        <f>'22.01.23'!L3</f>
        <v>140</v>
      </c>
      <c r="K13" s="102">
        <f>'22.01.23'!M3</f>
        <v>228</v>
      </c>
      <c r="L13" s="102">
        <f>'22.01.23'!N3</f>
        <v>285</v>
      </c>
      <c r="M13" s="102">
        <f>'22.01.23'!O3</f>
        <v>209</v>
      </c>
      <c r="N13" s="102">
        <f>'22.01.23'!P3</f>
        <v>245</v>
      </c>
      <c r="O13" s="102">
        <f>'22.01.23'!Q3</f>
        <v>430</v>
      </c>
      <c r="P13" s="102">
        <f>'22.01.23'!R3</f>
        <v>255</v>
      </c>
      <c r="Q13" s="102">
        <f>'25.01.23'!S3</f>
        <v>170</v>
      </c>
      <c r="R13" s="96"/>
      <c r="S13" s="96"/>
      <c r="T13" s="96"/>
      <c r="U13" s="96"/>
      <c r="V13" s="96"/>
    </row>
    <row r="14" spans="1:22" x14ac:dyDescent="0.2">
      <c r="A14" s="101" t="s">
        <v>108</v>
      </c>
      <c r="B14" s="102">
        <f>'25.01.23'!D3</f>
        <v>275</v>
      </c>
      <c r="C14" s="102">
        <f>'25.01.23'!E3</f>
        <v>525</v>
      </c>
      <c r="D14" s="102">
        <f>'25.01.23'!F3</f>
        <v>175</v>
      </c>
      <c r="E14" s="102">
        <f>'25.01.23'!G3</f>
        <v>225</v>
      </c>
      <c r="F14" s="102">
        <f>'25.01.23'!H3</f>
        <v>200</v>
      </c>
      <c r="G14" s="102">
        <f>'25.01.23'!I3</f>
        <v>175</v>
      </c>
      <c r="H14" s="102">
        <f>'25.01.23'!J3</f>
        <v>180</v>
      </c>
      <c r="I14" s="102">
        <f>'25.01.23'!K3</f>
        <v>170</v>
      </c>
      <c r="J14" s="102">
        <f>'25.01.23'!L3</f>
        <v>140</v>
      </c>
      <c r="K14" s="102">
        <f>'25.01.23'!M3</f>
        <v>228</v>
      </c>
      <c r="L14" s="102">
        <f>'25.01.23'!N3</f>
        <v>285</v>
      </c>
      <c r="M14" s="102">
        <f>'25.01.23'!O3</f>
        <v>209</v>
      </c>
      <c r="N14" s="102">
        <f>'25.01.23'!P3</f>
        <v>245</v>
      </c>
      <c r="O14" s="102">
        <f>'25.01.23'!Q3</f>
        <v>430</v>
      </c>
      <c r="P14" s="102">
        <f>'25.01.23'!R3</f>
        <v>255</v>
      </c>
      <c r="Q14" s="102">
        <f>'25.01.23'!S3</f>
        <v>170</v>
      </c>
      <c r="R14" s="96"/>
      <c r="S14" s="96"/>
      <c r="T14" s="96"/>
      <c r="U14" s="96"/>
      <c r="V14" s="97"/>
    </row>
    <row r="15" spans="1:22" x14ac:dyDescent="0.2">
      <c r="A15" s="101" t="s">
        <v>109</v>
      </c>
      <c r="B15" s="102">
        <f>'26.01.23'!D3</f>
        <v>275</v>
      </c>
      <c r="C15" s="102">
        <f>'26.01.23'!E3</f>
        <v>525</v>
      </c>
      <c r="D15" s="102">
        <f>'26.01.23'!F3</f>
        <v>175</v>
      </c>
      <c r="E15" s="102">
        <f>'26.01.23'!G3</f>
        <v>225</v>
      </c>
      <c r="F15" s="102">
        <f>'26.01.23'!H3</f>
        <v>200</v>
      </c>
      <c r="G15" s="102">
        <f>'26.01.23'!I3</f>
        <v>175</v>
      </c>
      <c r="H15" s="102">
        <f>'26.01.23'!J3</f>
        <v>180</v>
      </c>
      <c r="I15" s="102">
        <f>'26.01.23'!K3</f>
        <v>170</v>
      </c>
      <c r="J15" s="102">
        <f>'26.01.23'!L3</f>
        <v>140</v>
      </c>
      <c r="K15" s="102">
        <f>'26.01.23'!M3</f>
        <v>228</v>
      </c>
      <c r="L15" s="102">
        <f>'26.01.23'!N3</f>
        <v>285</v>
      </c>
      <c r="M15" s="102">
        <f>'26.01.23'!O3</f>
        <v>209</v>
      </c>
      <c r="N15" s="102">
        <f>'26.01.23'!P3</f>
        <v>245</v>
      </c>
      <c r="O15" s="102">
        <f>'26.01.23'!Q3</f>
        <v>430</v>
      </c>
      <c r="P15" s="102">
        <f>'26.01.23'!R3</f>
        <v>255</v>
      </c>
      <c r="Q15" s="102">
        <f>'26.01.23'!S3</f>
        <v>170</v>
      </c>
      <c r="R15" s="97"/>
      <c r="S15" s="97"/>
      <c r="T15" s="97"/>
      <c r="U15" s="97"/>
      <c r="V15" s="97"/>
    </row>
    <row r="16" spans="1:22" x14ac:dyDescent="0.2">
      <c r="F16" s="98"/>
      <c r="G16" s="98"/>
      <c r="H16" s="98"/>
      <c r="I16" s="98"/>
      <c r="J16" s="98"/>
      <c r="K16" s="98"/>
      <c r="L16" s="99"/>
      <c r="M16" s="99"/>
      <c r="N16" s="99"/>
      <c r="O16" s="99"/>
      <c r="P16" s="99"/>
      <c r="Q16" s="99"/>
      <c r="R16" s="99"/>
      <c r="S16" s="99"/>
      <c r="T16" s="99"/>
      <c r="U16" s="97"/>
      <c r="V16" s="96"/>
    </row>
    <row r="17" spans="4:22" x14ac:dyDescent="0.2">
      <c r="F17" s="96"/>
      <c r="G17" s="96"/>
      <c r="H17" s="96"/>
      <c r="I17" s="96"/>
      <c r="J17" s="96"/>
      <c r="K17" s="99"/>
      <c r="L17" s="100"/>
      <c r="M17" s="100"/>
      <c r="N17" s="100"/>
      <c r="O17" s="100"/>
      <c r="P17" s="100"/>
      <c r="Q17" s="100"/>
      <c r="R17" s="100"/>
      <c r="S17" s="100"/>
      <c r="T17" s="100"/>
      <c r="U17" s="96"/>
      <c r="V17" s="97"/>
    </row>
    <row r="18" spans="4:22" x14ac:dyDescent="0.2">
      <c r="F18" s="94"/>
      <c r="G18" s="94"/>
      <c r="H18" s="94"/>
      <c r="I18" s="94"/>
      <c r="J18" s="94"/>
      <c r="K18" s="94"/>
      <c r="L18" s="94"/>
      <c r="M18" s="100"/>
      <c r="N18" s="100"/>
      <c r="O18" s="100"/>
      <c r="P18" s="100"/>
      <c r="Q18" s="100"/>
      <c r="R18" s="100"/>
      <c r="S18" s="100"/>
      <c r="T18" s="100"/>
      <c r="U18" s="97"/>
      <c r="V18" s="96"/>
    </row>
    <row r="19" spans="4:22" x14ac:dyDescent="0.2">
      <c r="F19" s="96"/>
      <c r="G19" s="96"/>
      <c r="H19" s="96"/>
      <c r="I19" s="96"/>
      <c r="J19" s="96"/>
      <c r="K19" s="96"/>
      <c r="L19" s="96"/>
      <c r="M19" s="94"/>
      <c r="N19" s="94"/>
      <c r="O19" s="100"/>
      <c r="P19" s="100"/>
      <c r="Q19" s="100"/>
      <c r="R19" s="100"/>
      <c r="S19" s="100"/>
      <c r="T19" s="96"/>
      <c r="U19" s="96"/>
    </row>
    <row r="20" spans="4:22" x14ac:dyDescent="0.2">
      <c r="D20" s="94"/>
      <c r="E20" s="94"/>
      <c r="F20" s="96"/>
      <c r="G20" s="96"/>
      <c r="H20" s="96"/>
      <c r="I20" s="96"/>
      <c r="J20" s="96"/>
      <c r="K20" s="96"/>
      <c r="L20" s="96"/>
      <c r="M20" s="96"/>
      <c r="N20" s="96"/>
      <c r="O20" s="100"/>
      <c r="P20" s="100"/>
      <c r="Q20" s="100"/>
      <c r="R20" s="100"/>
      <c r="S20" s="100"/>
    </row>
    <row r="21" spans="4:22" x14ac:dyDescent="0.2">
      <c r="D21" s="96"/>
      <c r="E21" s="94"/>
      <c r="F21" s="96"/>
      <c r="G21" s="96"/>
      <c r="H21" s="96"/>
      <c r="I21" s="96"/>
      <c r="J21" s="96"/>
      <c r="K21" s="96"/>
      <c r="L21" s="96"/>
      <c r="M21" s="96"/>
      <c r="N21" s="96"/>
      <c r="O21" s="94"/>
    </row>
    <row r="22" spans="4:22" x14ac:dyDescent="0.2"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</row>
    <row r="23" spans="4:22" x14ac:dyDescent="0.2"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9" spans="4:22" x14ac:dyDescent="0.2">
      <c r="D29" s="94"/>
      <c r="E29" s="94"/>
      <c r="F29" s="95"/>
      <c r="G29" s="95"/>
      <c r="H29" s="95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</row>
    <row r="30" spans="4:22" x14ac:dyDescent="0.2">
      <c r="D30" s="96"/>
      <c r="E30" s="96"/>
      <c r="F30" s="96"/>
      <c r="G30" s="96"/>
      <c r="H30" s="96"/>
      <c r="I30" s="96"/>
      <c r="J30" s="96"/>
      <c r="K30" s="99"/>
      <c r="L30" s="99"/>
      <c r="M30" s="99"/>
      <c r="N30" s="99"/>
      <c r="O30" s="99"/>
      <c r="P30" s="99"/>
      <c r="Q30" s="99"/>
      <c r="R30" s="99"/>
      <c r="S30" s="99"/>
    </row>
    <row r="31" spans="4:22" x14ac:dyDescent="0.2">
      <c r="D31" s="96"/>
      <c r="E31" s="96"/>
      <c r="F31" s="96"/>
      <c r="G31" s="96"/>
      <c r="H31" s="96"/>
      <c r="I31" s="96"/>
      <c r="J31" s="96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4:22" x14ac:dyDescent="0.2">
      <c r="D32" s="96"/>
      <c r="E32" s="96"/>
      <c r="F32" s="96"/>
      <c r="G32" s="96"/>
      <c r="H32" s="96"/>
      <c r="I32" s="96"/>
      <c r="J32" s="96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4:19" x14ac:dyDescent="0.2">
      <c r="D33" s="98"/>
      <c r="E33" s="98"/>
      <c r="F33" s="98"/>
      <c r="G33" s="98"/>
      <c r="H33" s="98"/>
      <c r="I33" s="98"/>
      <c r="J33" s="98"/>
      <c r="K33" s="99"/>
      <c r="L33" s="99"/>
      <c r="M33" s="99"/>
      <c r="N33" s="99"/>
      <c r="O33" s="99"/>
      <c r="P33" s="99"/>
      <c r="Q33" s="99"/>
      <c r="R33" s="99"/>
      <c r="S33" s="99"/>
    </row>
    <row r="34" spans="4:19" x14ac:dyDescent="0.2">
      <c r="D34" s="96"/>
      <c r="E34" s="96"/>
      <c r="F34" s="96"/>
      <c r="G34" s="96"/>
      <c r="H34" s="96"/>
      <c r="I34" s="96"/>
      <c r="J34" s="96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4:19" x14ac:dyDescent="0.2">
      <c r="D35" s="96"/>
      <c r="E35" s="96"/>
      <c r="F35" s="96"/>
      <c r="G35" s="96"/>
      <c r="H35" s="96"/>
      <c r="I35" s="96"/>
      <c r="J35" s="96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4:19" x14ac:dyDescent="0.2">
      <c r="D36" s="96"/>
      <c r="E36" s="96"/>
      <c r="F36" s="96"/>
      <c r="G36" s="96"/>
      <c r="H36" s="96"/>
      <c r="I36" s="96"/>
      <c r="J36" s="96"/>
      <c r="K36" s="100"/>
      <c r="L36" s="100"/>
      <c r="M36" s="100"/>
      <c r="N36" s="100"/>
      <c r="O36" s="100"/>
      <c r="P36" s="100"/>
      <c r="Q36" s="100"/>
      <c r="R36" s="100"/>
      <c r="S36" s="100"/>
    </row>
  </sheetData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"/>
  <sheetViews>
    <sheetView zoomScale="70" zoomScaleNormal="70" workbookViewId="0">
      <pane xSplit="3" topLeftCell="D1" activePane="topRight" state="frozen"/>
      <selection pane="topRight" activeCell="L4" sqref="D2:L4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ht="15" customHeight="1" thickBot="1" x14ac:dyDescent="0.25"/>
    <row r="2" spans="1:12" s="5" customFormat="1" ht="29.5" customHeight="1" thickBot="1" x14ac:dyDescent="0.25">
      <c r="A2" s="12"/>
      <c r="B2" s="13" t="s">
        <v>73</v>
      </c>
      <c r="C2" s="13" t="s">
        <v>74</v>
      </c>
      <c r="D2" s="13" t="s">
        <v>35</v>
      </c>
      <c r="E2" s="13" t="s">
        <v>16</v>
      </c>
      <c r="F2" s="13" t="s">
        <v>0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33</v>
      </c>
      <c r="L2" s="13" t="s">
        <v>34</v>
      </c>
    </row>
    <row r="3" spans="1:12" x14ac:dyDescent="0.2">
      <c r="A3" s="10" t="s">
        <v>22</v>
      </c>
      <c r="B3" s="11">
        <v>180</v>
      </c>
      <c r="C3" s="11">
        <v>200</v>
      </c>
      <c r="D3" s="11">
        <v>246</v>
      </c>
      <c r="E3" s="11">
        <v>255</v>
      </c>
      <c r="F3" s="11">
        <v>250</v>
      </c>
      <c r="G3" s="11">
        <v>200</v>
      </c>
      <c r="H3" s="11">
        <v>150</v>
      </c>
      <c r="I3" s="11">
        <f>180+60</f>
        <v>240</v>
      </c>
      <c r="J3" s="11">
        <v>220</v>
      </c>
      <c r="K3" s="31" t="s">
        <v>49</v>
      </c>
      <c r="L3" s="31">
        <v>200</v>
      </c>
    </row>
    <row r="4" spans="1:12" x14ac:dyDescent="0.2">
      <c r="A4" s="6" t="s">
        <v>37</v>
      </c>
      <c r="B4" s="7">
        <v>140</v>
      </c>
      <c r="C4" s="7">
        <v>180</v>
      </c>
      <c r="D4" s="7">
        <v>195</v>
      </c>
      <c r="E4" s="7">
        <v>230</v>
      </c>
      <c r="F4" s="7">
        <v>180</v>
      </c>
      <c r="G4" s="7">
        <f>340/2</f>
        <v>170</v>
      </c>
      <c r="H4" s="11">
        <v>150</v>
      </c>
      <c r="I4" s="7">
        <v>180</v>
      </c>
      <c r="J4" s="7">
        <v>175</v>
      </c>
      <c r="K4" s="32">
        <v>120</v>
      </c>
      <c r="L4" s="32">
        <v>175</v>
      </c>
    </row>
    <row r="5" spans="1:12" s="22" customFormat="1" x14ac:dyDescent="0.2">
      <c r="A5" s="23" t="s">
        <v>76</v>
      </c>
      <c r="B5" s="24">
        <f>1-'15.03.22'!B3/B4</f>
        <v>0</v>
      </c>
      <c r="C5" s="24">
        <f>1-'15.03.22'!C3/C4</f>
        <v>0</v>
      </c>
      <c r="D5" s="24">
        <f>1-'15.03.22'!D3/D4</f>
        <v>0</v>
      </c>
      <c r="E5" s="24">
        <f>1-'15.03.22'!E3/E4</f>
        <v>0</v>
      </c>
      <c r="F5" s="24">
        <f>1-'15.03.22'!F3/F4</f>
        <v>5.555555555555558E-2</v>
      </c>
      <c r="G5" s="24">
        <f>1-'15.03.22'!G3/G4</f>
        <v>0</v>
      </c>
      <c r="H5" s="24">
        <f>1-'15.03.22'!H3/H4</f>
        <v>0</v>
      </c>
      <c r="I5" s="24">
        <f>1-'15.03.22'!I3/I4</f>
        <v>0</v>
      </c>
      <c r="J5" s="24">
        <f>1-'15.03.22'!J3/J4</f>
        <v>0</v>
      </c>
      <c r="K5" s="33">
        <f>1-'15.03.22'!K3/K4</f>
        <v>0</v>
      </c>
      <c r="L5" s="33">
        <f>1-'15.03.22'!L3/L4</f>
        <v>0</v>
      </c>
    </row>
    <row r="6" spans="1:12" hidden="1" x14ac:dyDescent="0.2">
      <c r="A6" s="6" t="s">
        <v>38</v>
      </c>
      <c r="B6" s="7">
        <v>110</v>
      </c>
      <c r="C6" s="7">
        <v>130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hidden="1" x14ac:dyDescent="0.2">
      <c r="A7" s="6" t="s">
        <v>39</v>
      </c>
      <c r="B7" s="7">
        <v>100</v>
      </c>
      <c r="C7" s="7">
        <v>100</v>
      </c>
      <c r="D7" s="7">
        <v>195</v>
      </c>
      <c r="E7" s="7">
        <v>225</v>
      </c>
      <c r="F7" s="7">
        <v>170</v>
      </c>
      <c r="G7" s="7">
        <f>340/2</f>
        <v>170</v>
      </c>
      <c r="H7" s="11">
        <v>150</v>
      </c>
      <c r="I7" s="7">
        <v>180</v>
      </c>
      <c r="J7" s="7">
        <v>175</v>
      </c>
      <c r="K7" s="32">
        <v>120</v>
      </c>
      <c r="L7" s="32">
        <v>175</v>
      </c>
    </row>
    <row r="8" spans="1:12" s="3" customFormat="1" ht="29" hidden="1" customHeight="1" x14ac:dyDescent="0.2">
      <c r="A8" s="17" t="s">
        <v>40</v>
      </c>
      <c r="B8" s="18"/>
      <c r="C8" s="18"/>
      <c r="D8" s="18"/>
      <c r="E8" s="18"/>
      <c r="F8" s="18" t="s">
        <v>51</v>
      </c>
      <c r="G8" s="18"/>
      <c r="H8" s="18"/>
      <c r="I8" s="18"/>
      <c r="J8" s="18"/>
      <c r="K8" s="34"/>
      <c r="L8" s="34"/>
    </row>
    <row r="9" spans="1:12" x14ac:dyDescent="0.2">
      <c r="A9" s="14" t="s">
        <v>26</v>
      </c>
      <c r="B9" s="15">
        <v>270</v>
      </c>
      <c r="C9" s="15">
        <v>400</v>
      </c>
      <c r="D9" s="15">
        <v>290</v>
      </c>
      <c r="E9" s="15">
        <v>450</v>
      </c>
      <c r="F9" s="15"/>
      <c r="G9" s="15">
        <f>420-170</f>
        <v>250</v>
      </c>
      <c r="H9" s="15" t="s">
        <v>36</v>
      </c>
      <c r="I9" s="15" t="s">
        <v>36</v>
      </c>
      <c r="J9" s="15">
        <v>400</v>
      </c>
      <c r="K9" s="35">
        <v>250</v>
      </c>
      <c r="L9" s="35" t="s">
        <v>36</v>
      </c>
    </row>
    <row r="10" spans="1:12" ht="58.5" hidden="1" customHeight="1" thickBot="1" x14ac:dyDescent="0.25">
      <c r="A10" s="91" t="s">
        <v>27</v>
      </c>
      <c r="B10" s="19" t="s">
        <v>52</v>
      </c>
      <c r="C10" s="16"/>
      <c r="D10" s="19" t="s">
        <v>53</v>
      </c>
      <c r="E10" s="19" t="s">
        <v>54</v>
      </c>
      <c r="F10" s="16" t="s">
        <v>49</v>
      </c>
      <c r="G10" s="19" t="s">
        <v>55</v>
      </c>
      <c r="H10" s="19" t="s">
        <v>56</v>
      </c>
      <c r="I10" s="19" t="s">
        <v>49</v>
      </c>
      <c r="J10" s="19" t="s">
        <v>57</v>
      </c>
      <c r="K10" s="19" t="s">
        <v>49</v>
      </c>
      <c r="L10" s="19"/>
    </row>
    <row r="11" spans="1:12" ht="58.5" hidden="1" customHeight="1" thickBot="1" x14ac:dyDescent="0.25">
      <c r="A11" s="92"/>
      <c r="B11" s="20" t="s">
        <v>58</v>
      </c>
      <c r="C11" s="8"/>
      <c r="D11" s="20" t="s">
        <v>55</v>
      </c>
      <c r="E11" s="20" t="s">
        <v>59</v>
      </c>
      <c r="F11" s="8" t="s">
        <v>49</v>
      </c>
      <c r="G11" s="20" t="s">
        <v>60</v>
      </c>
      <c r="H11" s="20" t="s">
        <v>61</v>
      </c>
      <c r="I11" s="20" t="s">
        <v>49</v>
      </c>
      <c r="J11" s="20" t="s">
        <v>62</v>
      </c>
      <c r="K11" s="19" t="s">
        <v>49</v>
      </c>
      <c r="L11" s="19"/>
    </row>
    <row r="12" spans="1:12" ht="43.5" hidden="1" customHeight="1" x14ac:dyDescent="0.2">
      <c r="A12" s="92"/>
      <c r="B12" s="20" t="s">
        <v>63</v>
      </c>
      <c r="C12" s="8"/>
      <c r="D12" s="20" t="s">
        <v>64</v>
      </c>
      <c r="E12" s="20" t="s">
        <v>65</v>
      </c>
      <c r="F12" s="8" t="s">
        <v>49</v>
      </c>
      <c r="G12" s="20" t="s">
        <v>66</v>
      </c>
      <c r="H12" s="20" t="s">
        <v>67</v>
      </c>
      <c r="I12" s="20" t="s">
        <v>49</v>
      </c>
      <c r="J12" s="20" t="s">
        <v>68</v>
      </c>
      <c r="K12" s="19" t="s">
        <v>49</v>
      </c>
      <c r="L12" s="20" t="s">
        <v>69</v>
      </c>
    </row>
    <row r="13" spans="1:12" ht="29.5" hidden="1" customHeight="1" thickBot="1" x14ac:dyDescent="0.25">
      <c r="A13" s="93"/>
      <c r="B13" s="9" t="s">
        <v>70</v>
      </c>
      <c r="C13" s="9"/>
      <c r="D13" s="21" t="s">
        <v>71</v>
      </c>
      <c r="E13" s="9"/>
      <c r="F13" s="9"/>
      <c r="G13" s="21"/>
      <c r="H13" s="21"/>
      <c r="I13" s="21"/>
      <c r="J13" s="21"/>
      <c r="K13" s="21" t="s">
        <v>72</v>
      </c>
      <c r="L13" s="21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1">
    <mergeCell ref="A10:A13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73</v>
      </c>
      <c r="C1" s="13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33</v>
      </c>
      <c r="L1" s="13" t="s">
        <v>34</v>
      </c>
    </row>
    <row r="2" spans="1:12" x14ac:dyDescent="0.2">
      <c r="A2" s="10" t="s">
        <v>22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v>170</v>
      </c>
      <c r="I2" s="11">
        <f>180+60</f>
        <v>240</v>
      </c>
      <c r="J2" s="11">
        <v>220</v>
      </c>
      <c r="K2" s="31" t="s">
        <v>49</v>
      </c>
      <c r="L2" s="31">
        <v>200</v>
      </c>
    </row>
    <row r="3" spans="1:12" x14ac:dyDescent="0.2">
      <c r="A3" s="6" t="s">
        <v>37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77</v>
      </c>
      <c r="B4" s="24">
        <f>1-'22.03.22'!B4/B3</f>
        <v>0.125</v>
      </c>
      <c r="C4" s="24">
        <f>1-'22.03.22'!C4/C3</f>
        <v>9.9999999999999978E-2</v>
      </c>
      <c r="D4" s="24">
        <f>1-'22.03.22'!D4/D3</f>
        <v>9.722222222222221E-2</v>
      </c>
      <c r="E4" s="24">
        <f>1-'22.03.22'!E4/E3</f>
        <v>0</v>
      </c>
      <c r="F4" s="24">
        <f>1-'22.03.22'!F4/F3</f>
        <v>0</v>
      </c>
      <c r="G4" s="24">
        <f>1-'22.03.22'!G4/G3</f>
        <v>0</v>
      </c>
      <c r="H4" s="24">
        <f>1-'22.03.22'!H4/H3</f>
        <v>0.11764705882352944</v>
      </c>
      <c r="I4" s="24">
        <f>1-'22.03.22'!I4/I3</f>
        <v>7.6923076923076872E-2</v>
      </c>
      <c r="J4" s="24">
        <f>1-'22.03.22'!J4/J3</f>
        <v>0</v>
      </c>
      <c r="K4" s="33">
        <f>1-'15.03.22'!K3/K3</f>
        <v>0</v>
      </c>
      <c r="L4" s="33">
        <f>1-'15.03.22'!L3/L3</f>
        <v>0</v>
      </c>
    </row>
    <row r="5" spans="1:12" hidden="1" x14ac:dyDescent="0.2">
      <c r="A5" s="6" t="s">
        <v>38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hidden="1" x14ac:dyDescent="0.2">
      <c r="A6" s="6" t="s">
        <v>39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hidden="1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34"/>
      <c r="L7" s="34"/>
    </row>
    <row r="8" spans="1:12" x14ac:dyDescent="0.2">
      <c r="A8" s="14" t="s">
        <v>26</v>
      </c>
      <c r="B8" s="15">
        <v>270</v>
      </c>
      <c r="C8" s="15">
        <v>400</v>
      </c>
      <c r="D8" s="15" t="s">
        <v>36</v>
      </c>
      <c r="E8" s="15">
        <v>450</v>
      </c>
      <c r="F8" s="15"/>
      <c r="G8" s="15" t="s">
        <v>36</v>
      </c>
      <c r="H8" s="15" t="s">
        <v>36</v>
      </c>
      <c r="I8" s="15" t="s">
        <v>36</v>
      </c>
      <c r="J8" s="15">
        <v>400</v>
      </c>
      <c r="K8" s="35">
        <v>250</v>
      </c>
      <c r="L8" s="35" t="s">
        <v>36</v>
      </c>
    </row>
    <row r="9" spans="1:12" ht="58" hidden="1" customHeight="1" x14ac:dyDescent="0.2">
      <c r="A9" s="91" t="s">
        <v>27</v>
      </c>
      <c r="B9" s="19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 t="s">
        <v>49</v>
      </c>
      <c r="L9" s="19"/>
    </row>
    <row r="10" spans="1:12" ht="58" hidden="1" customHeight="1" x14ac:dyDescent="0.2">
      <c r="A10" s="92"/>
      <c r="B10" s="20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19" t="s">
        <v>49</v>
      </c>
      <c r="L10" s="19"/>
    </row>
    <row r="11" spans="1:12" ht="43.5" hidden="1" customHeight="1" x14ac:dyDescent="0.2">
      <c r="A11" s="92"/>
      <c r="B11" s="20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19" t="s">
        <v>49</v>
      </c>
      <c r="L11" s="20" t="s">
        <v>69</v>
      </c>
    </row>
    <row r="12" spans="1:12" ht="29.5" hidden="1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 t="s">
        <v>72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"/>
  <sheetViews>
    <sheetView zoomScale="70" zoomScaleNormal="70" workbookViewId="0">
      <pane xSplit="3" topLeftCell="D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73</v>
      </c>
      <c r="C1" s="13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78</v>
      </c>
      <c r="L1" s="13" t="s">
        <v>33</v>
      </c>
      <c r="M1" s="13" t="s">
        <v>34</v>
      </c>
    </row>
    <row r="2" spans="1:13" x14ac:dyDescent="0.2">
      <c r="A2" s="10" t="s">
        <v>22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49</v>
      </c>
      <c r="M2" s="31">
        <v>200</v>
      </c>
    </row>
    <row r="3" spans="1:13" x14ac:dyDescent="0.2">
      <c r="A3" s="6" t="s">
        <v>37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79</v>
      </c>
      <c r="B4" s="24">
        <f>1-'9.04.22'!B3/B3</f>
        <v>0</v>
      </c>
      <c r="C4" s="24">
        <f>1-'9.04.22'!C3/C3</f>
        <v>0</v>
      </c>
      <c r="D4" s="24">
        <f>1-'9.04.22'!D3/D3</f>
        <v>0</v>
      </c>
      <c r="E4" s="24">
        <f>1-'9.04.22'!E3/E3</f>
        <v>0</v>
      </c>
      <c r="F4" s="24">
        <f>1-'9.04.22'!F3/F3</f>
        <v>0</v>
      </c>
      <c r="G4" s="24">
        <f>1-'9.04.22'!G3/G3</f>
        <v>0</v>
      </c>
      <c r="H4" s="24">
        <f>1-'9.04.22'!H3/H3</f>
        <v>0</v>
      </c>
      <c r="I4" s="24">
        <f>1-'9.04.22'!I3/I3</f>
        <v>0</v>
      </c>
      <c r="J4" s="24">
        <f>1-'9.04.22'!J3/J3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26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36</v>
      </c>
      <c r="J8" s="15">
        <v>400</v>
      </c>
      <c r="K8" s="15"/>
      <c r="L8" s="35">
        <v>250</v>
      </c>
      <c r="M8" s="35" t="s">
        <v>36</v>
      </c>
    </row>
    <row r="9" spans="1:13" ht="58" hidden="1" customHeight="1" x14ac:dyDescent="0.2">
      <c r="A9" s="91" t="s">
        <v>27</v>
      </c>
      <c r="B9" s="19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/>
      <c r="L9" s="19" t="s">
        <v>49</v>
      </c>
      <c r="M9" s="19"/>
    </row>
    <row r="10" spans="1:13" ht="58" hidden="1" customHeight="1" x14ac:dyDescent="0.2">
      <c r="A10" s="92"/>
      <c r="B10" s="20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38"/>
      <c r="L10" s="19" t="s">
        <v>49</v>
      </c>
      <c r="M10" s="19"/>
    </row>
    <row r="11" spans="1:13" ht="43.5" hidden="1" customHeight="1" x14ac:dyDescent="0.2">
      <c r="A11" s="92"/>
      <c r="B11" s="20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38"/>
      <c r="L11" s="19" t="s">
        <v>49</v>
      </c>
      <c r="M11" s="20" t="s">
        <v>69</v>
      </c>
    </row>
    <row r="12" spans="1:13" ht="29.5" hidden="1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/>
      <c r="L12" s="21" t="s">
        <v>72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zoomScale="75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42" t="s">
        <v>73</v>
      </c>
      <c r="C1" s="42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33</v>
      </c>
      <c r="L1" s="13" t="s">
        <v>34</v>
      </c>
    </row>
    <row r="2" spans="1:12" x14ac:dyDescent="0.2">
      <c r="A2" s="10" t="s">
        <v>22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31" t="s">
        <v>49</v>
      </c>
      <c r="L2" s="31">
        <v>200</v>
      </c>
    </row>
    <row r="3" spans="1:12" x14ac:dyDescent="0.2">
      <c r="A3" s="6" t="s">
        <v>37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32">
        <v>120</v>
      </c>
      <c r="L3" s="32">
        <v>175</v>
      </c>
    </row>
    <row r="4" spans="1:12" s="22" customFormat="1" x14ac:dyDescent="0.2">
      <c r="A4" s="23" t="s">
        <v>80</v>
      </c>
      <c r="B4" s="24">
        <f>1-'10.05.22'!B3/B3</f>
        <v>0</v>
      </c>
      <c r="C4" s="24">
        <f>1-'10.05.22'!C3/C3</f>
        <v>0</v>
      </c>
      <c r="D4" s="24">
        <f>1-'10.05.22'!D3/D3</f>
        <v>0</v>
      </c>
      <c r="E4" s="24">
        <f>1-'10.05.22'!E3/E3</f>
        <v>0</v>
      </c>
      <c r="F4" s="24">
        <f>1-'10.05.22'!F3/F3</f>
        <v>0</v>
      </c>
      <c r="G4" s="24">
        <f>1-'10.05.22'!G3/G3</f>
        <v>0</v>
      </c>
      <c r="H4" s="24">
        <f>1-'10.05.22'!H3/H3</f>
        <v>0</v>
      </c>
      <c r="I4" s="24">
        <f>1-'10.05.22'!I3/I3</f>
        <v>0</v>
      </c>
      <c r="J4" s="24">
        <f>1-'10.05.22'!J3/J3</f>
        <v>0</v>
      </c>
      <c r="K4" s="33">
        <f>1-'15.03.22'!K3/K3</f>
        <v>0</v>
      </c>
      <c r="L4" s="33">
        <f>1-'15.03.22'!L3/L3</f>
        <v>0</v>
      </c>
    </row>
    <row r="5" spans="1:12" x14ac:dyDescent="0.2">
      <c r="A5" s="6" t="s">
        <v>38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32">
        <v>120</v>
      </c>
      <c r="L5" s="32">
        <v>175</v>
      </c>
    </row>
    <row r="6" spans="1:12" x14ac:dyDescent="0.2">
      <c r="A6" s="6" t="s">
        <v>39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32">
        <v>120</v>
      </c>
      <c r="L6" s="32">
        <v>175</v>
      </c>
    </row>
    <row r="7" spans="1:12" s="3" customFormat="1" ht="29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34"/>
      <c r="L7" s="34"/>
    </row>
    <row r="8" spans="1:12" ht="15" customHeight="1" thickBot="1" x14ac:dyDescent="0.25">
      <c r="A8" s="14" t="s">
        <v>26</v>
      </c>
      <c r="B8" s="15">
        <v>350</v>
      </c>
      <c r="C8" s="15">
        <v>500</v>
      </c>
      <c r="D8" s="15"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36</v>
      </c>
      <c r="J8" s="15">
        <v>400</v>
      </c>
      <c r="K8" s="35">
        <v>250</v>
      </c>
      <c r="L8" s="35" t="s">
        <v>36</v>
      </c>
    </row>
    <row r="9" spans="1:12" ht="58.5" customHeight="1" thickBot="1" x14ac:dyDescent="0.25">
      <c r="A9" s="91" t="s">
        <v>27</v>
      </c>
      <c r="B9" s="19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 t="s">
        <v>49</v>
      </c>
      <c r="L9" s="19"/>
    </row>
    <row r="10" spans="1:12" ht="58.5" customHeight="1" thickBot="1" x14ac:dyDescent="0.25">
      <c r="A10" s="92"/>
      <c r="B10" s="20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19" t="s">
        <v>49</v>
      </c>
      <c r="L10" s="19"/>
    </row>
    <row r="11" spans="1:12" ht="43.5" customHeight="1" x14ac:dyDescent="0.2">
      <c r="A11" s="92"/>
      <c r="B11" s="20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19" t="s">
        <v>49</v>
      </c>
      <c r="L11" s="20" t="s">
        <v>69</v>
      </c>
    </row>
    <row r="12" spans="1:12" ht="29.5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 t="s">
        <v>72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5"/>
  <sheetViews>
    <sheetView zoomScale="112" zoomScaleNormal="70" workbookViewId="0">
      <pane xSplit="3" topLeftCell="G1" activePane="topRight" state="frozen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13" t="s">
        <v>73</v>
      </c>
      <c r="C1" s="13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78</v>
      </c>
      <c r="L1" s="13" t="s">
        <v>33</v>
      </c>
      <c r="M1" s="13" t="s">
        <v>34</v>
      </c>
    </row>
    <row r="2" spans="1:13" x14ac:dyDescent="0.2">
      <c r="A2" s="10" t="s">
        <v>22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>
        <f>180+60</f>
        <v>240</v>
      </c>
      <c r="J2" s="11">
        <v>220</v>
      </c>
      <c r="K2" s="11"/>
      <c r="L2" s="31" t="s">
        <v>49</v>
      </c>
      <c r="M2" s="31">
        <v>200</v>
      </c>
    </row>
    <row r="3" spans="1:13" x14ac:dyDescent="0.2">
      <c r="A3" s="6" t="s">
        <v>37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f>340/2</f>
        <v>170</v>
      </c>
      <c r="H3" s="11">
        <v>170</v>
      </c>
      <c r="I3" s="7">
        <v>195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81</v>
      </c>
      <c r="B4" s="24">
        <f>1-'23.05.22 '!B3/B3</f>
        <v>0</v>
      </c>
      <c r="C4" s="24">
        <f>1-'23.05.22 '!C3/C3</f>
        <v>0</v>
      </c>
      <c r="D4" s="24">
        <f>1-'23.05.22 '!D3/D3</f>
        <v>0</v>
      </c>
      <c r="E4" s="24">
        <f>1-'23.05.22 '!E3/E3</f>
        <v>0</v>
      </c>
      <c r="F4" s="24">
        <f>1-'23.05.22 '!F3/F3</f>
        <v>0</v>
      </c>
      <c r="G4" s="24">
        <f>1-'23.05.22 '!G3/G3</f>
        <v>0</v>
      </c>
      <c r="H4" s="24">
        <f>1-'23.05.22 '!H3/H3</f>
        <v>0</v>
      </c>
      <c r="I4" s="24">
        <f>1-'23.05.22 '!I3/I3</f>
        <v>0</v>
      </c>
      <c r="J4" s="24">
        <f>1-'23.05.22 '!J3/J3</f>
        <v>0</v>
      </c>
      <c r="K4" s="24"/>
      <c r="L4" s="33">
        <f>1-'15.03.22'!K3/L3</f>
        <v>0</v>
      </c>
      <c r="M4" s="33">
        <f>1-'15.03.22'!L3/M3</f>
        <v>0</v>
      </c>
    </row>
    <row r="5" spans="1:13" hidden="1" x14ac:dyDescent="0.2">
      <c r="A5" s="6" t="s">
        <v>38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/>
      <c r="L5" s="32">
        <v>120</v>
      </c>
      <c r="M5" s="32">
        <v>175</v>
      </c>
    </row>
    <row r="6" spans="1:13" hidden="1" x14ac:dyDescent="0.2">
      <c r="A6" s="6" t="s">
        <v>39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/>
      <c r="L6" s="32">
        <v>120</v>
      </c>
      <c r="M6" s="32">
        <v>175</v>
      </c>
    </row>
    <row r="7" spans="1:13" s="3" customFormat="1" ht="29" hidden="1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18"/>
      <c r="L7" s="34"/>
      <c r="M7" s="34"/>
    </row>
    <row r="8" spans="1:13" x14ac:dyDescent="0.2">
      <c r="A8" s="14" t="s">
        <v>26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36</v>
      </c>
      <c r="J8" s="15">
        <v>400</v>
      </c>
      <c r="K8" s="15"/>
      <c r="L8" s="35">
        <v>250</v>
      </c>
      <c r="M8" s="35" t="s">
        <v>36</v>
      </c>
    </row>
    <row r="9" spans="1:13" ht="58" hidden="1" customHeight="1" x14ac:dyDescent="0.2">
      <c r="A9" s="91" t="s">
        <v>27</v>
      </c>
      <c r="B9" s="19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/>
      <c r="L9" s="19" t="s">
        <v>49</v>
      </c>
      <c r="M9" s="19"/>
    </row>
    <row r="10" spans="1:13" ht="58" hidden="1" customHeight="1" x14ac:dyDescent="0.2">
      <c r="A10" s="92"/>
      <c r="B10" s="20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38"/>
      <c r="L10" s="19" t="s">
        <v>49</v>
      </c>
      <c r="M10" s="19"/>
    </row>
    <row r="11" spans="1:13" ht="43.5" hidden="1" customHeight="1" x14ac:dyDescent="0.2">
      <c r="A11" s="92"/>
      <c r="B11" s="20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38"/>
      <c r="L11" s="19" t="s">
        <v>49</v>
      </c>
      <c r="M11" s="20" t="s">
        <v>69</v>
      </c>
    </row>
    <row r="12" spans="1:13" ht="29.5" hidden="1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/>
      <c r="L12" s="21" t="s">
        <v>72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5" zoomScale="92" zoomScaleNormal="70" workbookViewId="0">
      <pane xSplit="3" topLeftCell="D1" activePane="topRight" state="frozen"/>
      <selection activeCell="A21" sqref="A21"/>
      <selection pane="topRight" activeCell="A21" sqref="A21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29.5" customHeight="1" thickBot="1" x14ac:dyDescent="0.25">
      <c r="A1" s="12"/>
      <c r="B1" s="42" t="s">
        <v>73</v>
      </c>
      <c r="C1" s="42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78</v>
      </c>
      <c r="L1" s="13" t="s">
        <v>33</v>
      </c>
      <c r="M1" s="13" t="s">
        <v>34</v>
      </c>
    </row>
    <row r="2" spans="1:13" x14ac:dyDescent="0.2">
      <c r="A2" s="10" t="s">
        <v>22</v>
      </c>
      <c r="B2" s="11">
        <v>200</v>
      </c>
      <c r="C2" s="11">
        <v>230</v>
      </c>
      <c r="D2" s="11">
        <v>270</v>
      </c>
      <c r="E2" s="11">
        <v>255</v>
      </c>
      <c r="F2" s="11">
        <v>250</v>
      </c>
      <c r="G2" s="11">
        <v>200</v>
      </c>
      <c r="H2" s="11">
        <f>170+90</f>
        <v>260</v>
      </c>
      <c r="I2" s="11" t="s">
        <v>82</v>
      </c>
      <c r="J2" s="11">
        <v>220</v>
      </c>
      <c r="K2" s="11"/>
      <c r="L2" s="31" t="s">
        <v>49</v>
      </c>
      <c r="M2" s="31">
        <v>200</v>
      </c>
    </row>
    <row r="3" spans="1:13" x14ac:dyDescent="0.2">
      <c r="A3" s="6" t="s">
        <v>37</v>
      </c>
      <c r="B3" s="7">
        <v>160</v>
      </c>
      <c r="C3" s="7">
        <v>200</v>
      </c>
      <c r="D3" s="7">
        <v>216</v>
      </c>
      <c r="E3" s="7">
        <v>230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120</v>
      </c>
      <c r="M3" s="32">
        <v>175</v>
      </c>
    </row>
    <row r="4" spans="1:13" s="22" customFormat="1" x14ac:dyDescent="0.2">
      <c r="A4" s="23" t="s">
        <v>83</v>
      </c>
      <c r="B4" s="24">
        <f>1-'15.06.22'!B3/B3</f>
        <v>0</v>
      </c>
      <c r="C4" s="24">
        <f>1-'15.06.22'!C3/C3</f>
        <v>0</v>
      </c>
      <c r="D4" s="24">
        <f>1-'15.06.22'!D3/D3</f>
        <v>0</v>
      </c>
      <c r="E4" s="24">
        <f>1-'15.06.22'!E3/E3</f>
        <v>0</v>
      </c>
      <c r="F4" s="24">
        <f>1-'15.06.22'!F3/F3</f>
        <v>0</v>
      </c>
      <c r="G4" s="24">
        <f>1-'15.06.22'!G3/G3</f>
        <v>0</v>
      </c>
      <c r="H4" s="24">
        <f>1-'15.06.22'!H3/H3</f>
        <v>0</v>
      </c>
      <c r="I4" s="24">
        <f>1-'15.06.22'!I3/I3</f>
        <v>0.15217391304347827</v>
      </c>
      <c r="J4" s="24">
        <f>1-'15.06.22'!J3/J3</f>
        <v>0</v>
      </c>
      <c r="K4" s="24"/>
      <c r="L4" s="33">
        <f>1-'15.03.22'!K3/L3</f>
        <v>0</v>
      </c>
      <c r="M4" s="33">
        <f>1-'15.03.22'!L3/M3</f>
        <v>0</v>
      </c>
    </row>
    <row r="5" spans="1:13" s="3" customFormat="1" ht="29" customHeight="1" x14ac:dyDescent="0.2">
      <c r="A5" s="17" t="s">
        <v>40</v>
      </c>
      <c r="B5" s="18"/>
      <c r="C5" s="18"/>
      <c r="D5" s="18"/>
      <c r="E5" s="18"/>
      <c r="F5" s="18" t="s">
        <v>51</v>
      </c>
      <c r="G5" s="18"/>
      <c r="H5" s="18"/>
      <c r="I5" s="18"/>
      <c r="J5" s="18"/>
      <c r="K5" s="18"/>
      <c r="L5" s="34"/>
      <c r="M5" s="34"/>
    </row>
    <row r="6" spans="1:13" ht="15" customHeight="1" thickBot="1" x14ac:dyDescent="0.25">
      <c r="A6" s="14" t="s">
        <v>26</v>
      </c>
      <c r="B6" s="15">
        <v>350</v>
      </c>
      <c r="C6" s="15">
        <v>500</v>
      </c>
      <c r="D6" s="15">
        <f>580/2</f>
        <v>290</v>
      </c>
      <c r="E6" s="15">
        <v>500</v>
      </c>
      <c r="F6" s="15">
        <v>350</v>
      </c>
      <c r="G6" s="15">
        <v>350</v>
      </c>
      <c r="H6" s="15">
        <v>340</v>
      </c>
      <c r="I6" s="15" t="s">
        <v>36</v>
      </c>
      <c r="J6" s="15">
        <v>400</v>
      </c>
      <c r="K6" s="15"/>
      <c r="L6" s="35">
        <v>250</v>
      </c>
      <c r="M6" s="35" t="s">
        <v>36</v>
      </c>
    </row>
    <row r="7" spans="1:13" ht="58.5" customHeight="1" thickBot="1" x14ac:dyDescent="0.25">
      <c r="A7" s="91" t="s">
        <v>27</v>
      </c>
      <c r="B7" s="19" t="s">
        <v>52</v>
      </c>
      <c r="C7" s="16"/>
      <c r="D7" s="19" t="s">
        <v>53</v>
      </c>
      <c r="E7" s="19" t="s">
        <v>54</v>
      </c>
      <c r="F7" s="16" t="s">
        <v>49</v>
      </c>
      <c r="G7" s="19" t="s">
        <v>55</v>
      </c>
      <c r="H7" s="19" t="s">
        <v>56</v>
      </c>
      <c r="I7" s="19" t="s">
        <v>49</v>
      </c>
      <c r="J7" s="19" t="s">
        <v>57</v>
      </c>
      <c r="K7" s="19"/>
      <c r="L7" s="19" t="s">
        <v>49</v>
      </c>
      <c r="M7" s="19"/>
    </row>
    <row r="8" spans="1:13" ht="58.5" customHeight="1" thickBot="1" x14ac:dyDescent="0.25">
      <c r="A8" s="92"/>
      <c r="B8" s="20" t="s">
        <v>58</v>
      </c>
      <c r="C8" s="8"/>
      <c r="D8" s="20" t="s">
        <v>55</v>
      </c>
      <c r="E8" s="20" t="s">
        <v>59</v>
      </c>
      <c r="F8" s="8" t="s">
        <v>49</v>
      </c>
      <c r="G8" s="20" t="s">
        <v>60</v>
      </c>
      <c r="H8" s="20" t="s">
        <v>61</v>
      </c>
      <c r="I8" s="20" t="s">
        <v>49</v>
      </c>
      <c r="J8" s="20" t="s">
        <v>62</v>
      </c>
      <c r="K8" s="38"/>
      <c r="L8" s="19" t="s">
        <v>49</v>
      </c>
      <c r="M8" s="19"/>
    </row>
    <row r="9" spans="1:13" ht="43.5" customHeight="1" x14ac:dyDescent="0.2">
      <c r="A9" s="92"/>
      <c r="B9" s="20" t="s">
        <v>63</v>
      </c>
      <c r="C9" s="8"/>
      <c r="D9" s="20" t="s">
        <v>64</v>
      </c>
      <c r="E9" s="20" t="s">
        <v>65</v>
      </c>
      <c r="F9" s="8" t="s">
        <v>49</v>
      </c>
      <c r="G9" s="20" t="s">
        <v>66</v>
      </c>
      <c r="H9" s="20" t="s">
        <v>67</v>
      </c>
      <c r="I9" s="20" t="s">
        <v>49</v>
      </c>
      <c r="J9" s="20" t="s">
        <v>68</v>
      </c>
      <c r="K9" s="38"/>
      <c r="L9" s="19" t="s">
        <v>49</v>
      </c>
      <c r="M9" s="20" t="s">
        <v>69</v>
      </c>
    </row>
    <row r="10" spans="1:13" ht="29.5" customHeight="1" thickBot="1" x14ac:dyDescent="0.25">
      <c r="A10" s="93"/>
      <c r="B10" s="9" t="s">
        <v>70</v>
      </c>
      <c r="C10" s="9"/>
      <c r="D10" s="21" t="s">
        <v>71</v>
      </c>
      <c r="E10" s="9"/>
      <c r="F10" s="9"/>
      <c r="G10" s="21"/>
      <c r="H10" s="21"/>
      <c r="I10" s="21"/>
      <c r="J10" s="21"/>
      <c r="K10" s="21"/>
      <c r="L10" s="21" t="s">
        <v>72</v>
      </c>
      <c r="M10" s="21"/>
    </row>
    <row r="11" spans="1:13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8" spans="1:13" ht="15" customHeight="1" thickBot="1" x14ac:dyDescent="0.25"/>
    <row r="19" spans="1:13" s="5" customFormat="1" ht="29.5" customHeight="1" thickBot="1" x14ac:dyDescent="0.25">
      <c r="A19" s="12"/>
      <c r="B19" s="42" t="s">
        <v>73</v>
      </c>
      <c r="C19" s="42" t="s">
        <v>74</v>
      </c>
      <c r="D19" s="13" t="s">
        <v>35</v>
      </c>
      <c r="E19" s="13" t="s">
        <v>16</v>
      </c>
      <c r="F19" s="13" t="s">
        <v>0</v>
      </c>
      <c r="G19" s="13" t="s">
        <v>18</v>
      </c>
      <c r="H19" s="13" t="s">
        <v>19</v>
      </c>
      <c r="I19" s="13" t="s">
        <v>20</v>
      </c>
      <c r="J19" s="13" t="s">
        <v>21</v>
      </c>
      <c r="K19" s="13" t="s">
        <v>78</v>
      </c>
      <c r="L19" s="13" t="s">
        <v>33</v>
      </c>
      <c r="M19" s="13" t="s">
        <v>34</v>
      </c>
    </row>
    <row r="20" spans="1:13" x14ac:dyDescent="0.2">
      <c r="A20" s="43">
        <v>44496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</row>
    <row r="21" spans="1:13" x14ac:dyDescent="0.2">
      <c r="A21" s="43">
        <v>44862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</row>
    <row r="22" spans="1:13" x14ac:dyDescent="0.2">
      <c r="A22" s="43">
        <v>44863</v>
      </c>
      <c r="B22">
        <v>200</v>
      </c>
      <c r="C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I22">
        <v>200</v>
      </c>
      <c r="J22">
        <v>200</v>
      </c>
      <c r="K22">
        <v>200</v>
      </c>
      <c r="L22">
        <v>200</v>
      </c>
      <c r="M22">
        <v>200</v>
      </c>
    </row>
    <row r="23" spans="1:13" x14ac:dyDescent="0.2">
      <c r="A23" s="43">
        <v>44864</v>
      </c>
      <c r="B23">
        <v>200</v>
      </c>
      <c r="C23">
        <v>200</v>
      </c>
      <c r="D23">
        <v>200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</row>
    <row r="24" spans="1:13" x14ac:dyDescent="0.2">
      <c r="A24" s="43">
        <v>44865</v>
      </c>
      <c r="B24">
        <v>200</v>
      </c>
      <c r="C24">
        <v>200</v>
      </c>
      <c r="D24">
        <v>200</v>
      </c>
      <c r="E24">
        <v>200</v>
      </c>
      <c r="F24">
        <v>200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</row>
    <row r="25" spans="1:13" x14ac:dyDescent="0.2">
      <c r="A25" s="43">
        <v>44866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</row>
    <row r="26" spans="1:13" x14ac:dyDescent="0.2">
      <c r="A26" s="43">
        <v>44867</v>
      </c>
      <c r="B26">
        <v>200</v>
      </c>
      <c r="C26">
        <v>200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</row>
    <row r="27" spans="1:13" x14ac:dyDescent="0.2">
      <c r="A27" s="43">
        <v>44868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</row>
    <row r="28" spans="1:13" x14ac:dyDescent="0.2">
      <c r="A28" s="43">
        <v>44869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200</v>
      </c>
      <c r="H28">
        <v>200</v>
      </c>
      <c r="I28">
        <v>200</v>
      </c>
      <c r="J28">
        <v>200</v>
      </c>
      <c r="K28">
        <v>200</v>
      </c>
      <c r="L28">
        <v>200</v>
      </c>
      <c r="M28">
        <v>200</v>
      </c>
    </row>
    <row r="29" spans="1:13" x14ac:dyDescent="0.2">
      <c r="A29" s="43">
        <v>44870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</row>
    <row r="30" spans="1:13" x14ac:dyDescent="0.2">
      <c r="A30" s="43">
        <v>44871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</row>
    <row r="31" spans="1:13" x14ac:dyDescent="0.2">
      <c r="A31" s="43">
        <v>44872</v>
      </c>
      <c r="B31">
        <v>200</v>
      </c>
      <c r="C31">
        <v>200</v>
      </c>
      <c r="D31">
        <v>200</v>
      </c>
      <c r="E31">
        <v>200</v>
      </c>
      <c r="F31">
        <v>200</v>
      </c>
      <c r="G31">
        <v>200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</row>
    <row r="32" spans="1:13" x14ac:dyDescent="0.2">
      <c r="A32" s="43">
        <v>44873</v>
      </c>
      <c r="B32">
        <v>200</v>
      </c>
      <c r="C32">
        <v>200</v>
      </c>
      <c r="D32">
        <v>200</v>
      </c>
      <c r="E32">
        <v>200</v>
      </c>
      <c r="F32">
        <v>200</v>
      </c>
      <c r="G32">
        <v>200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</row>
    <row r="33" spans="1:13" x14ac:dyDescent="0.2">
      <c r="A33" s="43">
        <v>44874</v>
      </c>
      <c r="B33">
        <v>200</v>
      </c>
      <c r="C33">
        <v>200</v>
      </c>
      <c r="D33">
        <v>200</v>
      </c>
      <c r="E33">
        <v>200</v>
      </c>
      <c r="F33">
        <v>200</v>
      </c>
      <c r="G33">
        <v>200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</row>
    <row r="34" spans="1:13" x14ac:dyDescent="0.2">
      <c r="A34" s="43">
        <v>44875</v>
      </c>
      <c r="B34">
        <v>200</v>
      </c>
      <c r="C34">
        <v>200</v>
      </c>
      <c r="D34">
        <v>200</v>
      </c>
      <c r="E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L34">
        <v>200</v>
      </c>
      <c r="M34">
        <v>200</v>
      </c>
    </row>
    <row r="35" spans="1:13" x14ac:dyDescent="0.2">
      <c r="A35" s="43">
        <v>44876</v>
      </c>
      <c r="B35">
        <v>200</v>
      </c>
      <c r="C35">
        <v>200</v>
      </c>
      <c r="D35">
        <v>200</v>
      </c>
      <c r="E35">
        <v>200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</row>
    <row r="36" spans="1:13" x14ac:dyDescent="0.2">
      <c r="A36" s="43">
        <v>44877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</row>
    <row r="37" spans="1:13" x14ac:dyDescent="0.2">
      <c r="A37" s="43">
        <v>44878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</row>
    <row r="38" spans="1:13" x14ac:dyDescent="0.2">
      <c r="A38" s="43">
        <v>44879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</row>
    <row r="39" spans="1:13" x14ac:dyDescent="0.2">
      <c r="A39" s="43">
        <v>44880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L39">
        <v>200</v>
      </c>
      <c r="M39">
        <v>200</v>
      </c>
    </row>
    <row r="40" spans="1:13" x14ac:dyDescent="0.2">
      <c r="A40" s="43">
        <v>44881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</row>
  </sheetData>
  <mergeCells count="1">
    <mergeCell ref="A7:A10"/>
  </mergeCell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3"/>
  <sheetViews>
    <sheetView zoomScale="82" zoomScaleNormal="70" workbookViewId="0">
      <pane xSplit="3" topLeftCell="D1" activePane="topRight" state="frozen"/>
      <selection activeCell="A21" sqref="A21"/>
      <selection pane="topRight" activeCell="D1" sqref="D1:M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3" width="18.5" customWidth="1"/>
  </cols>
  <sheetData>
    <row r="1" spans="1:13" s="5" customFormat="1" ht="30.75" customHeight="1" x14ac:dyDescent="0.2">
      <c r="A1" s="12"/>
      <c r="B1" s="42" t="s">
        <v>73</v>
      </c>
      <c r="C1" s="42" t="s">
        <v>74</v>
      </c>
      <c r="D1" s="13" t="s">
        <v>14</v>
      </c>
      <c r="E1" s="13" t="s">
        <v>16</v>
      </c>
      <c r="F1" s="61" t="s">
        <v>0</v>
      </c>
      <c r="G1" s="61" t="s">
        <v>18</v>
      </c>
      <c r="H1" s="61" t="s">
        <v>19</v>
      </c>
      <c r="I1" s="61" t="s">
        <v>20</v>
      </c>
      <c r="J1" s="13" t="s">
        <v>21</v>
      </c>
      <c r="K1" s="13" t="s">
        <v>78</v>
      </c>
      <c r="L1" s="13" t="s">
        <v>33</v>
      </c>
      <c r="M1" s="13" t="s">
        <v>34</v>
      </c>
    </row>
    <row r="2" spans="1:13" x14ac:dyDescent="0.2">
      <c r="A2" s="10" t="s">
        <v>22</v>
      </c>
      <c r="B2" s="11">
        <v>200</v>
      </c>
      <c r="C2" s="11">
        <v>230</v>
      </c>
      <c r="D2" s="11">
        <v>240</v>
      </c>
      <c r="E2" s="11">
        <v>265</v>
      </c>
      <c r="F2" s="11">
        <v>250</v>
      </c>
      <c r="G2" s="11">
        <v>200</v>
      </c>
      <c r="H2" s="11">
        <f>170+90</f>
        <v>260</v>
      </c>
      <c r="I2" s="11" t="s">
        <v>82</v>
      </c>
      <c r="J2" s="11">
        <v>220</v>
      </c>
      <c r="K2" s="11"/>
      <c r="L2" s="31" t="s">
        <v>49</v>
      </c>
      <c r="M2" s="31">
        <v>200</v>
      </c>
    </row>
    <row r="3" spans="1:13" x14ac:dyDescent="0.2">
      <c r="A3" s="6" t="s">
        <v>37</v>
      </c>
      <c r="B3" s="7">
        <v>160</v>
      </c>
      <c r="C3" s="7">
        <v>200</v>
      </c>
      <c r="D3" s="7">
        <v>216</v>
      </c>
      <c r="E3" s="7">
        <v>245</v>
      </c>
      <c r="F3" s="7">
        <v>180</v>
      </c>
      <c r="G3" s="7">
        <v>170</v>
      </c>
      <c r="H3" s="7">
        <v>170</v>
      </c>
      <c r="I3" s="7">
        <v>230</v>
      </c>
      <c r="J3" s="7">
        <v>175</v>
      </c>
      <c r="K3" s="7"/>
      <c r="L3" s="32">
        <v>140</v>
      </c>
      <c r="M3" s="32">
        <v>175</v>
      </c>
    </row>
    <row r="4" spans="1:13" x14ac:dyDescent="0.2">
      <c r="A4" s="6" t="s">
        <v>84</v>
      </c>
      <c r="B4" s="7"/>
      <c r="C4" s="7"/>
      <c r="D4" s="7"/>
      <c r="E4" s="7"/>
      <c r="F4" s="7"/>
      <c r="G4" s="7"/>
      <c r="H4" s="7"/>
      <c r="I4" s="7"/>
      <c r="J4" s="7"/>
      <c r="K4" s="7"/>
      <c r="L4" s="32"/>
      <c r="M4" s="32"/>
    </row>
    <row r="5" spans="1:13" s="22" customFormat="1" x14ac:dyDescent="0.2">
      <c r="A5" s="23" t="s">
        <v>83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s="22" customFormat="1" x14ac:dyDescent="0.2">
      <c r="A6" s="44">
        <f>'4.07.22'!A20</f>
        <v>44496</v>
      </c>
      <c r="B6" s="7">
        <f>'4.07.22'!B20</f>
        <v>200</v>
      </c>
      <c r="C6" s="7">
        <f>'4.07.22'!C20</f>
        <v>200</v>
      </c>
      <c r="D6" s="7">
        <f>'4.07.22'!D20</f>
        <v>200</v>
      </c>
      <c r="E6" s="7">
        <f>'4.07.22'!E20</f>
        <v>200</v>
      </c>
      <c r="F6" s="7">
        <f>'4.07.22'!F20</f>
        <v>200</v>
      </c>
      <c r="G6" s="7">
        <f>'4.07.22'!G20</f>
        <v>200</v>
      </c>
      <c r="H6" s="7">
        <f>'4.07.22'!H20</f>
        <v>200</v>
      </c>
      <c r="I6" s="7">
        <f>'4.07.22'!I20</f>
        <v>200</v>
      </c>
      <c r="J6" s="7">
        <f>'4.07.22'!J20</f>
        <v>200</v>
      </c>
      <c r="K6" s="7">
        <f>'4.07.22'!K20</f>
        <v>200</v>
      </c>
      <c r="L6" s="7">
        <f>'4.07.22'!L20</f>
        <v>200</v>
      </c>
      <c r="M6" s="24"/>
    </row>
    <row r="7" spans="1:13" s="3" customFormat="1" ht="29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18"/>
      <c r="L7" s="34"/>
      <c r="M7" s="34"/>
    </row>
    <row r="8" spans="1:13" ht="15" customHeight="1" thickBot="1" x14ac:dyDescent="0.25">
      <c r="A8" s="14" t="s">
        <v>26</v>
      </c>
      <c r="B8" s="15">
        <v>350</v>
      </c>
      <c r="C8" s="15">
        <v>500</v>
      </c>
      <c r="D8" s="15">
        <f>580/2</f>
        <v>290</v>
      </c>
      <c r="E8" s="15">
        <v>500</v>
      </c>
      <c r="F8" s="15">
        <v>350</v>
      </c>
      <c r="G8" s="15">
        <v>350</v>
      </c>
      <c r="H8" s="15">
        <v>340</v>
      </c>
      <c r="I8" s="15" t="s">
        <v>36</v>
      </c>
      <c r="J8" s="15">
        <v>400</v>
      </c>
      <c r="K8" s="15"/>
      <c r="L8" s="35">
        <v>250</v>
      </c>
      <c r="M8" s="35" t="s">
        <v>36</v>
      </c>
    </row>
    <row r="9" spans="1:13" ht="58.5" customHeight="1" thickBot="1" x14ac:dyDescent="0.25">
      <c r="A9" s="91" t="s">
        <v>27</v>
      </c>
      <c r="B9" s="19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/>
      <c r="L9" s="19" t="s">
        <v>49</v>
      </c>
      <c r="M9" s="19"/>
    </row>
    <row r="10" spans="1:13" ht="58.5" customHeight="1" thickBot="1" x14ac:dyDescent="0.25">
      <c r="A10" s="92"/>
      <c r="B10" s="20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38"/>
      <c r="L10" s="19" t="s">
        <v>49</v>
      </c>
      <c r="M10" s="19"/>
    </row>
    <row r="11" spans="1:13" ht="43.5" customHeight="1" x14ac:dyDescent="0.2">
      <c r="A11" s="92"/>
      <c r="B11" s="20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38"/>
      <c r="L11" s="19" t="s">
        <v>49</v>
      </c>
      <c r="M11" s="20" t="s">
        <v>69</v>
      </c>
    </row>
    <row r="12" spans="1:13" ht="29.5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/>
      <c r="L12" s="21" t="s">
        <v>72</v>
      </c>
      <c r="M12" s="21"/>
    </row>
    <row r="13" spans="1:13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23" spans="5:5" x14ac:dyDescent="0.2">
      <c r="E23" s="45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8"/>
  <sheetViews>
    <sheetView zoomScale="150" workbookViewId="0">
      <selection activeCell="B3" sqref="B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73</v>
      </c>
      <c r="C1" s="42" t="s">
        <v>74</v>
      </c>
      <c r="D1" s="13" t="s">
        <v>85</v>
      </c>
      <c r="E1" s="13" t="s">
        <v>86</v>
      </c>
      <c r="F1" s="64" t="s">
        <v>87</v>
      </c>
      <c r="G1" s="64" t="s">
        <v>88</v>
      </c>
      <c r="H1" s="64" t="s">
        <v>89</v>
      </c>
      <c r="I1" s="13" t="s">
        <v>21</v>
      </c>
      <c r="J1" s="13" t="s">
        <v>0</v>
      </c>
      <c r="K1" s="13" t="s">
        <v>90</v>
      </c>
      <c r="L1" s="13" t="s">
        <v>33</v>
      </c>
      <c r="M1" s="65" t="s">
        <v>14</v>
      </c>
      <c r="N1" s="70" t="s">
        <v>91</v>
      </c>
      <c r="O1" s="71" t="s">
        <v>1</v>
      </c>
      <c r="P1" s="71" t="s">
        <v>17</v>
      </c>
      <c r="Q1" s="71" t="s">
        <v>92</v>
      </c>
      <c r="R1" s="71" t="s">
        <v>20</v>
      </c>
      <c r="S1" s="72" t="s">
        <v>18</v>
      </c>
    </row>
    <row r="2" spans="1:19" x14ac:dyDescent="0.2">
      <c r="A2" s="82" t="s">
        <v>22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82</v>
      </c>
      <c r="K2" s="83" t="s">
        <v>82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'4.07.22'!B20</f>
        <v>200</v>
      </c>
      <c r="C6" s="7"/>
      <c r="D6" s="7"/>
      <c r="E6" s="7"/>
      <c r="F6" s="7"/>
      <c r="G6" s="7"/>
      <c r="H6" s="7"/>
      <c r="I6" s="7"/>
      <c r="J6" s="7"/>
      <c r="K6" s="7"/>
      <c r="L6" s="62"/>
      <c r="M6" s="67"/>
      <c r="N6" s="69"/>
      <c r="O6" s="69"/>
      <c r="P6" s="69"/>
      <c r="Q6" s="69"/>
      <c r="R6" s="69"/>
      <c r="S6" s="77"/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26</v>
      </c>
      <c r="B8" s="7">
        <f>MIN(D8:S8)</f>
        <v>250</v>
      </c>
      <c r="C8" s="89"/>
      <c r="D8" s="89" t="s">
        <v>82</v>
      </c>
      <c r="E8" s="89" t="s">
        <v>82</v>
      </c>
      <c r="F8" s="89" t="s">
        <v>82</v>
      </c>
      <c r="G8" s="89" t="s">
        <v>82</v>
      </c>
      <c r="H8" s="89" t="s">
        <v>82</v>
      </c>
      <c r="I8" s="89">
        <v>420</v>
      </c>
      <c r="J8" s="89">
        <v>400</v>
      </c>
      <c r="K8" s="89" t="s">
        <v>82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80" t="s">
        <v>82</v>
      </c>
      <c r="S8" s="81">
        <v>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"/>
  <sheetViews>
    <sheetView topLeftCell="N1" zoomScale="157" workbookViewId="0">
      <selection activeCell="M2" sqref="M2:N3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73</v>
      </c>
      <c r="C1" s="42" t="s">
        <v>74</v>
      </c>
      <c r="D1" s="13" t="s">
        <v>85</v>
      </c>
      <c r="E1" s="13" t="s">
        <v>86</v>
      </c>
      <c r="F1" s="64" t="s">
        <v>87</v>
      </c>
      <c r="G1" s="64" t="s">
        <v>88</v>
      </c>
      <c r="H1" s="64" t="s">
        <v>89</v>
      </c>
      <c r="I1" s="13" t="s">
        <v>21</v>
      </c>
      <c r="J1" s="13" t="s">
        <v>0</v>
      </c>
      <c r="K1" s="13" t="s">
        <v>90</v>
      </c>
      <c r="L1" s="13" t="s">
        <v>33</v>
      </c>
      <c r="M1" s="65" t="s">
        <v>14</v>
      </c>
      <c r="N1" s="70" t="s">
        <v>91</v>
      </c>
      <c r="O1" s="71" t="s">
        <v>1</v>
      </c>
      <c r="P1" s="71" t="s">
        <v>17</v>
      </c>
      <c r="Q1" s="71" t="s">
        <v>92</v>
      </c>
      <c r="R1" s="71" t="s">
        <v>20</v>
      </c>
      <c r="S1" s="72" t="s">
        <v>18</v>
      </c>
    </row>
    <row r="2" spans="1:19" x14ac:dyDescent="0.2">
      <c r="A2" s="82" t="s">
        <v>22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82</v>
      </c>
      <c r="K2" s="83" t="s">
        <v>82</v>
      </c>
      <c r="L2" s="84">
        <v>200</v>
      </c>
      <c r="M2" s="73">
        <v>285</v>
      </c>
      <c r="N2" s="74">
        <v>323</v>
      </c>
      <c r="O2" s="74">
        <v>249</v>
      </c>
      <c r="P2" s="74">
        <v>265</v>
      </c>
      <c r="Q2" s="74">
        <v>449</v>
      </c>
      <c r="R2" s="74">
        <v>255</v>
      </c>
      <c r="S2" s="75">
        <v>200</v>
      </c>
    </row>
    <row r="3" spans="1:19" x14ac:dyDescent="0.2">
      <c r="A3" s="85" t="s">
        <v>37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175</v>
      </c>
      <c r="K3" s="7">
        <v>170</v>
      </c>
      <c r="L3" s="62">
        <v>140</v>
      </c>
      <c r="M3" s="66">
        <v>228</v>
      </c>
      <c r="N3" s="68">
        <v>285</v>
      </c>
      <c r="O3" s="68">
        <v>209</v>
      </c>
      <c r="P3" s="68">
        <v>245</v>
      </c>
      <c r="Q3" s="68"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 '22.01.23'!B3</f>
        <v>0</v>
      </c>
      <c r="C6" s="7"/>
      <c r="D6" s="7">
        <f>D3- '22.01.23'!D3</f>
        <v>0</v>
      </c>
      <c r="E6" s="7">
        <f>E3- '22.01.23'!E3</f>
        <v>0</v>
      </c>
      <c r="F6" s="7">
        <f>F3- '22.01.23'!F3</f>
        <v>0</v>
      </c>
      <c r="G6" s="7">
        <f>G3- '22.01.23'!G3</f>
        <v>0</v>
      </c>
      <c r="H6" s="7">
        <f>H3- '22.01.23'!H3</f>
        <v>0</v>
      </c>
      <c r="I6" s="7">
        <f>I3- '22.01.23'!I3</f>
        <v>0</v>
      </c>
      <c r="J6" s="7">
        <f>J3- '22.01.23'!J3</f>
        <v>0</v>
      </c>
      <c r="K6" s="7">
        <f>K3- '22.01.23'!K3</f>
        <v>0</v>
      </c>
      <c r="L6" s="7">
        <f>L3- '22.01.23'!L3</f>
        <v>0</v>
      </c>
      <c r="M6" s="7">
        <f>M3- '22.01.23'!M3</f>
        <v>0</v>
      </c>
      <c r="N6" s="7">
        <f>N3- '22.01.23'!N3</f>
        <v>0</v>
      </c>
      <c r="O6" s="7">
        <f>O3- '22.01.23'!O3</f>
        <v>0</v>
      </c>
      <c r="P6" s="7">
        <f>P3- '22.01.23'!P3</f>
        <v>0</v>
      </c>
      <c r="Q6" s="7">
        <f>Q3- '22.01.23'!Q3</f>
        <v>0</v>
      </c>
      <c r="R6" s="7">
        <f>R3- '22.01.23'!R3</f>
        <v>0</v>
      </c>
      <c r="S6" s="7">
        <f>S3- 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26</v>
      </c>
      <c r="B8" s="7">
        <f>MIN(D8:S8)</f>
        <v>250</v>
      </c>
      <c r="C8" s="89"/>
      <c r="D8" s="89" t="s">
        <v>82</v>
      </c>
      <c r="E8" s="89" t="s">
        <v>82</v>
      </c>
      <c r="F8" s="89" t="s">
        <v>82</v>
      </c>
      <c r="G8" s="89" t="s">
        <v>82</v>
      </c>
      <c r="H8" s="89" t="s">
        <v>82</v>
      </c>
      <c r="I8" s="89">
        <v>420</v>
      </c>
      <c r="J8" s="89">
        <v>400</v>
      </c>
      <c r="K8" s="89" t="s">
        <v>82</v>
      </c>
      <c r="L8" s="90">
        <v>250</v>
      </c>
      <c r="M8" s="78">
        <v>290</v>
      </c>
      <c r="N8" s="79">
        <v>290</v>
      </c>
      <c r="O8" s="79">
        <v>500</v>
      </c>
      <c r="P8" s="79">
        <v>500</v>
      </c>
      <c r="Q8" s="79">
        <v>500</v>
      </c>
      <c r="R8" s="79" t="s">
        <v>82</v>
      </c>
      <c r="S8" s="81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8"/>
  <sheetViews>
    <sheetView workbookViewId="0">
      <selection activeCell="S4" sqref="S4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73</v>
      </c>
      <c r="C1" s="42" t="s">
        <v>74</v>
      </c>
      <c r="D1" s="13" t="s">
        <v>85</v>
      </c>
      <c r="E1" s="13" t="s">
        <v>86</v>
      </c>
      <c r="F1" s="64" t="s">
        <v>87</v>
      </c>
      <c r="G1" s="64" t="s">
        <v>88</v>
      </c>
      <c r="H1" s="64" t="s">
        <v>89</v>
      </c>
      <c r="I1" s="13" t="s">
        <v>21</v>
      </c>
      <c r="J1" s="13" t="s">
        <v>0</v>
      </c>
      <c r="K1" s="13" t="s">
        <v>90</v>
      </c>
      <c r="L1" s="13" t="s">
        <v>33</v>
      </c>
      <c r="M1" s="65" t="s">
        <v>14</v>
      </c>
      <c r="N1" s="70" t="s">
        <v>91</v>
      </c>
      <c r="O1" s="71" t="s">
        <v>1</v>
      </c>
      <c r="P1" s="71" t="s">
        <v>17</v>
      </c>
      <c r="Q1" s="71" t="s">
        <v>92</v>
      </c>
      <c r="R1" s="71" t="s">
        <v>20</v>
      </c>
      <c r="S1" s="72" t="s">
        <v>18</v>
      </c>
    </row>
    <row r="2" spans="1:19" x14ac:dyDescent="0.2">
      <c r="A2" s="82" t="s">
        <v>22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82</v>
      </c>
      <c r="K2" s="83" t="s">
        <v>82</v>
      </c>
      <c r="L2" s="84">
        <v>200</v>
      </c>
      <c r="M2" s="73">
        <v>285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37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0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26</v>
      </c>
      <c r="B8" s="7">
        <f>MIN(D8:S8)</f>
        <v>250</v>
      </c>
      <c r="C8" s="89"/>
      <c r="D8" s="89" t="s">
        <v>82</v>
      </c>
      <c r="E8" s="89" t="s">
        <v>82</v>
      </c>
      <c r="F8" s="89" t="s">
        <v>82</v>
      </c>
      <c r="G8" s="89" t="s">
        <v>82</v>
      </c>
      <c r="H8" s="89" t="s">
        <v>82</v>
      </c>
      <c r="I8" s="89">
        <v>420</v>
      </c>
      <c r="J8" s="89">
        <v>350</v>
      </c>
      <c r="K8" s="89" t="s">
        <v>82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82</v>
      </c>
      <c r="S8" s="8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zoomScale="115" zoomScaleNormal="115"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2" max="2" width="10.6640625" customWidth="1"/>
    <col min="5" max="5" width="8.6640625" hidden="1" customWidth="1"/>
    <col min="6" max="6" width="11.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s="46" t="s">
        <v>6</v>
      </c>
      <c r="F1" t="s">
        <v>7</v>
      </c>
    </row>
    <row r="2" spans="1:6" x14ac:dyDescent="0.2">
      <c r="A2" s="36">
        <v>44894</v>
      </c>
      <c r="B2" t="s">
        <v>8</v>
      </c>
      <c r="C2">
        <v>19</v>
      </c>
      <c r="D2">
        <v>1</v>
      </c>
      <c r="E2" s="46">
        <v>200</v>
      </c>
      <c r="F2">
        <v>190</v>
      </c>
    </row>
    <row r="3" spans="1:6" x14ac:dyDescent="0.2">
      <c r="A3" s="36">
        <v>44894</v>
      </c>
      <c r="B3" t="s">
        <v>8</v>
      </c>
      <c r="C3">
        <v>19</v>
      </c>
      <c r="D3">
        <v>2</v>
      </c>
      <c r="E3" s="46">
        <v>380</v>
      </c>
      <c r="F3">
        <v>180</v>
      </c>
    </row>
    <row r="4" spans="1:6" x14ac:dyDescent="0.2">
      <c r="A4" s="36">
        <v>44894</v>
      </c>
      <c r="B4" t="s">
        <v>8</v>
      </c>
      <c r="C4" t="s">
        <v>9</v>
      </c>
      <c r="D4">
        <v>1</v>
      </c>
      <c r="E4" s="46">
        <v>200</v>
      </c>
      <c r="F4">
        <v>350</v>
      </c>
    </row>
    <row r="5" spans="1:6" x14ac:dyDescent="0.2">
      <c r="A5" s="36">
        <v>44896</v>
      </c>
      <c r="B5" t="s">
        <v>8</v>
      </c>
      <c r="C5">
        <v>19</v>
      </c>
      <c r="D5">
        <v>1</v>
      </c>
      <c r="E5" s="46">
        <v>200</v>
      </c>
      <c r="F5">
        <f>E5/D5</f>
        <v>200</v>
      </c>
    </row>
    <row r="6" spans="1:6" x14ac:dyDescent="0.2">
      <c r="A6" s="36">
        <v>44896</v>
      </c>
      <c r="B6" t="s">
        <v>8</v>
      </c>
      <c r="C6">
        <v>19</v>
      </c>
      <c r="D6">
        <v>2</v>
      </c>
      <c r="E6" s="46">
        <v>380</v>
      </c>
      <c r="F6">
        <f>E6/D6</f>
        <v>190</v>
      </c>
    </row>
    <row r="7" spans="1:6" x14ac:dyDescent="0.2">
      <c r="A7" s="36">
        <v>44896</v>
      </c>
      <c r="B7" t="s">
        <v>8</v>
      </c>
      <c r="C7" t="s">
        <v>9</v>
      </c>
      <c r="D7">
        <v>1</v>
      </c>
      <c r="E7" s="46">
        <v>200</v>
      </c>
      <c r="F7">
        <v>350</v>
      </c>
    </row>
    <row r="8" spans="1:6" x14ac:dyDescent="0.2">
      <c r="A8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8"/>
  <sheetViews>
    <sheetView topLeftCell="B1" zoomScale="108" workbookViewId="0">
      <selection activeCell="S4" sqref="S4"/>
    </sheetView>
  </sheetViews>
  <sheetFormatPr baseColWidth="10" defaultRowHeight="15" x14ac:dyDescent="0.2"/>
  <cols>
    <col min="1" max="1" width="18" customWidth="1"/>
  </cols>
  <sheetData>
    <row r="1" spans="1:19" ht="49" customHeight="1" thickBot="1" x14ac:dyDescent="0.25">
      <c r="A1" s="12"/>
      <c r="B1" s="42" t="s">
        <v>73</v>
      </c>
      <c r="C1" s="42" t="s">
        <v>74</v>
      </c>
      <c r="D1" s="13" t="s">
        <v>85</v>
      </c>
      <c r="E1" s="13" t="s">
        <v>86</v>
      </c>
      <c r="F1" s="64" t="s">
        <v>87</v>
      </c>
      <c r="G1" s="64" t="s">
        <v>88</v>
      </c>
      <c r="H1" s="64" t="s">
        <v>89</v>
      </c>
      <c r="I1" s="13" t="s">
        <v>21</v>
      </c>
      <c r="J1" s="13" t="s">
        <v>0</v>
      </c>
      <c r="K1" s="13" t="s">
        <v>90</v>
      </c>
      <c r="L1" s="13" t="s">
        <v>33</v>
      </c>
      <c r="M1" s="65" t="s">
        <v>14</v>
      </c>
      <c r="N1" s="70" t="s">
        <v>91</v>
      </c>
      <c r="O1" s="71" t="s">
        <v>1</v>
      </c>
      <c r="P1" s="71" t="s">
        <v>17</v>
      </c>
      <c r="Q1" s="71" t="s">
        <v>92</v>
      </c>
      <c r="R1" s="71" t="s">
        <v>20</v>
      </c>
      <c r="S1" s="72" t="s">
        <v>18</v>
      </c>
    </row>
    <row r="2" spans="1:19" x14ac:dyDescent="0.2">
      <c r="A2" s="82" t="s">
        <v>22</v>
      </c>
      <c r="B2" s="7">
        <f>MIN(D2:S2)</f>
        <v>200</v>
      </c>
      <c r="C2" s="83"/>
      <c r="D2" s="83">
        <v>300</v>
      </c>
      <c r="E2" s="83">
        <v>550</v>
      </c>
      <c r="F2" s="83">
        <v>250</v>
      </c>
      <c r="G2" s="83">
        <v>250</v>
      </c>
      <c r="H2" s="83">
        <v>250</v>
      </c>
      <c r="I2" s="83">
        <v>220</v>
      </c>
      <c r="J2" s="83" t="s">
        <v>82</v>
      </c>
      <c r="K2" s="83" t="s">
        <v>82</v>
      </c>
      <c r="L2" s="84">
        <v>200</v>
      </c>
      <c r="M2" s="73">
        <v>285</v>
      </c>
      <c r="N2" s="74">
        <v>323</v>
      </c>
      <c r="O2" s="74">
        <f>'22.01.23'!O2</f>
        <v>249</v>
      </c>
      <c r="P2" s="74">
        <v>265</v>
      </c>
      <c r="Q2" s="74">
        <f>'22.01.23'!Q2</f>
        <v>449</v>
      </c>
      <c r="R2" s="74">
        <v>255</v>
      </c>
      <c r="S2" s="75">
        <v>200</v>
      </c>
    </row>
    <row r="3" spans="1:19" x14ac:dyDescent="0.2">
      <c r="A3" s="85" t="s">
        <v>37</v>
      </c>
      <c r="B3" s="7">
        <f>MIN(D3:S3)</f>
        <v>140</v>
      </c>
      <c r="C3" s="7"/>
      <c r="D3" s="7">
        <v>275</v>
      </c>
      <c r="E3" s="7">
        <v>525</v>
      </c>
      <c r="F3" s="7">
        <v>175</v>
      </c>
      <c r="G3" s="7">
        <v>225</v>
      </c>
      <c r="H3" s="7">
        <v>200</v>
      </c>
      <c r="I3" s="7">
        <v>175</v>
      </c>
      <c r="J3" s="7">
        <v>180</v>
      </c>
      <c r="K3" s="7">
        <v>170</v>
      </c>
      <c r="L3" s="62">
        <v>140</v>
      </c>
      <c r="M3" s="66">
        <v>228</v>
      </c>
      <c r="N3" s="68">
        <v>285</v>
      </c>
      <c r="O3" s="68">
        <f>'22.01.23'!O3</f>
        <v>209</v>
      </c>
      <c r="P3" s="68">
        <v>245</v>
      </c>
      <c r="Q3" s="68">
        <f>'22.01.23'!Q3</f>
        <v>430</v>
      </c>
      <c r="R3" s="68">
        <v>255</v>
      </c>
      <c r="S3" s="76">
        <v>170</v>
      </c>
    </row>
    <row r="4" spans="1:19" x14ac:dyDescent="0.2">
      <c r="A4" s="85"/>
      <c r="B4" s="7"/>
      <c r="C4" s="7"/>
      <c r="D4" s="7"/>
      <c r="E4" s="7"/>
      <c r="F4" s="7"/>
      <c r="G4" s="7"/>
      <c r="H4" s="7"/>
      <c r="I4" s="7"/>
      <c r="J4" s="7"/>
      <c r="K4" s="7"/>
      <c r="L4" s="62"/>
      <c r="M4" s="66"/>
      <c r="N4" s="69"/>
      <c r="O4" s="69"/>
      <c r="P4" s="69"/>
      <c r="Q4" s="69"/>
      <c r="R4" s="69"/>
      <c r="S4" s="77"/>
    </row>
    <row r="5" spans="1:19" x14ac:dyDescent="0.2">
      <c r="A5" s="86" t="s">
        <v>93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63"/>
      <c r="M5" s="67"/>
      <c r="N5" s="69"/>
      <c r="O5" s="69"/>
      <c r="P5" s="69"/>
      <c r="Q5" s="69"/>
      <c r="R5" s="69"/>
      <c r="S5" s="77"/>
    </row>
    <row r="6" spans="1:19" x14ac:dyDescent="0.2">
      <c r="A6" s="87" t="s">
        <v>94</v>
      </c>
      <c r="B6" s="7">
        <f>B3-'22.01.23'!B3</f>
        <v>0</v>
      </c>
      <c r="C6" s="7"/>
      <c r="D6" s="7">
        <f>D3-'22.01.23'!D3</f>
        <v>0</v>
      </c>
      <c r="E6" s="7">
        <f>E3-'22.01.23'!E3</f>
        <v>0</v>
      </c>
      <c r="F6" s="7">
        <f>F3-'22.01.23'!F3</f>
        <v>0</v>
      </c>
      <c r="G6" s="7">
        <f>G3-'22.01.23'!G3</f>
        <v>0</v>
      </c>
      <c r="H6" s="7">
        <f>H3-'22.01.23'!H3</f>
        <v>0</v>
      </c>
      <c r="I6" s="7">
        <f>I3-'22.01.23'!I3</f>
        <v>0</v>
      </c>
      <c r="J6" s="7">
        <f>J3-'22.01.23'!J3</f>
        <v>5</v>
      </c>
      <c r="K6" s="7">
        <f>K3-'22.01.23'!K3</f>
        <v>0</v>
      </c>
      <c r="L6" s="7">
        <f>L3-'22.01.23'!L3</f>
        <v>0</v>
      </c>
      <c r="M6" s="7">
        <f>M3-'22.01.23'!M3</f>
        <v>0</v>
      </c>
      <c r="N6" s="7">
        <f>N3-'22.01.23'!N3</f>
        <v>0</v>
      </c>
      <c r="O6" s="7">
        <f>O3-'22.01.23'!O3</f>
        <v>0</v>
      </c>
      <c r="P6" s="7">
        <f>P3-'22.01.23'!P3</f>
        <v>0</v>
      </c>
      <c r="Q6" s="7">
        <f>Q3-'22.01.23'!Q3</f>
        <v>0</v>
      </c>
      <c r="R6" s="7">
        <f>R3-'22.01.23'!R3</f>
        <v>0</v>
      </c>
      <c r="S6" s="7">
        <f>S3-'22.01.23'!S3</f>
        <v>0</v>
      </c>
    </row>
    <row r="7" spans="1:19" x14ac:dyDescent="0.2">
      <c r="A7" s="87"/>
      <c r="B7" s="7"/>
      <c r="C7" s="7"/>
      <c r="D7" s="7"/>
      <c r="E7" s="7"/>
      <c r="F7" s="7"/>
      <c r="G7" s="7"/>
      <c r="H7" s="7"/>
      <c r="I7" s="7"/>
      <c r="J7" s="7"/>
      <c r="K7" s="7"/>
      <c r="L7" s="62"/>
      <c r="M7" s="67"/>
      <c r="N7" s="69"/>
      <c r="O7" s="69"/>
      <c r="P7" s="69"/>
      <c r="Q7" s="69"/>
      <c r="R7" s="69"/>
      <c r="S7" s="77"/>
    </row>
    <row r="8" spans="1:19" ht="16" customHeight="1" thickBot="1" x14ac:dyDescent="0.25">
      <c r="A8" s="88" t="s">
        <v>26</v>
      </c>
      <c r="B8" s="7">
        <f>MIN(D8:S8)</f>
        <v>250</v>
      </c>
      <c r="C8" s="89"/>
      <c r="D8" s="89" t="s">
        <v>82</v>
      </c>
      <c r="E8" s="89" t="s">
        <v>82</v>
      </c>
      <c r="F8" s="89" t="s">
        <v>82</v>
      </c>
      <c r="G8" s="89" t="s">
        <v>82</v>
      </c>
      <c r="H8" s="89" t="s">
        <v>82</v>
      </c>
      <c r="I8" s="89">
        <v>420</v>
      </c>
      <c r="J8" s="89">
        <v>350</v>
      </c>
      <c r="K8" s="89" t="s">
        <v>82</v>
      </c>
      <c r="L8" s="90">
        <v>250</v>
      </c>
      <c r="M8" s="78">
        <v>290</v>
      </c>
      <c r="N8" s="79">
        <v>290</v>
      </c>
      <c r="O8" s="79">
        <f>'22.01.23'!O8</f>
        <v>500</v>
      </c>
      <c r="P8" s="79">
        <v>500</v>
      </c>
      <c r="Q8" s="79">
        <f>'22.01.23'!Q8</f>
        <v>500</v>
      </c>
      <c r="R8" s="79" t="s">
        <v>82</v>
      </c>
      <c r="S8" s="81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zoomScale="85" zoomScaleNormal="85" workbookViewId="0">
      <pane xSplit="3" topLeftCell="D1" activePane="topRight" state="frozen"/>
      <selection pane="topRight" activeCell="F9" sqref="F9"/>
    </sheetView>
  </sheetViews>
  <sheetFormatPr baseColWidth="10" defaultColWidth="8.83203125" defaultRowHeight="15" x14ac:dyDescent="0.2"/>
  <cols>
    <col min="1" max="1" width="22.6640625" style="1" bestFit="1" customWidth="1"/>
    <col min="2" max="9" width="18.5" customWidth="1"/>
    <col min="10" max="10" width="18.5" style="2" customWidth="1"/>
    <col min="11" max="14" width="18.5" customWidth="1"/>
  </cols>
  <sheetData>
    <row r="1" spans="1:14" x14ac:dyDescent="0.2">
      <c r="A1" s="1" t="s">
        <v>10</v>
      </c>
      <c r="B1" s="36">
        <f>'СБОР ДАННЫХ'!A6</f>
        <v>44896</v>
      </c>
    </row>
    <row r="2" spans="1:14" ht="15" customHeight="1" thickBot="1" x14ac:dyDescent="0.25">
      <c r="A2" s="1" t="s">
        <v>11</v>
      </c>
      <c r="B2" s="36">
        <f>'СБОР ДАННЫХ'!A3</f>
        <v>44894</v>
      </c>
    </row>
    <row r="3" spans="1:14" s="5" customFormat="1" ht="29.5" customHeight="1" thickBot="1" x14ac:dyDescent="0.25">
      <c r="A3" s="12"/>
      <c r="B3" s="13" t="s">
        <v>12</v>
      </c>
      <c r="C3" s="13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3" t="s">
        <v>0</v>
      </c>
      <c r="I3" s="13" t="s">
        <v>18</v>
      </c>
      <c r="J3" s="13" t="s">
        <v>19</v>
      </c>
      <c r="K3" s="13" t="s">
        <v>20</v>
      </c>
      <c r="L3" s="13" t="s">
        <v>21</v>
      </c>
      <c r="M3" s="13"/>
      <c r="N3" s="13"/>
    </row>
    <row r="4" spans="1:14" x14ac:dyDescent="0.2">
      <c r="A4" s="10" t="s">
        <v>22</v>
      </c>
      <c r="B4" s="11"/>
      <c r="C4" s="11"/>
      <c r="D4" s="11">
        <f>'СБОР ДАННЫХ'!F5</f>
        <v>200</v>
      </c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6" t="s">
        <v>23</v>
      </c>
      <c r="B5" s="7"/>
      <c r="C5" s="7"/>
      <c r="D5" s="7">
        <f>'СБОР ДАННЫХ'!F6</f>
        <v>190</v>
      </c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6" t="s">
        <v>24</v>
      </c>
      <c r="B6" s="15"/>
      <c r="C6" s="15"/>
      <c r="D6" s="15">
        <f>'СБОР ДАННЫХ'!F3</f>
        <v>180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">
      <c r="A7" s="14" t="s">
        <v>25</v>
      </c>
      <c r="B7" s="15"/>
      <c r="C7" s="15"/>
      <c r="D7" s="47">
        <f>(D5-D6)/D6</f>
        <v>5.5555555555555552E-2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thickBot="1" x14ac:dyDescent="0.25">
      <c r="A8" s="14" t="s">
        <v>26</v>
      </c>
      <c r="B8" s="15"/>
      <c r="C8" s="15"/>
      <c r="D8" s="15">
        <f>'СБОР ДАННЫХ'!F7</f>
        <v>350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45.5" customHeight="1" thickBot="1" x14ac:dyDescent="0.25">
      <c r="A9" s="91" t="s">
        <v>27</v>
      </c>
      <c r="B9" s="16"/>
      <c r="C9" s="16"/>
      <c r="D9" s="16" t="s">
        <v>28</v>
      </c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45.5" customHeight="1" thickBot="1" x14ac:dyDescent="0.25">
      <c r="A10" s="92"/>
      <c r="B10" s="8"/>
      <c r="C10" s="8"/>
      <c r="D10" s="8" t="s">
        <v>29</v>
      </c>
      <c r="E10" s="8"/>
      <c r="F10" s="8"/>
      <c r="G10" s="8"/>
      <c r="H10" s="8"/>
      <c r="I10" s="8"/>
      <c r="J10" s="8"/>
      <c r="K10" s="8"/>
      <c r="L10" s="8"/>
      <c r="M10" s="16"/>
      <c r="N10" s="16"/>
    </row>
    <row r="11" spans="1:14" ht="174" customHeight="1" x14ac:dyDescent="0.2">
      <c r="A11" s="92"/>
      <c r="B11" s="8"/>
      <c r="C11" s="8"/>
      <c r="D11" s="8" t="s">
        <v>30</v>
      </c>
      <c r="E11" s="8"/>
      <c r="F11" s="8"/>
      <c r="G11" s="8"/>
      <c r="H11" s="8"/>
      <c r="I11" s="8"/>
      <c r="J11" s="8"/>
      <c r="K11" s="8"/>
      <c r="L11" s="8"/>
      <c r="M11" s="16"/>
      <c r="N11" s="8"/>
    </row>
    <row r="12" spans="1:14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</sheetData>
  <mergeCells count="1">
    <mergeCell ref="A9:A12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70" zoomScaleNormal="70" workbookViewId="0">
      <selection activeCell="F16" sqref="F16"/>
    </sheetView>
  </sheetViews>
  <sheetFormatPr baseColWidth="10" defaultColWidth="8.83203125" defaultRowHeight="15" x14ac:dyDescent="0.2"/>
  <cols>
    <col min="1" max="1" width="34.83203125" bestFit="1" customWidth="1"/>
    <col min="2" max="7" width="12.5" customWidth="1"/>
    <col min="8" max="9" width="12.5" hidden="1" customWidth="1"/>
  </cols>
  <sheetData>
    <row r="1" spans="1:9" ht="15" customHeight="1" thickBot="1" x14ac:dyDescent="0.25"/>
    <row r="2" spans="1:9" s="27" customFormat="1" ht="15" customHeight="1" thickBot="1" x14ac:dyDescent="0.25">
      <c r="A2" s="26" t="s">
        <v>31</v>
      </c>
      <c r="B2" s="13" t="s">
        <v>12</v>
      </c>
      <c r="C2" s="13" t="s">
        <v>32</v>
      </c>
      <c r="D2" s="13" t="s">
        <v>13</v>
      </c>
      <c r="E2" s="13" t="s">
        <v>32</v>
      </c>
      <c r="F2" s="13" t="s">
        <v>14</v>
      </c>
      <c r="G2" s="13" t="s">
        <v>32</v>
      </c>
      <c r="H2" s="13" t="s">
        <v>33</v>
      </c>
      <c r="I2" s="13" t="s">
        <v>34</v>
      </c>
    </row>
    <row r="3" spans="1:9" x14ac:dyDescent="0.2">
      <c r="A3" s="25">
        <v>44866</v>
      </c>
      <c r="B3" s="49"/>
      <c r="C3" s="50"/>
      <c r="D3" s="49"/>
      <c r="E3" s="50"/>
      <c r="F3" s="49">
        <f>'СБОР ДАННЫХ'!F3</f>
        <v>180</v>
      </c>
      <c r="G3" s="50"/>
      <c r="H3" s="29"/>
      <c r="I3" s="29"/>
    </row>
    <row r="4" spans="1:9" x14ac:dyDescent="0.2">
      <c r="A4" s="25">
        <v>44896</v>
      </c>
      <c r="B4" s="51"/>
      <c r="C4" s="52"/>
      <c r="D4" s="51"/>
      <c r="E4" s="52"/>
      <c r="F4" s="51">
        <f>'СБОР ДАННЫХ'!F6</f>
        <v>190</v>
      </c>
      <c r="G4" s="59">
        <f>(F4-F3)/F3</f>
        <v>5.5555555555555552E-2</v>
      </c>
      <c r="H4" s="30"/>
      <c r="I4" s="30"/>
    </row>
    <row r="5" spans="1:9" x14ac:dyDescent="0.2">
      <c r="A5" s="25">
        <v>44927</v>
      </c>
      <c r="B5" s="53"/>
      <c r="C5" s="54"/>
      <c r="D5" s="53"/>
      <c r="E5" s="54"/>
      <c r="F5" s="49">
        <v>190</v>
      </c>
      <c r="G5" s="60">
        <f>(F5-F4)/F4</f>
        <v>0</v>
      </c>
      <c r="H5" s="30"/>
      <c r="I5" s="30"/>
    </row>
    <row r="6" spans="1:9" x14ac:dyDescent="0.2">
      <c r="A6" s="25">
        <v>44958</v>
      </c>
      <c r="B6" s="53"/>
      <c r="C6" s="54"/>
      <c r="D6" s="53"/>
      <c r="E6" s="54"/>
      <c r="F6" s="51">
        <v>200</v>
      </c>
      <c r="G6" s="59">
        <f>(F6-F5)/F5</f>
        <v>5.2631578947368418E-2</v>
      </c>
      <c r="H6" s="28"/>
      <c r="I6" s="28"/>
    </row>
    <row r="7" spans="1:9" x14ac:dyDescent="0.2">
      <c r="A7" s="36"/>
      <c r="B7" s="53"/>
      <c r="C7" s="54"/>
      <c r="D7" s="53"/>
      <c r="E7" s="54"/>
      <c r="F7" s="53"/>
      <c r="G7" s="54"/>
    </row>
    <row r="8" spans="1:9" x14ac:dyDescent="0.2">
      <c r="A8" s="36"/>
      <c r="B8" s="53"/>
      <c r="C8" s="54"/>
      <c r="D8" s="53"/>
      <c r="E8" s="54"/>
      <c r="F8" s="53"/>
      <c r="G8" s="54"/>
    </row>
    <row r="9" spans="1:9" x14ac:dyDescent="0.2">
      <c r="B9" s="49"/>
      <c r="C9" s="50"/>
      <c r="D9" s="49"/>
      <c r="E9" s="50"/>
      <c r="F9" s="49"/>
      <c r="G9" s="50"/>
    </row>
    <row r="10" spans="1:9" s="5" customFormat="1" x14ac:dyDescent="0.2">
      <c r="B10" s="55"/>
      <c r="C10" s="56"/>
      <c r="D10" s="55"/>
      <c r="E10" s="56"/>
      <c r="F10" s="55"/>
      <c r="G10" s="56"/>
    </row>
    <row r="11" spans="1:9" x14ac:dyDescent="0.2">
      <c r="B11" s="49"/>
      <c r="C11" s="50"/>
      <c r="D11" s="49"/>
      <c r="E11" s="50"/>
      <c r="F11" s="49"/>
      <c r="G11" s="50"/>
    </row>
    <row r="12" spans="1:9" x14ac:dyDescent="0.2">
      <c r="B12" s="49"/>
      <c r="C12" s="50"/>
      <c r="D12" s="49"/>
      <c r="E12" s="50"/>
      <c r="F12" s="49"/>
      <c r="G12" s="50"/>
    </row>
    <row r="13" spans="1:9" x14ac:dyDescent="0.2">
      <c r="B13" s="49"/>
      <c r="C13" s="50"/>
      <c r="D13" s="49"/>
      <c r="E13" s="50"/>
      <c r="F13" s="49"/>
      <c r="G13" s="50"/>
    </row>
    <row r="14" spans="1:9" ht="15" customHeight="1" thickBot="1" x14ac:dyDescent="0.25">
      <c r="B14" s="57"/>
      <c r="C14" s="58"/>
      <c r="D14" s="57"/>
      <c r="E14" s="58"/>
      <c r="F14" s="57"/>
      <c r="G14" s="58"/>
    </row>
    <row r="15" spans="1:9" x14ac:dyDescent="0.2">
      <c r="B15" s="48"/>
      <c r="C15" s="48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zoomScale="85" zoomScaleNormal="85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9.8320312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12</v>
      </c>
      <c r="C1" s="13"/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/>
      <c r="L1" s="13"/>
    </row>
    <row r="2" spans="1:12" x14ac:dyDescent="0.2">
      <c r="A2" s="10" t="s">
        <v>22</v>
      </c>
      <c r="B2" s="11" t="s">
        <v>36</v>
      </c>
      <c r="C2" s="11" t="s">
        <v>36</v>
      </c>
      <c r="D2" s="11" t="s">
        <v>36</v>
      </c>
      <c r="E2" s="11" t="s">
        <v>36</v>
      </c>
      <c r="F2" s="11" t="s">
        <v>36</v>
      </c>
      <c r="G2" s="11" t="s">
        <v>36</v>
      </c>
      <c r="H2" s="11" t="s">
        <v>36</v>
      </c>
      <c r="I2" s="11" t="s">
        <v>36</v>
      </c>
      <c r="J2" s="11" t="s">
        <v>36</v>
      </c>
      <c r="K2" s="11"/>
      <c r="L2" s="11"/>
    </row>
    <row r="3" spans="1:12" x14ac:dyDescent="0.2">
      <c r="A3" s="6" t="s">
        <v>37</v>
      </c>
      <c r="B3" s="7">
        <v>119</v>
      </c>
      <c r="C3" s="7"/>
      <c r="D3" s="7">
        <v>163</v>
      </c>
      <c r="E3" s="7">
        <v>150</v>
      </c>
      <c r="F3" s="7">
        <v>140</v>
      </c>
      <c r="G3" s="7">
        <v>100</v>
      </c>
      <c r="H3" s="7">
        <v>110</v>
      </c>
      <c r="I3" s="7">
        <v>170</v>
      </c>
      <c r="J3" s="7">
        <v>100</v>
      </c>
      <c r="K3" s="7"/>
      <c r="L3" s="7"/>
    </row>
    <row r="4" spans="1:12" hidden="1" x14ac:dyDescent="0.2">
      <c r="A4" s="6" t="s">
        <v>38</v>
      </c>
      <c r="B4" s="7">
        <v>110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idden="1" x14ac:dyDescent="0.2">
      <c r="A5" s="6" t="s">
        <v>39</v>
      </c>
      <c r="B5" s="7">
        <v>100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s="3" customFormat="1" ht="16" hidden="1" customHeight="1" x14ac:dyDescent="0.2">
      <c r="A6" s="17" t="s">
        <v>40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" customHeight="1" thickBot="1" x14ac:dyDescent="0.25">
      <c r="A7" s="14" t="s">
        <v>26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5" customHeight="1" thickBot="1" x14ac:dyDescent="0.25">
      <c r="A8" s="91" t="s">
        <v>27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5" customHeight="1" thickBot="1" x14ac:dyDescent="0.25">
      <c r="A9" s="92"/>
      <c r="B9" s="8"/>
      <c r="C9" s="8"/>
      <c r="D9" s="8"/>
      <c r="E9" s="8"/>
      <c r="F9" s="8"/>
      <c r="G9" s="8"/>
      <c r="H9" s="8"/>
      <c r="I9" s="8"/>
      <c r="J9" s="8"/>
      <c r="K9" s="16"/>
      <c r="L9" s="16"/>
    </row>
    <row r="10" spans="1:12" x14ac:dyDescent="0.2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8"/>
    </row>
    <row r="11" spans="1:12" ht="15" customHeight="1" thickBot="1" x14ac:dyDescent="0.25">
      <c r="A11" s="9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2">
      <c r="A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</sheetData>
  <mergeCells count="1">
    <mergeCell ref="A8:A1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zoomScaleNormal="40" workbookViewId="0">
      <pane xSplit="3" topLeftCell="D1" activePane="topRight" state="frozen"/>
      <selection pane="topRight" activeCell="D1" sqref="D1:J3"/>
    </sheetView>
  </sheetViews>
  <sheetFormatPr baseColWidth="10" defaultColWidth="8.83203125" defaultRowHeight="15" x14ac:dyDescent="0.2"/>
  <cols>
    <col min="1" max="1" width="16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12</v>
      </c>
      <c r="C1" s="13" t="s">
        <v>41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/>
      <c r="L1" s="13"/>
    </row>
    <row r="2" spans="1:12" x14ac:dyDescent="0.2">
      <c r="A2" s="10" t="s">
        <v>22</v>
      </c>
      <c r="B2" s="11">
        <v>160</v>
      </c>
      <c r="C2" s="11">
        <v>200</v>
      </c>
      <c r="D2" s="11">
        <v>225</v>
      </c>
      <c r="E2" s="11">
        <v>229</v>
      </c>
      <c r="F2" s="11">
        <v>200</v>
      </c>
      <c r="G2" s="11">
        <v>160</v>
      </c>
      <c r="H2" s="11"/>
      <c r="I2" s="11">
        <v>180</v>
      </c>
      <c r="J2" s="11">
        <v>160</v>
      </c>
      <c r="K2" s="11"/>
      <c r="L2" s="11"/>
    </row>
    <row r="3" spans="1:12" x14ac:dyDescent="0.2">
      <c r="A3" s="6" t="s">
        <v>37</v>
      </c>
      <c r="B3" s="7">
        <v>140</v>
      </c>
      <c r="C3" s="7">
        <v>180</v>
      </c>
      <c r="D3" s="7">
        <v>180</v>
      </c>
      <c r="E3" s="7">
        <v>189</v>
      </c>
      <c r="F3" s="7">
        <v>150</v>
      </c>
      <c r="G3" s="7">
        <v>140</v>
      </c>
      <c r="H3" s="7"/>
      <c r="I3" s="7">
        <v>180</v>
      </c>
      <c r="J3" s="7">
        <v>140</v>
      </c>
      <c r="K3" s="7"/>
      <c r="L3" s="7"/>
    </row>
    <row r="4" spans="1:12" s="22" customFormat="1" x14ac:dyDescent="0.2">
      <c r="A4" s="23" t="s">
        <v>42</v>
      </c>
      <c r="B4" s="24">
        <f>1-'02.18'!B3/B3</f>
        <v>0.15000000000000002</v>
      </c>
      <c r="C4" s="24" t="s">
        <v>36</v>
      </c>
      <c r="D4" s="24">
        <f>1-'02.18'!D3/D3</f>
        <v>9.4444444444444442E-2</v>
      </c>
      <c r="E4" s="24">
        <f>1-'02.18'!E3/E3</f>
        <v>0.20634920634920639</v>
      </c>
      <c r="F4" s="24">
        <f>1-'02.18'!F3/F3</f>
        <v>6.6666666666666652E-2</v>
      </c>
      <c r="G4" s="24">
        <f>1-'02.18'!G3/G3</f>
        <v>0.2857142857142857</v>
      </c>
      <c r="H4" s="24" t="s">
        <v>36</v>
      </c>
      <c r="I4" s="24">
        <f>1-'02.18'!I3/I3</f>
        <v>5.555555555555558E-2</v>
      </c>
      <c r="J4" s="24">
        <f>1-'02.18'!J3/J3</f>
        <v>0.2857142857142857</v>
      </c>
      <c r="K4" s="24" t="s">
        <v>36</v>
      </c>
      <c r="L4" s="24" t="s">
        <v>36</v>
      </c>
    </row>
    <row r="5" spans="1:12" hidden="1" x14ac:dyDescent="0.2">
      <c r="A5" s="6" t="s">
        <v>38</v>
      </c>
      <c r="B5" s="7">
        <v>110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idden="1" x14ac:dyDescent="0.2">
      <c r="A6" s="6" t="s">
        <v>39</v>
      </c>
      <c r="B6" s="7">
        <v>100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s="3" customFormat="1" ht="16" hidden="1" customHeight="1" x14ac:dyDescent="0.2">
      <c r="A7" s="17" t="s">
        <v>40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26</v>
      </c>
      <c r="B8" s="15">
        <v>250</v>
      </c>
      <c r="C8" s="15">
        <v>250</v>
      </c>
      <c r="D8" s="15">
        <v>280</v>
      </c>
      <c r="E8" s="15">
        <v>250</v>
      </c>
      <c r="F8" s="15">
        <v>250</v>
      </c>
      <c r="G8" s="15">
        <f>420-170</f>
        <v>250</v>
      </c>
      <c r="H8" s="15"/>
      <c r="I8" s="15">
        <v>270</v>
      </c>
      <c r="J8" s="15">
        <v>300</v>
      </c>
      <c r="K8" s="15"/>
      <c r="L8" s="15"/>
    </row>
    <row r="9" spans="1:12" ht="15" customHeight="1" thickBot="1" x14ac:dyDescent="0.25">
      <c r="A9" s="91" t="s">
        <v>27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5" customHeight="1" thickBot="1" x14ac:dyDescent="0.25">
      <c r="A10" s="92"/>
      <c r="B10" s="8"/>
      <c r="C10" s="8"/>
      <c r="D10" s="8"/>
      <c r="E10" s="8"/>
      <c r="F10" s="8"/>
      <c r="G10" s="8"/>
      <c r="H10" s="8"/>
      <c r="I10" s="8"/>
      <c r="J10" s="8"/>
      <c r="K10" s="16"/>
      <c r="L10" s="16"/>
    </row>
    <row r="11" spans="1:12" x14ac:dyDescent="0.2">
      <c r="A11" s="92"/>
      <c r="B11" s="8"/>
      <c r="C11" s="8"/>
      <c r="D11" s="8"/>
      <c r="E11" s="8"/>
      <c r="F11" s="8"/>
      <c r="G11" s="8"/>
      <c r="H11" s="8"/>
      <c r="I11" s="8"/>
      <c r="J11" s="8"/>
      <c r="K11" s="16"/>
      <c r="L11" s="8"/>
    </row>
    <row r="12" spans="1:12" ht="15" customHeight="1" thickBot="1" x14ac:dyDescent="0.25">
      <c r="A12" s="9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9.83203125" bestFit="1" customWidth="1"/>
    <col min="6" max="6" width="10.5" customWidth="1"/>
  </cols>
  <sheetData>
    <row r="1" spans="1:8" x14ac:dyDescent="0.2">
      <c r="B1" s="25">
        <v>44652</v>
      </c>
      <c r="C1" s="25"/>
      <c r="D1" s="39">
        <v>44743</v>
      </c>
      <c r="E1" s="5" t="s">
        <v>43</v>
      </c>
      <c r="G1" s="39">
        <v>44805</v>
      </c>
      <c r="H1" s="5" t="s">
        <v>43</v>
      </c>
    </row>
    <row r="2" spans="1:8" x14ac:dyDescent="0.2">
      <c r="A2" s="37" t="s">
        <v>12</v>
      </c>
    </row>
    <row r="3" spans="1:8" x14ac:dyDescent="0.2">
      <c r="A3" t="s">
        <v>44</v>
      </c>
      <c r="B3">
        <v>200</v>
      </c>
      <c r="D3">
        <v>230</v>
      </c>
      <c r="E3" s="22">
        <f>(D3-B3)/D3</f>
        <v>0.13043478260869565</v>
      </c>
      <c r="F3" s="41"/>
      <c r="G3">
        <v>240</v>
      </c>
      <c r="H3" s="22">
        <f>(G3-D3)/G3</f>
        <v>4.1666666666666664E-2</v>
      </c>
    </row>
    <row r="4" spans="1:8" x14ac:dyDescent="0.2">
      <c r="A4" t="s">
        <v>45</v>
      </c>
      <c r="B4">
        <v>160</v>
      </c>
      <c r="D4">
        <v>180</v>
      </c>
      <c r="E4" s="22">
        <f>(D4-B4)/D4</f>
        <v>0.1111111111111111</v>
      </c>
      <c r="F4" s="41"/>
      <c r="G4">
        <v>180</v>
      </c>
      <c r="H4" s="22">
        <f>(G4-D4)/G4</f>
        <v>0</v>
      </c>
    </row>
    <row r="5" spans="1:8" x14ac:dyDescent="0.2">
      <c r="A5" t="s">
        <v>46</v>
      </c>
      <c r="B5">
        <v>140</v>
      </c>
      <c r="D5">
        <v>150</v>
      </c>
      <c r="E5" s="22">
        <f>(D5-B5)/D5</f>
        <v>6.6666666666666666E-2</v>
      </c>
      <c r="F5" s="41"/>
      <c r="G5">
        <v>160</v>
      </c>
      <c r="H5" s="22">
        <f>(G5-D5)/G5</f>
        <v>6.25E-2</v>
      </c>
    </row>
    <row r="6" spans="1:8" x14ac:dyDescent="0.2">
      <c r="A6" t="s">
        <v>47</v>
      </c>
      <c r="B6">
        <v>120</v>
      </c>
      <c r="D6">
        <v>120</v>
      </c>
      <c r="E6" s="22">
        <f>(D6-B6)/D6</f>
        <v>0</v>
      </c>
      <c r="F6" s="41"/>
      <c r="G6">
        <v>130</v>
      </c>
      <c r="H6" s="22">
        <f>(G6-D6)/G6</f>
        <v>7.6923076923076927E-2</v>
      </c>
    </row>
    <row r="7" spans="1:8" x14ac:dyDescent="0.2">
      <c r="E7" s="22"/>
      <c r="F7" s="40"/>
      <c r="H7" s="22"/>
    </row>
    <row r="8" spans="1:8" x14ac:dyDescent="0.2">
      <c r="A8" s="37" t="s">
        <v>48</v>
      </c>
      <c r="E8" s="22"/>
      <c r="F8" s="40"/>
      <c r="H8" s="22"/>
    </row>
    <row r="9" spans="1:8" x14ac:dyDescent="0.2">
      <c r="A9" t="s">
        <v>44</v>
      </c>
      <c r="B9">
        <v>230</v>
      </c>
      <c r="D9">
        <v>240</v>
      </c>
      <c r="E9" s="22">
        <f>(D9-B9)/D9</f>
        <v>4.1666666666666664E-2</v>
      </c>
      <c r="F9" s="41"/>
      <c r="G9">
        <v>250</v>
      </c>
      <c r="H9" s="22">
        <f>(G9-D9)/G9</f>
        <v>0.04</v>
      </c>
    </row>
    <row r="10" spans="1:8" x14ac:dyDescent="0.2">
      <c r="A10" t="s">
        <v>45</v>
      </c>
      <c r="B10">
        <v>200</v>
      </c>
      <c r="D10">
        <v>210</v>
      </c>
      <c r="E10" s="22">
        <f>(D10-B10)/D10</f>
        <v>4.7619047619047616E-2</v>
      </c>
      <c r="F10" s="41"/>
      <c r="G10">
        <v>220</v>
      </c>
      <c r="H10" s="22">
        <f>(G10-D10)/G10</f>
        <v>4.5454545454545456E-2</v>
      </c>
    </row>
    <row r="11" spans="1:8" x14ac:dyDescent="0.2">
      <c r="A11" t="s">
        <v>46</v>
      </c>
      <c r="B11">
        <v>180</v>
      </c>
      <c r="D11">
        <v>190</v>
      </c>
      <c r="E11" s="22">
        <f>(D11-B11)/D11</f>
        <v>5.2631578947368418E-2</v>
      </c>
      <c r="F11" s="41"/>
      <c r="G11">
        <v>200</v>
      </c>
      <c r="H11" s="22">
        <f>(G11-D11)/G11</f>
        <v>0.05</v>
      </c>
    </row>
    <row r="12" spans="1:8" x14ac:dyDescent="0.2">
      <c r="A12" t="s">
        <v>47</v>
      </c>
      <c r="B12">
        <v>160</v>
      </c>
      <c r="D12">
        <v>170</v>
      </c>
      <c r="E12" s="22">
        <f>(D12-B12)/D12</f>
        <v>5.8823529411764705E-2</v>
      </c>
      <c r="F12" s="41"/>
      <c r="G12">
        <v>180</v>
      </c>
      <c r="H12" s="22">
        <f>(G12-D12)/G12</f>
        <v>5.5555555555555552E-2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70" zoomScaleNormal="70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12</v>
      </c>
      <c r="C1" s="13" t="s">
        <v>41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33</v>
      </c>
      <c r="L1" s="13" t="s">
        <v>34</v>
      </c>
    </row>
    <row r="2" spans="1:12" x14ac:dyDescent="0.2">
      <c r="A2" s="10" t="s">
        <v>22</v>
      </c>
      <c r="B2" s="11">
        <v>180</v>
      </c>
      <c r="C2" s="11">
        <v>200</v>
      </c>
      <c r="D2" s="11">
        <v>234</v>
      </c>
      <c r="E2" s="11">
        <v>235</v>
      </c>
      <c r="F2" s="11">
        <v>200</v>
      </c>
      <c r="G2" s="11">
        <v>170</v>
      </c>
      <c r="H2" s="11">
        <v>145</v>
      </c>
      <c r="I2" s="11">
        <f>180+60</f>
        <v>240</v>
      </c>
      <c r="J2" s="11">
        <v>200</v>
      </c>
      <c r="K2" s="11" t="s">
        <v>49</v>
      </c>
      <c r="L2" s="11">
        <v>200</v>
      </c>
    </row>
    <row r="3" spans="1:12" x14ac:dyDescent="0.2">
      <c r="A3" s="6" t="s">
        <v>37</v>
      </c>
      <c r="B3" s="7">
        <v>140</v>
      </c>
      <c r="C3" s="7">
        <v>180</v>
      </c>
      <c r="D3" s="7">
        <v>184</v>
      </c>
      <c r="E3" s="7">
        <v>199</v>
      </c>
      <c r="F3" s="7">
        <v>170</v>
      </c>
      <c r="G3" s="7">
        <v>150</v>
      </c>
      <c r="H3" s="7">
        <v>145</v>
      </c>
      <c r="I3" s="7">
        <v>180</v>
      </c>
      <c r="J3" s="7">
        <v>150</v>
      </c>
      <c r="K3" s="7">
        <v>120</v>
      </c>
      <c r="L3" s="7">
        <v>175</v>
      </c>
    </row>
    <row r="4" spans="1:12" s="22" customFormat="1" x14ac:dyDescent="0.2">
      <c r="A4" s="23" t="s">
        <v>50</v>
      </c>
      <c r="B4" s="24">
        <f>1-'27.04.21'!B3/B3</f>
        <v>0</v>
      </c>
      <c r="C4" s="24">
        <f>1-'27.04.21'!C3/C3</f>
        <v>0</v>
      </c>
      <c r="D4" s="24">
        <f>1-'27.04.21'!D3/D3</f>
        <v>2.1739130434782594E-2</v>
      </c>
      <c r="E4" s="24">
        <f>1-'27.04.21'!E3/E3</f>
        <v>5.0251256281407031E-2</v>
      </c>
      <c r="F4" s="24">
        <f>1-'27.04.21'!F3/F3</f>
        <v>0.11764705882352944</v>
      </c>
      <c r="G4" s="24">
        <f>1-'27.04.21'!G3/G3</f>
        <v>6.6666666666666652E-2</v>
      </c>
      <c r="H4" s="24" t="s">
        <v>36</v>
      </c>
      <c r="I4" s="24">
        <f>1-'27.04.21'!I3/I3</f>
        <v>0</v>
      </c>
      <c r="J4" s="24">
        <f>1-'27.04.21'!J3/J3</f>
        <v>6.6666666666666652E-2</v>
      </c>
      <c r="K4" s="24" t="s">
        <v>36</v>
      </c>
      <c r="L4" s="24" t="s">
        <v>36</v>
      </c>
    </row>
    <row r="5" spans="1:12" hidden="1" x14ac:dyDescent="0.2">
      <c r="A5" s="6" t="s">
        <v>38</v>
      </c>
      <c r="B5" s="7">
        <v>110</v>
      </c>
      <c r="C5" s="7">
        <v>130</v>
      </c>
      <c r="D5" s="7">
        <f>920/5</f>
        <v>184</v>
      </c>
      <c r="E5" s="7">
        <v>189</v>
      </c>
      <c r="F5" s="7">
        <v>170</v>
      </c>
      <c r="G5" s="7">
        <v>150</v>
      </c>
      <c r="H5" s="7">
        <v>145</v>
      </c>
      <c r="I5" s="7">
        <v>180</v>
      </c>
      <c r="J5" s="7">
        <v>150</v>
      </c>
      <c r="K5" s="7">
        <v>120</v>
      </c>
      <c r="L5" s="7">
        <v>175</v>
      </c>
    </row>
    <row r="6" spans="1:12" hidden="1" x14ac:dyDescent="0.2">
      <c r="A6" s="6" t="s">
        <v>39</v>
      </c>
      <c r="B6" s="7">
        <v>100</v>
      </c>
      <c r="C6" s="7">
        <v>100</v>
      </c>
      <c r="D6" s="7">
        <f>920/5</f>
        <v>184</v>
      </c>
      <c r="E6" s="7">
        <v>189</v>
      </c>
      <c r="F6" s="7">
        <v>170</v>
      </c>
      <c r="G6" s="7">
        <v>150</v>
      </c>
      <c r="H6" s="7">
        <v>145</v>
      </c>
      <c r="I6" s="7">
        <v>180</v>
      </c>
      <c r="J6" s="7">
        <v>150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26</v>
      </c>
      <c r="B8" s="15">
        <v>270</v>
      </c>
      <c r="C8" s="15">
        <v>270</v>
      </c>
      <c r="D8" s="15">
        <v>290</v>
      </c>
      <c r="E8" s="15">
        <v>400</v>
      </c>
      <c r="F8" s="15"/>
      <c r="G8" s="15">
        <f>420-170</f>
        <v>250</v>
      </c>
      <c r="H8" s="15" t="s">
        <v>36</v>
      </c>
      <c r="I8" s="15" t="s">
        <v>36</v>
      </c>
      <c r="J8" s="15">
        <v>400</v>
      </c>
      <c r="K8" s="15">
        <v>250</v>
      </c>
      <c r="L8" s="15" t="s">
        <v>36</v>
      </c>
    </row>
    <row r="9" spans="1:12" ht="58.5" customHeight="1" thickBot="1" x14ac:dyDescent="0.25">
      <c r="A9" s="91" t="s">
        <v>27</v>
      </c>
      <c r="B9" s="16" t="s">
        <v>52</v>
      </c>
      <c r="C9" s="16"/>
      <c r="D9" s="16" t="s">
        <v>53</v>
      </c>
      <c r="E9" s="16" t="s">
        <v>54</v>
      </c>
      <c r="F9" s="16" t="s">
        <v>49</v>
      </c>
      <c r="G9" s="16" t="s">
        <v>55</v>
      </c>
      <c r="H9" s="16" t="s">
        <v>56</v>
      </c>
      <c r="I9" s="16" t="s">
        <v>49</v>
      </c>
      <c r="J9" s="16" t="s">
        <v>57</v>
      </c>
      <c r="K9" s="16" t="s">
        <v>49</v>
      </c>
      <c r="L9" s="16"/>
    </row>
    <row r="10" spans="1:12" ht="58.5" customHeight="1" thickBot="1" x14ac:dyDescent="0.25">
      <c r="A10" s="92"/>
      <c r="B10" s="8" t="s">
        <v>58</v>
      </c>
      <c r="C10" s="8"/>
      <c r="D10" s="8" t="s">
        <v>55</v>
      </c>
      <c r="E10" s="8" t="s">
        <v>59</v>
      </c>
      <c r="F10" s="8" t="s">
        <v>49</v>
      </c>
      <c r="G10" s="8" t="s">
        <v>60</v>
      </c>
      <c r="H10" s="8" t="s">
        <v>61</v>
      </c>
      <c r="I10" s="8" t="s">
        <v>49</v>
      </c>
      <c r="J10" s="8" t="s">
        <v>62</v>
      </c>
      <c r="K10" s="16" t="s">
        <v>49</v>
      </c>
      <c r="L10" s="16"/>
    </row>
    <row r="11" spans="1:12" ht="43.5" customHeight="1" x14ac:dyDescent="0.2">
      <c r="A11" s="92"/>
      <c r="B11" s="8" t="s">
        <v>63</v>
      </c>
      <c r="C11" s="8"/>
      <c r="D11" s="8" t="s">
        <v>64</v>
      </c>
      <c r="E11" s="8" t="s">
        <v>65</v>
      </c>
      <c r="F11" s="8" t="s">
        <v>49</v>
      </c>
      <c r="G11" s="8" t="s">
        <v>66</v>
      </c>
      <c r="H11" s="8" t="s">
        <v>67</v>
      </c>
      <c r="I11" s="8" t="s">
        <v>49</v>
      </c>
      <c r="J11" s="8" t="s">
        <v>68</v>
      </c>
      <c r="K11" s="16" t="s">
        <v>49</v>
      </c>
      <c r="L11" s="8" t="s">
        <v>69</v>
      </c>
    </row>
    <row r="12" spans="1:12" ht="29.5" customHeight="1" thickBot="1" x14ac:dyDescent="0.25">
      <c r="A12" s="93"/>
      <c r="B12" s="9" t="s">
        <v>70</v>
      </c>
      <c r="C12" s="9"/>
      <c r="D12" s="9" t="s">
        <v>71</v>
      </c>
      <c r="E12" s="9"/>
      <c r="F12" s="9"/>
      <c r="G12" s="9"/>
      <c r="H12" s="9"/>
      <c r="I12" s="9"/>
      <c r="J12" s="9"/>
      <c r="K12" s="9" t="s">
        <v>72</v>
      </c>
      <c r="L12" s="9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zoomScale="55" zoomScaleNormal="55" workbookViewId="0">
      <pane xSplit="3" topLeftCell="D1" activePane="topRight" state="frozen"/>
      <selection pane="topRight" activeCell="D1" sqref="D1:L3"/>
    </sheetView>
  </sheetViews>
  <sheetFormatPr baseColWidth="10" defaultColWidth="8.83203125" defaultRowHeight="15" x14ac:dyDescent="0.2"/>
  <cols>
    <col min="1" max="1" width="18.5" style="1" bestFit="1" customWidth="1"/>
    <col min="2" max="2" width="18.5" customWidth="1"/>
    <col min="3" max="3" width="18.1640625" bestFit="1" customWidth="1"/>
    <col min="4" max="7" width="18.5" customWidth="1"/>
    <col min="8" max="8" width="18.5" style="2" customWidth="1"/>
    <col min="9" max="12" width="18.5" customWidth="1"/>
  </cols>
  <sheetData>
    <row r="1" spans="1:12" s="5" customFormat="1" ht="29.5" customHeight="1" thickBot="1" x14ac:dyDescent="0.25">
      <c r="A1" s="12"/>
      <c r="B1" s="13" t="s">
        <v>73</v>
      </c>
      <c r="C1" s="13" t="s">
        <v>74</v>
      </c>
      <c r="D1" s="13" t="s">
        <v>35</v>
      </c>
      <c r="E1" s="13" t="s">
        <v>16</v>
      </c>
      <c r="F1" s="13" t="s">
        <v>0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33</v>
      </c>
      <c r="L1" s="13" t="s">
        <v>34</v>
      </c>
    </row>
    <row r="2" spans="1:12" x14ac:dyDescent="0.2">
      <c r="A2" s="10" t="s">
        <v>22</v>
      </c>
      <c r="B2" s="11">
        <v>180</v>
      </c>
      <c r="C2" s="11">
        <v>200</v>
      </c>
      <c r="D2" s="11">
        <v>246</v>
      </c>
      <c r="E2" s="11">
        <v>255</v>
      </c>
      <c r="F2" s="11">
        <v>200</v>
      </c>
      <c r="G2" s="11">
        <v>200</v>
      </c>
      <c r="H2" s="11">
        <v>150</v>
      </c>
      <c r="I2" s="11">
        <f>180+60</f>
        <v>240</v>
      </c>
      <c r="J2" s="11">
        <v>220</v>
      </c>
      <c r="K2" s="11" t="s">
        <v>49</v>
      </c>
      <c r="L2" s="11">
        <v>200</v>
      </c>
    </row>
    <row r="3" spans="1:12" x14ac:dyDescent="0.2">
      <c r="A3" s="6" t="s">
        <v>37</v>
      </c>
      <c r="B3" s="7">
        <v>140</v>
      </c>
      <c r="C3" s="7">
        <v>180</v>
      </c>
      <c r="D3" s="7">
        <v>195</v>
      </c>
      <c r="E3" s="7">
        <v>230</v>
      </c>
      <c r="F3" s="7">
        <v>170</v>
      </c>
      <c r="G3" s="7">
        <f>340/2</f>
        <v>170</v>
      </c>
      <c r="H3" s="11">
        <v>150</v>
      </c>
      <c r="I3" s="7">
        <v>180</v>
      </c>
      <c r="J3" s="7">
        <v>175</v>
      </c>
      <c r="K3" s="7">
        <v>120</v>
      </c>
      <c r="L3" s="7">
        <v>175</v>
      </c>
    </row>
    <row r="4" spans="1:12" s="22" customFormat="1" x14ac:dyDescent="0.2">
      <c r="A4" s="23" t="s">
        <v>75</v>
      </c>
      <c r="B4" s="24">
        <f>1-'27.01.22'!B3/B3</f>
        <v>0</v>
      </c>
      <c r="C4" s="24">
        <f>1-'27.01.22'!C3/C3</f>
        <v>0</v>
      </c>
      <c r="D4" s="24">
        <f>1-'27.01.22'!D3/D3</f>
        <v>5.6410256410256432E-2</v>
      </c>
      <c r="E4" s="24">
        <f>1-'27.01.22'!E3/E3</f>
        <v>0.13478260869565217</v>
      </c>
      <c r="F4" s="24">
        <f>1-'27.01.22'!F3/F3</f>
        <v>0</v>
      </c>
      <c r="G4" s="24">
        <f>1-'27.01.22'!G3/G3</f>
        <v>0.11764705882352944</v>
      </c>
      <c r="H4" s="24">
        <f>1-'27.01.22'!H3/H3</f>
        <v>3.3333333333333326E-2</v>
      </c>
      <c r="I4" s="24">
        <f>1-'27.01.22'!I3/I3</f>
        <v>0</v>
      </c>
      <c r="J4" s="24">
        <f>1-'27.01.22'!J3/J3</f>
        <v>0.1428571428571429</v>
      </c>
      <c r="K4" s="24">
        <f>1-'27.01.22'!K3/K3</f>
        <v>0</v>
      </c>
      <c r="L4" s="24">
        <f>1-'27.01.22'!L3/L3</f>
        <v>0</v>
      </c>
    </row>
    <row r="5" spans="1:12" hidden="1" x14ac:dyDescent="0.2">
      <c r="A5" s="6" t="s">
        <v>38</v>
      </c>
      <c r="B5" s="7">
        <v>110</v>
      </c>
      <c r="C5" s="7">
        <v>130</v>
      </c>
      <c r="D5" s="7">
        <v>195</v>
      </c>
      <c r="E5" s="7">
        <v>225</v>
      </c>
      <c r="F5" s="7">
        <v>170</v>
      </c>
      <c r="G5" s="7">
        <f>340/2</f>
        <v>170</v>
      </c>
      <c r="H5" s="11">
        <v>150</v>
      </c>
      <c r="I5" s="7">
        <v>180</v>
      </c>
      <c r="J5" s="7">
        <v>175</v>
      </c>
      <c r="K5" s="7">
        <v>120</v>
      </c>
      <c r="L5" s="7">
        <v>175</v>
      </c>
    </row>
    <row r="6" spans="1:12" hidden="1" x14ac:dyDescent="0.2">
      <c r="A6" s="6" t="s">
        <v>39</v>
      </c>
      <c r="B6" s="7">
        <v>100</v>
      </c>
      <c r="C6" s="7">
        <v>100</v>
      </c>
      <c r="D6" s="7">
        <v>195</v>
      </c>
      <c r="E6" s="7">
        <v>225</v>
      </c>
      <c r="F6" s="7">
        <v>170</v>
      </c>
      <c r="G6" s="7">
        <f>340/2</f>
        <v>170</v>
      </c>
      <c r="H6" s="11">
        <v>150</v>
      </c>
      <c r="I6" s="7">
        <v>180</v>
      </c>
      <c r="J6" s="7">
        <v>175</v>
      </c>
      <c r="K6" s="7">
        <v>120</v>
      </c>
      <c r="L6" s="7">
        <v>175</v>
      </c>
    </row>
    <row r="7" spans="1:12" s="3" customFormat="1" ht="29" hidden="1" customHeight="1" x14ac:dyDescent="0.2">
      <c r="A7" s="17" t="s">
        <v>40</v>
      </c>
      <c r="B7" s="18"/>
      <c r="C7" s="18"/>
      <c r="D7" s="18"/>
      <c r="E7" s="18"/>
      <c r="F7" s="18" t="s">
        <v>51</v>
      </c>
      <c r="G7" s="18"/>
      <c r="H7" s="18"/>
      <c r="I7" s="18"/>
      <c r="J7" s="18"/>
      <c r="K7" s="18"/>
      <c r="L7" s="18"/>
    </row>
    <row r="8" spans="1:12" ht="15" customHeight="1" thickBot="1" x14ac:dyDescent="0.25">
      <c r="A8" s="14" t="s">
        <v>26</v>
      </c>
      <c r="B8" s="15">
        <v>270</v>
      </c>
      <c r="C8" s="15">
        <v>400</v>
      </c>
      <c r="D8" s="15">
        <v>290</v>
      </c>
      <c r="E8" s="15">
        <v>450</v>
      </c>
      <c r="F8" s="15"/>
      <c r="G8" s="15">
        <f>420-170</f>
        <v>250</v>
      </c>
      <c r="H8" s="15" t="s">
        <v>36</v>
      </c>
      <c r="I8" s="15" t="s">
        <v>36</v>
      </c>
      <c r="J8" s="15">
        <v>400</v>
      </c>
      <c r="K8" s="15">
        <v>250</v>
      </c>
      <c r="L8" s="15" t="s">
        <v>36</v>
      </c>
    </row>
    <row r="9" spans="1:12" ht="58.5" customHeight="1" thickBot="1" x14ac:dyDescent="0.25">
      <c r="A9" s="91" t="s">
        <v>27</v>
      </c>
      <c r="B9" s="16" t="s">
        <v>52</v>
      </c>
      <c r="C9" s="16"/>
      <c r="D9" s="19" t="s">
        <v>53</v>
      </c>
      <c r="E9" s="19" t="s">
        <v>54</v>
      </c>
      <c r="F9" s="16" t="s">
        <v>49</v>
      </c>
      <c r="G9" s="19" t="s">
        <v>55</v>
      </c>
      <c r="H9" s="19" t="s">
        <v>56</v>
      </c>
      <c r="I9" s="19" t="s">
        <v>49</v>
      </c>
      <c r="J9" s="19" t="s">
        <v>57</v>
      </c>
      <c r="K9" s="19" t="s">
        <v>49</v>
      </c>
      <c r="L9" s="19"/>
    </row>
    <row r="10" spans="1:12" ht="58.5" customHeight="1" thickBot="1" x14ac:dyDescent="0.25">
      <c r="A10" s="92"/>
      <c r="B10" s="8" t="s">
        <v>58</v>
      </c>
      <c r="C10" s="8"/>
      <c r="D10" s="20" t="s">
        <v>55</v>
      </c>
      <c r="E10" s="20" t="s">
        <v>59</v>
      </c>
      <c r="F10" s="8" t="s">
        <v>49</v>
      </c>
      <c r="G10" s="20" t="s">
        <v>60</v>
      </c>
      <c r="H10" s="20" t="s">
        <v>61</v>
      </c>
      <c r="I10" s="20" t="s">
        <v>49</v>
      </c>
      <c r="J10" s="20" t="s">
        <v>62</v>
      </c>
      <c r="K10" s="19" t="s">
        <v>49</v>
      </c>
      <c r="L10" s="19"/>
    </row>
    <row r="11" spans="1:12" ht="43.5" customHeight="1" x14ac:dyDescent="0.2">
      <c r="A11" s="92"/>
      <c r="B11" s="8" t="s">
        <v>63</v>
      </c>
      <c r="C11" s="8"/>
      <c r="D11" s="20" t="s">
        <v>64</v>
      </c>
      <c r="E11" s="20" t="s">
        <v>65</v>
      </c>
      <c r="F11" s="8" t="s">
        <v>49</v>
      </c>
      <c r="G11" s="20" t="s">
        <v>66</v>
      </c>
      <c r="H11" s="20" t="s">
        <v>67</v>
      </c>
      <c r="I11" s="20" t="s">
        <v>49</v>
      </c>
      <c r="J11" s="20" t="s">
        <v>68</v>
      </c>
      <c r="K11" s="19" t="s">
        <v>49</v>
      </c>
      <c r="L11" s="20" t="s">
        <v>69</v>
      </c>
    </row>
    <row r="12" spans="1:12" ht="29.5" customHeight="1" thickBot="1" x14ac:dyDescent="0.25">
      <c r="A12" s="93"/>
      <c r="B12" s="9" t="s">
        <v>70</v>
      </c>
      <c r="C12" s="9"/>
      <c r="D12" s="21" t="s">
        <v>71</v>
      </c>
      <c r="E12" s="9"/>
      <c r="F12" s="9"/>
      <c r="G12" s="21"/>
      <c r="H12" s="21"/>
      <c r="I12" s="21"/>
      <c r="J12" s="21"/>
      <c r="K12" s="21" t="s">
        <v>72</v>
      </c>
      <c r="L12" s="21"/>
    </row>
    <row r="13" spans="1:12" x14ac:dyDescent="0.2">
      <c r="A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D15" s="4"/>
      <c r="E15" s="4"/>
      <c r="F15" s="4"/>
      <c r="G15" s="4"/>
      <c r="H15" s="4"/>
      <c r="I15" s="4"/>
      <c r="J15" s="4"/>
      <c r="K15" s="4"/>
      <c r="L15" s="4"/>
    </row>
  </sheetData>
  <mergeCells count="1">
    <mergeCell ref="A9:A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Графики</vt:lpstr>
      <vt:lpstr>СБОР ДАННЫХ</vt:lpstr>
      <vt:lpstr>Выод данных</vt:lpstr>
      <vt:lpstr>Сводная</vt:lpstr>
      <vt:lpstr>02.18</vt:lpstr>
      <vt:lpstr>27.04.21</vt:lpstr>
      <vt:lpstr>План на цены 2022</vt:lpstr>
      <vt:lpstr>27.01.22</vt:lpstr>
      <vt:lpstr>15.03.22</vt:lpstr>
      <vt:lpstr>22.03.22</vt:lpstr>
      <vt:lpstr>9.04.22</vt:lpstr>
      <vt:lpstr>10.05.22</vt:lpstr>
      <vt:lpstr>23.05.22 </vt:lpstr>
      <vt:lpstr>15.06.22</vt:lpstr>
      <vt:lpstr>4.07.22</vt:lpstr>
      <vt:lpstr>26.10.22</vt:lpstr>
      <vt:lpstr>21.01.23</vt:lpstr>
      <vt:lpstr>22.01.23</vt:lpstr>
      <vt:lpstr>25.01.23</vt:lpstr>
      <vt:lpstr>26.01.23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Аристов Владислав Евгеньевич</cp:lastModifiedBy>
  <dcterms:created xsi:type="dcterms:W3CDTF">2022-01-27T07:42:13Z</dcterms:created>
  <dcterms:modified xsi:type="dcterms:W3CDTF">2023-01-25T21:01:45Z</dcterms:modified>
</cp:coreProperties>
</file>