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Админ\Documents\"/>
    </mc:Choice>
  </mc:AlternateContent>
  <xr:revisionPtr revIDLastSave="4" documentId="11_247EA1F15D9B77AF0B8EDAC2979C1AB18C45FE31" xr6:coauthVersionLast="47" xr6:coauthVersionMax="47" xr10:uidLastSave="{48D12DA9-A64A-4CD7-B641-58EC51EECE32}"/>
  <bookViews>
    <workbookView xWindow="0" yWindow="0" windowWidth="19200" windowHeight="5600" firstSheet="2" activeTab="14" xr2:uid="{00000000-000D-0000-FFFF-FFFF00000000}"/>
  </bookViews>
  <sheets>
    <sheet name="СБОР ДАННЫХ" sheetId="17" r:id="rId1"/>
    <sheet name="Выод данных" sheetId="18" r:id="rId2"/>
    <sheet name="Сводная" sheetId="6" r:id="rId3"/>
    <sheet name="02.18" sheetId="8" r:id="rId4"/>
    <sheet name="27.04.21" sheetId="5" r:id="rId5"/>
    <sheet name="План на цены 2022" sheetId="12" r:id="rId6"/>
    <sheet name="27.01.22" sheetId="1" r:id="rId7"/>
    <sheet name="15.03.22" sheetId="2" r:id="rId8"/>
    <sheet name="22.03.22" sheetId="9" r:id="rId9"/>
    <sheet name="9.04.22" sheetId="10" r:id="rId10"/>
    <sheet name="10.05.22" sheetId="11" r:id="rId11"/>
    <sheet name="23.05.22 " sheetId="13" r:id="rId12"/>
    <sheet name="15.06.22" sheetId="14" r:id="rId13"/>
    <sheet name="4.07.22" sheetId="15" r:id="rId14"/>
    <sheet name="26.10.22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F3" i="6"/>
  <c r="D6" i="18"/>
  <c r="B2" i="18"/>
  <c r="B1" i="18"/>
  <c r="D8" i="18"/>
  <c r="D5" i="9"/>
  <c r="F6" i="17"/>
  <c r="F5" i="17"/>
  <c r="D4" i="18" s="1"/>
  <c r="F4" i="6" l="1"/>
  <c r="D5" i="18"/>
  <c r="D7" i="18" s="1"/>
  <c r="C6" i="16"/>
  <c r="D6" i="16"/>
  <c r="E6" i="16"/>
  <c r="F6" i="16"/>
  <c r="G6" i="16"/>
  <c r="H6" i="16"/>
  <c r="I6" i="16"/>
  <c r="J6" i="16"/>
  <c r="K6" i="16"/>
  <c r="L6" i="16"/>
  <c r="B6" i="16"/>
  <c r="A6" i="16"/>
  <c r="I4" i="15"/>
  <c r="G5" i="6" l="1"/>
  <c r="G4" i="6"/>
  <c r="D8" i="16"/>
  <c r="H2" i="16"/>
  <c r="D4" i="15" l="1"/>
  <c r="E4" i="15"/>
  <c r="F4" i="15"/>
  <c r="C4" i="15"/>
  <c r="H4" i="15"/>
  <c r="J4" i="15"/>
  <c r="B4" i="15"/>
  <c r="D6" i="15"/>
  <c r="M4" i="15"/>
  <c r="L4" i="15"/>
  <c r="H2" i="15"/>
  <c r="D8" i="14" l="1"/>
  <c r="C4" i="14"/>
  <c r="D4" i="14"/>
  <c r="E4" i="14"/>
  <c r="F4" i="14"/>
  <c r="H4" i="14"/>
  <c r="I4" i="14"/>
  <c r="J4" i="14"/>
  <c r="B4" i="14"/>
  <c r="C4" i="13"/>
  <c r="D4" i="13"/>
  <c r="E4" i="13"/>
  <c r="F4" i="13"/>
  <c r="H4" i="13"/>
  <c r="I4" i="13"/>
  <c r="J4" i="13"/>
  <c r="B4" i="13"/>
  <c r="G6" i="14"/>
  <c r="G5" i="14"/>
  <c r="M4" i="14"/>
  <c r="L4" i="14"/>
  <c r="G3" i="14"/>
  <c r="G4" i="15" s="1"/>
  <c r="I2" i="14"/>
  <c r="H2" i="14"/>
  <c r="G6" i="13" l="1"/>
  <c r="G5" i="13"/>
  <c r="L4" i="13"/>
  <c r="K4" i="13"/>
  <c r="G3" i="13"/>
  <c r="I2" i="13"/>
  <c r="H2" i="13"/>
  <c r="G4" i="14" l="1"/>
  <c r="E4" i="12"/>
  <c r="E5" i="12"/>
  <c r="E6" i="12"/>
  <c r="E9" i="12"/>
  <c r="E10" i="12"/>
  <c r="E11" i="12"/>
  <c r="E12" i="12"/>
  <c r="C4" i="11" l="1"/>
  <c r="D4" i="11"/>
  <c r="E4" i="11"/>
  <c r="F4" i="11"/>
  <c r="H4" i="11"/>
  <c r="I4" i="11"/>
  <c r="J4" i="11"/>
  <c r="B4" i="11"/>
  <c r="H2" i="11"/>
  <c r="G6" i="11"/>
  <c r="G5" i="11"/>
  <c r="M4" i="11"/>
  <c r="L4" i="11"/>
  <c r="G3" i="11"/>
  <c r="G4" i="13" s="1"/>
  <c r="I2" i="11"/>
  <c r="C4" i="10" l="1"/>
  <c r="D4" i="10"/>
  <c r="E4" i="10"/>
  <c r="F4" i="10"/>
  <c r="H4" i="10"/>
  <c r="I4" i="10"/>
  <c r="J4" i="10"/>
  <c r="B4" i="10"/>
  <c r="G6" i="10"/>
  <c r="G5" i="10"/>
  <c r="L4" i="10"/>
  <c r="K4" i="10"/>
  <c r="G3" i="10"/>
  <c r="I2" i="10"/>
  <c r="G4" i="11" l="1"/>
  <c r="C5" i="9"/>
  <c r="E5" i="9"/>
  <c r="F5" i="9"/>
  <c r="H5" i="9"/>
  <c r="I5" i="9"/>
  <c r="J5" i="9"/>
  <c r="K5" i="9"/>
  <c r="L5" i="9"/>
  <c r="B5" i="9"/>
  <c r="G9" i="9"/>
  <c r="G7" i="9"/>
  <c r="G6" i="9"/>
  <c r="G4" i="9"/>
  <c r="G4" i="10" s="1"/>
  <c r="I3" i="9"/>
  <c r="D4" i="5" l="1"/>
  <c r="E4" i="5"/>
  <c r="F4" i="5"/>
  <c r="G4" i="5"/>
  <c r="I4" i="5"/>
  <c r="J4" i="5"/>
  <c r="B4" i="5"/>
  <c r="B4" i="1" l="1"/>
  <c r="C4" i="1"/>
  <c r="B4" i="2"/>
  <c r="C4" i="2"/>
  <c r="E4" i="2"/>
  <c r="F4" i="2"/>
  <c r="H4" i="2"/>
  <c r="I4" i="2"/>
  <c r="J4" i="2"/>
  <c r="K4" i="2"/>
  <c r="L4" i="2"/>
  <c r="D4" i="2"/>
  <c r="E4" i="1"/>
  <c r="F4" i="1"/>
  <c r="G4" i="1"/>
  <c r="I4" i="1"/>
  <c r="J4" i="1"/>
  <c r="D4" i="1"/>
  <c r="G8" i="5"/>
  <c r="G5" i="2" l="1"/>
  <c r="G6" i="2"/>
  <c r="G3" i="2"/>
  <c r="G8" i="2"/>
  <c r="I2" i="2"/>
  <c r="G5" i="9" l="1"/>
  <c r="G4" i="2"/>
  <c r="I2" i="1"/>
  <c r="G8" i="1"/>
  <c r="D6" i="1"/>
  <c r="D5" i="1"/>
  <c r="E3" i="12"/>
  <c r="H3" i="12"/>
  <c r="H4" i="12"/>
  <c r="H5" i="12"/>
  <c r="H6" i="12"/>
  <c r="H9" i="12"/>
  <c r="H10" i="12"/>
  <c r="H11" i="12"/>
  <c r="H1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Админ:</t>
        </r>
        <r>
          <rPr>
            <sz val="9"/>
            <color indexed="81"/>
            <rFont val="Tahoma"/>
            <charset val="1"/>
          </rPr>
          <t xml:space="preserve">
Выпадающий список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Админ:</t>
        </r>
        <r>
          <rPr>
            <sz val="9"/>
            <color indexed="81"/>
            <rFont val="Tahoma"/>
            <charset val="1"/>
          </rPr>
          <t xml:space="preserve">
Выпадающий список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цена по акции. Факт 300р</t>
        </r>
      </text>
    </comment>
    <comment ref="D3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цена по акции. Факт 240р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цена по акции. Факт 300р</t>
        </r>
      </text>
    </comment>
    <comment ref="D3" authorId="0" shapeId="0" xr:uid="{00000000-0006-0000-0B00-000002000000}">
      <text>
        <r>
          <rPr>
            <b/>
            <sz val="9"/>
            <color indexed="81"/>
            <rFont val="Tahoma"/>
            <family val="2"/>
            <charset val="204"/>
          </rPr>
          <t>цена по акции. Факт 240р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цена по акции. Факт 300р</t>
        </r>
      </text>
    </comment>
    <comment ref="D3" authorId="0" shapeId="0" xr:uid="{00000000-0006-0000-0C00-000002000000}">
      <text>
        <r>
          <rPr>
            <b/>
            <sz val="9"/>
            <color indexed="81"/>
            <rFont val="Tahoma"/>
            <family val="2"/>
            <charset val="204"/>
          </rPr>
          <t>цена по акции. Факт 240р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D00-000001000000}">
      <text>
        <r>
          <rPr>
            <b/>
            <sz val="9"/>
            <color indexed="81"/>
            <rFont val="Tahoma"/>
            <family val="2"/>
            <charset val="204"/>
          </rPr>
          <t>цена по акции. Факт 300р</t>
        </r>
      </text>
    </comment>
    <comment ref="D3" authorId="0" shapeId="0" xr:uid="{00000000-0006-0000-0D00-000002000000}">
      <text>
        <r>
          <rPr>
            <b/>
            <sz val="9"/>
            <color indexed="81"/>
            <rFont val="Tahoma"/>
            <family val="2"/>
            <charset val="204"/>
          </rPr>
          <t>цена по акции. Факт 240р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цена по акции. Факт 300р</t>
        </r>
      </text>
    </comment>
    <comment ref="D3" authorId="0" shapeId="0" xr:uid="{00000000-0006-0000-0E00-000002000000}">
      <text>
        <r>
          <rPr>
            <b/>
            <sz val="9"/>
            <color indexed="81"/>
            <rFont val="Tahoma"/>
            <family val="2"/>
            <charset val="204"/>
          </rPr>
          <t>цена по акции. Факт 240р</t>
        </r>
      </text>
    </comment>
  </commentList>
</comments>
</file>

<file path=xl/sharedStrings.xml><?xml version="1.0" encoding="utf-8"?>
<sst xmlns="http://schemas.openxmlformats.org/spreadsheetml/2006/main" count="612" uniqueCount="84">
  <si>
    <t>дата</t>
  </si>
  <si>
    <t>марка</t>
  </si>
  <si>
    <t>объем</t>
  </si>
  <si>
    <t>кол-во</t>
  </si>
  <si>
    <t>сумма</t>
  </si>
  <si>
    <t>цена руб/шт</t>
  </si>
  <si>
    <t>Люксвода</t>
  </si>
  <si>
    <t>тара</t>
  </si>
  <si>
    <t>Дата анализа</t>
  </si>
  <si>
    <t>Дата для сравнения</t>
  </si>
  <si>
    <t>Лидер</t>
  </si>
  <si>
    <t>Платинум</t>
  </si>
  <si>
    <t>Люкс вода</t>
  </si>
  <si>
    <t>Люкс вода детская</t>
  </si>
  <si>
    <t xml:space="preserve">Ниагара </t>
  </si>
  <si>
    <t>Ниагара Премиум</t>
  </si>
  <si>
    <t>Кристальная</t>
  </si>
  <si>
    <t>Живая капля</t>
  </si>
  <si>
    <t>ОАЗИС</t>
  </si>
  <si>
    <t>Власов ключ</t>
  </si>
  <si>
    <t>Чебаркульский исток</t>
  </si>
  <si>
    <t>19л 1шт</t>
  </si>
  <si>
    <t>19л от 2х стало</t>
  </si>
  <si>
    <t>19л от 2х было</t>
  </si>
  <si>
    <t>Изменение цены от 2шт</t>
  </si>
  <si>
    <t>Тара</t>
  </si>
  <si>
    <t>Акции</t>
  </si>
  <si>
    <r>
      <rPr>
        <b/>
        <sz val="11"/>
        <color rgb="FFFF0000"/>
        <rFont val="Calibri"/>
        <family val="2"/>
        <charset val="204"/>
        <scheme val="minor"/>
      </rPr>
      <t>НОВОЕ:</t>
    </r>
    <r>
      <rPr>
        <sz val="11"/>
        <color theme="1"/>
        <rFont val="Calibri"/>
        <family val="2"/>
        <charset val="204"/>
        <scheme val="minor"/>
      </rPr>
      <t xml:space="preserve">
Помпа механическая
+5 бутылей по 19л
Цена:1450 ₽
* данная цена действительна при одновременной доставке от 2-ух бутылей</t>
    </r>
  </si>
  <si>
    <t>Комплект:
Кулер настольный с охлаждением
+50 бутылей по 19л
Цена:14500 ₽
* данная цена действительна при одновременной доставке от 2-ух бутылей</t>
  </si>
  <si>
    <t>Комплект:
Кулер напольный с компрессорным охлаждением
+110 бутылей по 19л
Цена:31900 ₽
* данная цена действительна при одновременной доставке от 2-ух бутылей</t>
  </si>
  <si>
    <t>Поднятие цен от 2х шт</t>
  </si>
  <si>
    <t>Изменеие, %</t>
  </si>
  <si>
    <t>Любимая+</t>
  </si>
  <si>
    <t>Артенза</t>
  </si>
  <si>
    <t>Люск вода</t>
  </si>
  <si>
    <t>?</t>
  </si>
  <si>
    <t>19л от 2х</t>
  </si>
  <si>
    <t>19л от 5и</t>
  </si>
  <si>
    <t>19л от 10и</t>
  </si>
  <si>
    <t>другое</t>
  </si>
  <si>
    <t>Лидер ПЛАТИНУМ</t>
  </si>
  <si>
    <t>Изм.цены с 02.18</t>
  </si>
  <si>
    <t>рост %</t>
  </si>
  <si>
    <t>от 1шт</t>
  </si>
  <si>
    <t>от 2шт</t>
  </si>
  <si>
    <t>от 5шт</t>
  </si>
  <si>
    <t>от 10шт</t>
  </si>
  <si>
    <t>PLATINUM</t>
  </si>
  <si>
    <t xml:space="preserve"> - </t>
  </si>
  <si>
    <t>Изм.цены с 27.04.21</t>
  </si>
  <si>
    <t>от 30шт 150 предоплата</t>
  </si>
  <si>
    <t>Кулер настольный с нагревом
+40  по 19л
5600₽</t>
  </si>
  <si>
    <t>Кулер настольный с нагревом
+25  по 19л
6000 ₽</t>
  </si>
  <si>
    <t>Кулер настольный с нагревом
+25  по 19л
5625 ₽</t>
  </si>
  <si>
    <t>Кулер настольный с нагревом
+25  по 19л
5000₽</t>
  </si>
  <si>
    <t>Кулер настольный с нагревом
+40  по 19л
6400₽</t>
  </si>
  <si>
    <t>Кулер настольный с нагревом
+30  по 19л
6000₽</t>
  </si>
  <si>
    <t>Кулер напольный с НАГРЕВОМ
+60  по 19л
8400 ₽</t>
  </si>
  <si>
    <t>Кулер напольный с  охлаждением
+75  по 19л
16875 ₽</t>
  </si>
  <si>
    <t>Кулер напольный с  охлаждением
+75  по 19л
14000 ₽</t>
  </si>
  <si>
    <t>Кулер напольный с  охлаждением
+50  по 19л
8000 ₽</t>
  </si>
  <si>
    <t>Кулер напольный с  охлаждением
+85  по 19л
17000 ₽</t>
  </si>
  <si>
    <t>Помпа мини + 2 по 19+2 тары 1000₽</t>
  </si>
  <si>
    <t>помпа стандрат
+15  по 19л
3600</t>
  </si>
  <si>
    <t>Помпа стандрат + 5 по 19л 1125₽</t>
  </si>
  <si>
    <t>Помпа стандрат + 2 по 19л 666₽</t>
  </si>
  <si>
    <t>Помпа + 4 по 19+2 тары 1330₽</t>
  </si>
  <si>
    <t>Помпа стандрат + 25 по 19л 3750₽</t>
  </si>
  <si>
    <t>Помпа стандрат + 2 по 19+2 тары 1100₽</t>
  </si>
  <si>
    <t xml:space="preserve">2% бонусами </t>
  </si>
  <si>
    <t xml:space="preserve"> скидка 10% при заказe через сайт</t>
  </si>
  <si>
    <t>10р с каждой бутылки бонус</t>
  </si>
  <si>
    <t>ЛИДЕР</t>
  </si>
  <si>
    <t>ЛИДЕР ПЛАТИНУМ</t>
  </si>
  <si>
    <t>Изм.цены с 27.01.21</t>
  </si>
  <si>
    <t>Изм.цены с 15.03.21</t>
  </si>
  <si>
    <t>Изм.цены с 22.03.21</t>
  </si>
  <si>
    <t>Аквамобиль</t>
  </si>
  <si>
    <t>Изм.цены с 9.04.21</t>
  </si>
  <si>
    <t>Изм.цены с 10.05.22</t>
  </si>
  <si>
    <t>Изм.цены с 23.05.22</t>
  </si>
  <si>
    <t>-</t>
  </si>
  <si>
    <t>Изм.цены с 15.06.22</t>
  </si>
  <si>
    <t>цена на дату: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</si>
</sst>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9" fontId="0" fillId="0" borderId="0" xfId="1" applyFont="1"/>
    <xf numFmtId="9" fontId="1" fillId="0" borderId="2" xfId="1" applyFont="1" applyBorder="1" applyAlignment="1">
      <alignment horizontal="left"/>
    </xf>
    <xf numFmtId="9" fontId="0" fillId="0" borderId="4" xfId="1" applyFont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17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2" borderId="7" xfId="0" applyFill="1" applyBorder="1" applyAlignment="1">
      <alignment horizontal="left" vertical="top" wrapText="1"/>
    </xf>
    <xf numFmtId="17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14" fontId="1" fillId="0" borderId="2" xfId="1" applyNumberFormat="1" applyFont="1" applyBorder="1" applyAlignment="1">
      <alignment horizontal="left"/>
    </xf>
    <xf numFmtId="165" fontId="0" fillId="0" borderId="0" xfId="2" applyNumberFormat="1" applyFont="1"/>
    <xf numFmtId="0" fontId="0" fillId="5" borderId="0" xfId="0" applyFill="1"/>
    <xf numFmtId="166" fontId="0" fillId="0" borderId="10" xfId="1" applyNumberFormat="1" applyFont="1" applyBorder="1" applyAlignment="1">
      <alignment horizontal="center"/>
    </xf>
    <xf numFmtId="0" fontId="6" fillId="0" borderId="0" xfId="0" applyFont="1"/>
    <xf numFmtId="0" fontId="0" fillId="0" borderId="14" xfId="0" applyBorder="1"/>
    <xf numFmtId="0" fontId="0" fillId="0" borderId="15" xfId="0" applyBorder="1"/>
    <xf numFmtId="0" fontId="6" fillId="0" borderId="14" xfId="0" applyFont="1" applyBorder="1"/>
    <xf numFmtId="0" fontId="6" fillId="0" borderId="15" xfId="0" applyFont="1" applyBorder="1"/>
    <xf numFmtId="9" fontId="0" fillId="0" borderId="14" xfId="0" applyNumberFormat="1" applyBorder="1"/>
    <xf numFmtId="9" fontId="0" fillId="0" borderId="15" xfId="0" applyNumberForma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6" fillId="0" borderId="15" xfId="1" applyNumberFormat="1" applyFont="1" applyFill="1" applyBorder="1" applyAlignment="1">
      <alignment horizontal="center"/>
    </xf>
    <xf numFmtId="166" fontId="9" fillId="0" borderId="15" xfId="1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Люксвода от 2шт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Сводная!$A$3:$A$6</c:f>
              <c:numCache>
                <c:formatCode>mmm\-yy</c:formatCode>
                <c:ptCount val="4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</c:numCache>
            </c:numRef>
          </c:cat>
          <c:val>
            <c:numRef>
              <c:f>Сводная!$F$3:$F$6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5-4758-B303-33069937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59392"/>
        <c:axId val="431764640"/>
      </c:lineChart>
      <c:dateAx>
        <c:axId val="431759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64640"/>
        <c:crosses val="autoZero"/>
        <c:auto val="1"/>
        <c:lblOffset val="100"/>
        <c:baseTimeUnit val="months"/>
      </c:dateAx>
      <c:valAx>
        <c:axId val="4317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185964</xdr:colOff>
      <xdr:row>0</xdr:row>
      <xdr:rowOff>111579</xdr:rowOff>
    </xdr:from>
    <xdr:to>
      <xdr:col>19</xdr:col>
      <xdr:colOff>326570</xdr:colOff>
      <xdr:row>15</xdr:row>
      <xdr:rowOff>106136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115" zoomScaleNormal="115" workbookViewId="0">
      <selection activeCell="B8" sqref="A8:B8"/>
    </sheetView>
  </sheetViews>
  <sheetFormatPr defaultRowHeight="14.45"/>
  <cols>
    <col min="1" max="1" width="9.85546875" bestFit="1" customWidth="1"/>
    <col min="2" max="2" width="10.7109375" customWidth="1"/>
    <col min="5" max="5" width="8.7109375" hidden="1" customWidth="1"/>
    <col min="6" max="6" width="11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47" t="s">
        <v>4</v>
      </c>
      <c r="F1" t="s">
        <v>5</v>
      </c>
    </row>
    <row r="2" spans="1:6">
      <c r="A2" s="37">
        <v>44894</v>
      </c>
      <c r="B2" t="s">
        <v>6</v>
      </c>
      <c r="C2">
        <v>19</v>
      </c>
      <c r="D2">
        <v>1</v>
      </c>
      <c r="E2" s="47">
        <v>200</v>
      </c>
      <c r="F2">
        <v>190</v>
      </c>
    </row>
    <row r="3" spans="1:6">
      <c r="A3" s="37">
        <v>44894</v>
      </c>
      <c r="B3" t="s">
        <v>6</v>
      </c>
      <c r="C3">
        <v>19</v>
      </c>
      <c r="D3">
        <v>2</v>
      </c>
      <c r="E3" s="47">
        <v>380</v>
      </c>
      <c r="F3">
        <v>180</v>
      </c>
    </row>
    <row r="4" spans="1:6">
      <c r="A4" s="37">
        <v>44894</v>
      </c>
      <c r="B4" t="s">
        <v>6</v>
      </c>
      <c r="C4" t="s">
        <v>7</v>
      </c>
      <c r="D4">
        <v>1</v>
      </c>
      <c r="E4" s="47">
        <v>200</v>
      </c>
      <c r="F4">
        <v>350</v>
      </c>
    </row>
    <row r="5" spans="1:6">
      <c r="A5" s="37">
        <v>44896</v>
      </c>
      <c r="B5" t="s">
        <v>6</v>
      </c>
      <c r="C5">
        <v>19</v>
      </c>
      <c r="D5">
        <v>1</v>
      </c>
      <c r="E5" s="47">
        <v>200</v>
      </c>
      <c r="F5">
        <f>E5/D5</f>
        <v>200</v>
      </c>
    </row>
    <row r="6" spans="1:6">
      <c r="A6" s="37">
        <v>44896</v>
      </c>
      <c r="B6" t="s">
        <v>6</v>
      </c>
      <c r="C6">
        <v>19</v>
      </c>
      <c r="D6">
        <v>2</v>
      </c>
      <c r="E6" s="47">
        <v>380</v>
      </c>
      <c r="F6">
        <f>E6/D6</f>
        <v>190</v>
      </c>
    </row>
    <row r="7" spans="1:6">
      <c r="A7" s="37">
        <v>44896</v>
      </c>
      <c r="B7" t="s">
        <v>6</v>
      </c>
      <c r="C7" t="s">
        <v>7</v>
      </c>
      <c r="D7">
        <v>1</v>
      </c>
      <c r="E7" s="47">
        <v>200</v>
      </c>
      <c r="F7">
        <v>350</v>
      </c>
    </row>
    <row r="8" spans="1:6">
      <c r="A8" s="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5"/>
  <sheetViews>
    <sheetView zoomScale="70" zoomScaleNormal="70" workbookViewId="0">
      <pane xSplit="3" topLeftCell="D1" activePane="topRight" state="frozen"/>
      <selection pane="topRight" activeCell="G21" sqref="G21"/>
    </sheetView>
  </sheetViews>
  <sheetFormatPr defaultRowHeight="14.45"/>
  <cols>
    <col min="1" max="1" width="18.5703125" style="1" bestFit="1" customWidth="1"/>
    <col min="2" max="2" width="18.5703125" customWidth="1"/>
    <col min="3" max="3" width="18.140625" bestFit="1" customWidth="1"/>
    <col min="4" max="7" width="18.5703125" customWidth="1"/>
    <col min="8" max="8" width="18.5703125" style="2" customWidth="1"/>
    <col min="9" max="12" width="18.5703125" customWidth="1"/>
  </cols>
  <sheetData>
    <row r="1" spans="1:12" s="5" customFormat="1" ht="29.45" thickBot="1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v>170</v>
      </c>
      <c r="I2" s="11">
        <f>180+60</f>
        <v>240</v>
      </c>
      <c r="J2" s="11">
        <v>220</v>
      </c>
      <c r="K2" s="32" t="s">
        <v>48</v>
      </c>
      <c r="L2" s="32">
        <v>200</v>
      </c>
    </row>
    <row r="3" spans="1:1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3">
        <v>120</v>
      </c>
      <c r="L3" s="33">
        <v>175</v>
      </c>
    </row>
    <row r="4" spans="1:12" s="22" customFormat="1">
      <c r="A4" s="23" t="s">
        <v>76</v>
      </c>
      <c r="B4" s="24">
        <f>1-'22.03.22'!B4/B3</f>
        <v>0.125</v>
      </c>
      <c r="C4" s="24">
        <f>1-'22.03.22'!C4/C3</f>
        <v>9.9999999999999978E-2</v>
      </c>
      <c r="D4" s="24">
        <f>1-'22.03.22'!D4/D3</f>
        <v>9.722222222222221E-2</v>
      </c>
      <c r="E4" s="24">
        <f>1-'22.03.22'!E4/E3</f>
        <v>0</v>
      </c>
      <c r="F4" s="24">
        <f>1-'22.03.22'!F4/F3</f>
        <v>0</v>
      </c>
      <c r="G4" s="24">
        <f>1-'22.03.22'!G4/G3</f>
        <v>0</v>
      </c>
      <c r="H4" s="24">
        <f>1-'22.03.22'!H4/H3</f>
        <v>0.11764705882352944</v>
      </c>
      <c r="I4" s="24">
        <f>1-'22.03.22'!I4/I3</f>
        <v>7.6923076923076872E-2</v>
      </c>
      <c r="J4" s="24">
        <f>1-'22.03.22'!J4/J3</f>
        <v>0</v>
      </c>
      <c r="K4" s="34">
        <f>1-'15.03.22'!K3/K3</f>
        <v>0</v>
      </c>
      <c r="L4" s="34">
        <f>1-'15.03.22'!L3/L3</f>
        <v>0</v>
      </c>
    </row>
    <row r="5" spans="1:12" hidden="1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 t="shared" ref="G5:G6" si="0">340/2</f>
        <v>170</v>
      </c>
      <c r="H5" s="11">
        <v>150</v>
      </c>
      <c r="I5" s="7">
        <v>180</v>
      </c>
      <c r="J5" s="7">
        <v>175</v>
      </c>
      <c r="K5" s="33">
        <v>120</v>
      </c>
      <c r="L5" s="33">
        <v>175</v>
      </c>
    </row>
    <row r="6" spans="1:12" hidden="1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 t="shared" si="0"/>
        <v>170</v>
      </c>
      <c r="H6" s="11">
        <v>150</v>
      </c>
      <c r="I6" s="7">
        <v>180</v>
      </c>
      <c r="J6" s="7">
        <v>175</v>
      </c>
      <c r="K6" s="33">
        <v>120</v>
      </c>
      <c r="L6" s="33">
        <v>175</v>
      </c>
    </row>
    <row r="7" spans="1:12" s="3" customFormat="1" ht="29.1" hidden="1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35"/>
      <c r="L7" s="35"/>
    </row>
    <row r="8" spans="1:12">
      <c r="A8" s="14" t="s">
        <v>25</v>
      </c>
      <c r="B8" s="15">
        <v>270</v>
      </c>
      <c r="C8" s="15">
        <v>400</v>
      </c>
      <c r="D8" s="15" t="s">
        <v>35</v>
      </c>
      <c r="E8" s="15">
        <v>450</v>
      </c>
      <c r="F8" s="15"/>
      <c r="G8" s="15" t="s">
        <v>35</v>
      </c>
      <c r="H8" s="15" t="s">
        <v>35</v>
      </c>
      <c r="I8" s="15" t="s">
        <v>35</v>
      </c>
      <c r="J8" s="15">
        <v>400</v>
      </c>
      <c r="K8" s="36">
        <v>250</v>
      </c>
      <c r="L8" s="36" t="s">
        <v>35</v>
      </c>
    </row>
    <row r="9" spans="1:12" ht="57.95" hidden="1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7.95" hidden="1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hidden="1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45" hidden="1" thickBot="1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"/>
  <sheetViews>
    <sheetView zoomScale="70" zoomScaleNormal="70" workbookViewId="0">
      <pane xSplit="3" topLeftCell="D1" activePane="topRight" state="frozen"/>
      <selection pane="topRight" activeCell="B4" sqref="B4"/>
    </sheetView>
  </sheetViews>
  <sheetFormatPr defaultRowHeight="14.45"/>
  <cols>
    <col min="1" max="1" width="18.5703125" style="1" bestFit="1" customWidth="1"/>
    <col min="2" max="2" width="18.5703125" customWidth="1"/>
    <col min="3" max="3" width="18.140625" bestFit="1" customWidth="1"/>
    <col min="4" max="7" width="18.5703125" customWidth="1"/>
    <col min="8" max="8" width="18.5703125" style="2" customWidth="1"/>
    <col min="9" max="13" width="18.5703125" customWidth="1"/>
  </cols>
  <sheetData>
    <row r="1" spans="1:13" s="5" customFormat="1" ht="29.45" thickBot="1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2" t="s">
        <v>48</v>
      </c>
      <c r="M2" s="32">
        <v>200</v>
      </c>
    </row>
    <row r="3" spans="1:13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3">
        <v>120</v>
      </c>
      <c r="M3" s="33">
        <v>175</v>
      </c>
    </row>
    <row r="4" spans="1:13" s="22" customFormat="1">
      <c r="A4" s="23" t="s">
        <v>78</v>
      </c>
      <c r="B4" s="24">
        <f>1-'9.04.22'!B3/B3</f>
        <v>0</v>
      </c>
      <c r="C4" s="24">
        <f>1-'9.04.22'!C3/C3</f>
        <v>0</v>
      </c>
      <c r="D4" s="24">
        <f>1-'9.04.22'!D3/D3</f>
        <v>0</v>
      </c>
      <c r="E4" s="24">
        <f>1-'9.04.22'!E3/E3</f>
        <v>0</v>
      </c>
      <c r="F4" s="24">
        <f>1-'9.04.22'!F3/F3</f>
        <v>0</v>
      </c>
      <c r="G4" s="24">
        <f>1-'9.04.22'!G3/G3</f>
        <v>0</v>
      </c>
      <c r="H4" s="24">
        <f>1-'9.04.22'!H3/H3</f>
        <v>0</v>
      </c>
      <c r="I4" s="24">
        <f>1-'9.04.22'!I3/I3</f>
        <v>0</v>
      </c>
      <c r="J4" s="24">
        <f>1-'9.04.22'!J3/J3</f>
        <v>0</v>
      </c>
      <c r="K4" s="24"/>
      <c r="L4" s="34">
        <f>1-'15.03.22'!K3/L3</f>
        <v>0</v>
      </c>
      <c r="M4" s="34">
        <f>1-'15.03.22'!L3/M3</f>
        <v>0</v>
      </c>
    </row>
    <row r="5" spans="1:13" hidden="1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 t="shared" ref="G5:G6" si="0">340/2</f>
        <v>170</v>
      </c>
      <c r="H5" s="11">
        <v>150</v>
      </c>
      <c r="I5" s="7">
        <v>180</v>
      </c>
      <c r="J5" s="7">
        <v>175</v>
      </c>
      <c r="K5" s="7"/>
      <c r="L5" s="33">
        <v>120</v>
      </c>
      <c r="M5" s="33">
        <v>175</v>
      </c>
    </row>
    <row r="6" spans="1:13" hidden="1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 t="shared" si="0"/>
        <v>170</v>
      </c>
      <c r="H6" s="11">
        <v>150</v>
      </c>
      <c r="I6" s="7">
        <v>180</v>
      </c>
      <c r="J6" s="7">
        <v>175</v>
      </c>
      <c r="K6" s="7"/>
      <c r="L6" s="33">
        <v>120</v>
      </c>
      <c r="M6" s="33">
        <v>175</v>
      </c>
    </row>
    <row r="7" spans="1:13" s="3" customFormat="1" ht="29.1" hidden="1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5"/>
      <c r="M7" s="35"/>
    </row>
    <row r="8" spans="1:13">
      <c r="A8" s="14" t="s">
        <v>25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6">
        <v>250</v>
      </c>
      <c r="M8" s="36" t="s">
        <v>35</v>
      </c>
    </row>
    <row r="9" spans="1:13" ht="57.95" hidden="1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7.95" hidden="1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9"/>
      <c r="L10" s="19" t="s">
        <v>48</v>
      </c>
      <c r="M10" s="19"/>
    </row>
    <row r="11" spans="1:13" ht="43.5" hidden="1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9"/>
      <c r="L11" s="19" t="s">
        <v>48</v>
      </c>
      <c r="M11" s="20" t="s">
        <v>68</v>
      </c>
    </row>
    <row r="12" spans="1:13" ht="29.45" hidden="1" thickBot="1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5"/>
  <sheetViews>
    <sheetView zoomScale="70" zoomScaleNormal="70" workbookViewId="0">
      <pane xSplit="3" topLeftCell="E1" activePane="topRight" state="frozen"/>
      <selection pane="topRight" activeCell="B3" sqref="B3:C3"/>
    </sheetView>
  </sheetViews>
  <sheetFormatPr defaultRowHeight="14.45"/>
  <cols>
    <col min="1" max="1" width="18.5703125" style="1" bestFit="1" customWidth="1"/>
    <col min="2" max="2" width="18.5703125" customWidth="1"/>
    <col min="3" max="3" width="18.140625" bestFit="1" customWidth="1"/>
    <col min="4" max="7" width="18.5703125" customWidth="1"/>
    <col min="8" max="8" width="18.5703125" style="2" customWidth="1"/>
    <col min="9" max="12" width="18.5703125" customWidth="1"/>
  </cols>
  <sheetData>
    <row r="1" spans="1:12" s="5" customFormat="1" ht="29.45" thickBot="1">
      <c r="A1" s="12"/>
      <c r="B1" s="43" t="s">
        <v>72</v>
      </c>
      <c r="C1" s="4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32" t="s">
        <v>48</v>
      </c>
      <c r="L2" s="32">
        <v>200</v>
      </c>
    </row>
    <row r="3" spans="1:1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3">
        <v>120</v>
      </c>
      <c r="L3" s="33">
        <v>175</v>
      </c>
    </row>
    <row r="4" spans="1:12" s="22" customFormat="1">
      <c r="A4" s="23" t="s">
        <v>79</v>
      </c>
      <c r="B4" s="24">
        <f>1-'10.05.22'!B3/B3</f>
        <v>0</v>
      </c>
      <c r="C4" s="24">
        <f>1-'10.05.22'!C3/C3</f>
        <v>0</v>
      </c>
      <c r="D4" s="24">
        <f>1-'10.05.22'!D3/D3</f>
        <v>0</v>
      </c>
      <c r="E4" s="24">
        <f>1-'10.05.22'!E3/E3</f>
        <v>0</v>
      </c>
      <c r="F4" s="24">
        <f>1-'10.05.22'!F3/F3</f>
        <v>0</v>
      </c>
      <c r="G4" s="24">
        <f>1-'10.05.22'!G3/G3</f>
        <v>0</v>
      </c>
      <c r="H4" s="24">
        <f>1-'10.05.22'!H3/H3</f>
        <v>0</v>
      </c>
      <c r="I4" s="24">
        <f>1-'10.05.22'!I3/I3</f>
        <v>0</v>
      </c>
      <c r="J4" s="24">
        <f>1-'10.05.22'!J3/J3</f>
        <v>0</v>
      </c>
      <c r="K4" s="34">
        <f>1-'15.03.22'!K3/K3</f>
        <v>0</v>
      </c>
      <c r="L4" s="34">
        <f>1-'15.03.22'!L3/L3</f>
        <v>0</v>
      </c>
    </row>
    <row r="5" spans="1:1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 t="shared" ref="G5:G6" si="0">340/2</f>
        <v>170</v>
      </c>
      <c r="H5" s="11">
        <v>150</v>
      </c>
      <c r="I5" s="7">
        <v>180</v>
      </c>
      <c r="J5" s="7">
        <v>175</v>
      </c>
      <c r="K5" s="33">
        <v>120</v>
      </c>
      <c r="L5" s="33">
        <v>175</v>
      </c>
    </row>
    <row r="6" spans="1:1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 t="shared" si="0"/>
        <v>170</v>
      </c>
      <c r="H6" s="11">
        <v>150</v>
      </c>
      <c r="I6" s="7">
        <v>180</v>
      </c>
      <c r="J6" s="7">
        <v>175</v>
      </c>
      <c r="K6" s="33">
        <v>120</v>
      </c>
      <c r="L6" s="33">
        <v>175</v>
      </c>
    </row>
    <row r="7" spans="1:12" s="3" customFormat="1" ht="29.1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35"/>
      <c r="L7" s="35"/>
    </row>
    <row r="8" spans="1:12" ht="15" thickBot="1">
      <c r="A8" s="14" t="s">
        <v>25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36">
        <v>250</v>
      </c>
      <c r="L8" s="36" t="s">
        <v>35</v>
      </c>
    </row>
    <row r="9" spans="1:12" ht="58.5" thickBot="1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.5" thickBot="1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45" thickBot="1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5"/>
  <sheetViews>
    <sheetView zoomScale="70" zoomScaleNormal="70" workbookViewId="0">
      <pane xSplit="3" topLeftCell="I1" activePane="topRight" state="frozen"/>
      <selection pane="topRight" activeCell="I3" sqref="I3"/>
    </sheetView>
  </sheetViews>
  <sheetFormatPr defaultRowHeight="14.45"/>
  <cols>
    <col min="1" max="1" width="18.5703125" style="1" bestFit="1" customWidth="1"/>
    <col min="2" max="2" width="18.5703125" customWidth="1"/>
    <col min="3" max="3" width="18.140625" bestFit="1" customWidth="1"/>
    <col min="4" max="7" width="18.5703125" customWidth="1"/>
    <col min="8" max="8" width="18.5703125" style="2" customWidth="1"/>
    <col min="9" max="13" width="18.5703125" customWidth="1"/>
  </cols>
  <sheetData>
    <row r="1" spans="1:13" s="5" customFormat="1" ht="29.45" thickBot="1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2" t="s">
        <v>48</v>
      </c>
      <c r="M2" s="32">
        <v>200</v>
      </c>
    </row>
    <row r="3" spans="1:13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3">
        <v>120</v>
      </c>
      <c r="M3" s="33">
        <v>175</v>
      </c>
    </row>
    <row r="4" spans="1:13" s="22" customFormat="1">
      <c r="A4" s="23" t="s">
        <v>80</v>
      </c>
      <c r="B4" s="24">
        <f>1-'23.05.22 '!B3/B3</f>
        <v>0</v>
      </c>
      <c r="C4" s="24">
        <f>1-'23.05.22 '!C3/C3</f>
        <v>0</v>
      </c>
      <c r="D4" s="24">
        <f>1-'23.05.22 '!D3/D3</f>
        <v>0</v>
      </c>
      <c r="E4" s="24">
        <f>1-'23.05.22 '!E3/E3</f>
        <v>0</v>
      </c>
      <c r="F4" s="24">
        <f>1-'23.05.22 '!F3/F3</f>
        <v>0</v>
      </c>
      <c r="G4" s="24">
        <f>1-'23.05.22 '!G3/G3</f>
        <v>0</v>
      </c>
      <c r="H4" s="24">
        <f>1-'23.05.22 '!H3/H3</f>
        <v>0</v>
      </c>
      <c r="I4" s="24">
        <f>1-'23.05.22 '!I3/I3</f>
        <v>0</v>
      </c>
      <c r="J4" s="24">
        <f>1-'23.05.22 '!J3/J3</f>
        <v>0</v>
      </c>
      <c r="K4" s="24"/>
      <c r="L4" s="34">
        <f>1-'15.03.22'!K3/L3</f>
        <v>0</v>
      </c>
      <c r="M4" s="34">
        <f>1-'15.03.22'!L3/M3</f>
        <v>0</v>
      </c>
    </row>
    <row r="5" spans="1:13" hidden="1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 t="shared" ref="G5:G6" si="0">340/2</f>
        <v>170</v>
      </c>
      <c r="H5" s="11">
        <v>150</v>
      </c>
      <c r="I5" s="7">
        <v>180</v>
      </c>
      <c r="J5" s="7">
        <v>175</v>
      </c>
      <c r="K5" s="7"/>
      <c r="L5" s="33">
        <v>120</v>
      </c>
      <c r="M5" s="33">
        <v>175</v>
      </c>
    </row>
    <row r="6" spans="1:13" hidden="1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 t="shared" si="0"/>
        <v>170</v>
      </c>
      <c r="H6" s="11">
        <v>150</v>
      </c>
      <c r="I6" s="7">
        <v>180</v>
      </c>
      <c r="J6" s="7">
        <v>175</v>
      </c>
      <c r="K6" s="7"/>
      <c r="L6" s="33">
        <v>120</v>
      </c>
      <c r="M6" s="33">
        <v>175</v>
      </c>
    </row>
    <row r="7" spans="1:13" s="3" customFormat="1" ht="29.1" hidden="1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5"/>
      <c r="M7" s="35"/>
    </row>
    <row r="8" spans="1:13">
      <c r="A8" s="14" t="s">
        <v>25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6">
        <v>250</v>
      </c>
      <c r="M8" s="36" t="s">
        <v>35</v>
      </c>
    </row>
    <row r="9" spans="1:13" ht="57.95" hidden="1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7.95" hidden="1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9"/>
      <c r="L10" s="19" t="s">
        <v>48</v>
      </c>
      <c r="M10" s="19"/>
    </row>
    <row r="11" spans="1:13" ht="43.5" hidden="1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9"/>
      <c r="L11" s="19" t="s">
        <v>48</v>
      </c>
      <c r="M11" s="20" t="s">
        <v>68</v>
      </c>
    </row>
    <row r="12" spans="1:13" ht="29.45" hidden="1" thickBot="1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topLeftCell="A15" zoomScale="70" zoomScaleNormal="70" workbookViewId="0">
      <pane xSplit="3" topLeftCell="D1" activePane="topRight" state="frozen"/>
      <selection pane="topRight" activeCell="A21" sqref="A21"/>
    </sheetView>
  </sheetViews>
  <sheetFormatPr defaultRowHeight="14.45"/>
  <cols>
    <col min="1" max="1" width="18.5703125" style="1" bestFit="1" customWidth="1"/>
    <col min="2" max="2" width="18.5703125" customWidth="1"/>
    <col min="3" max="3" width="18.140625" bestFit="1" customWidth="1"/>
    <col min="4" max="7" width="18.5703125" customWidth="1"/>
    <col min="8" max="8" width="18.5703125" style="2" customWidth="1"/>
    <col min="9" max="13" width="18.5703125" customWidth="1"/>
  </cols>
  <sheetData>
    <row r="1" spans="1:13" s="5" customFormat="1" ht="29.45" thickBot="1">
      <c r="A1" s="12"/>
      <c r="B1" s="43" t="s">
        <v>72</v>
      </c>
      <c r="C1" s="4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 t="s">
        <v>81</v>
      </c>
      <c r="J2" s="11">
        <v>220</v>
      </c>
      <c r="K2" s="11"/>
      <c r="L2" s="32" t="s">
        <v>48</v>
      </c>
      <c r="M2" s="32">
        <v>200</v>
      </c>
    </row>
    <row r="3" spans="1:13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3">
        <v>120</v>
      </c>
      <c r="M3" s="33">
        <v>175</v>
      </c>
    </row>
    <row r="4" spans="1:13" s="22" customFormat="1">
      <c r="A4" s="23" t="s">
        <v>82</v>
      </c>
      <c r="B4" s="24">
        <f>1-'15.06.22'!B3/B3</f>
        <v>0</v>
      </c>
      <c r="C4" s="24">
        <f>1-'15.06.22'!C3/C3</f>
        <v>0</v>
      </c>
      <c r="D4" s="24">
        <f>1-'15.06.22'!D3/D3</f>
        <v>0</v>
      </c>
      <c r="E4" s="24">
        <f>1-'15.06.22'!E3/E3</f>
        <v>0</v>
      </c>
      <c r="F4" s="24">
        <f>1-'15.06.22'!F3/F3</f>
        <v>0</v>
      </c>
      <c r="G4" s="24">
        <f>1-'15.06.22'!G3/G3</f>
        <v>0</v>
      </c>
      <c r="H4" s="24">
        <f>1-'15.06.22'!H3/H3</f>
        <v>0</v>
      </c>
      <c r="I4" s="24">
        <f>1-'15.06.22'!I3/I3</f>
        <v>0.15217391304347827</v>
      </c>
      <c r="J4" s="24">
        <f>1-'15.06.22'!J3/J3</f>
        <v>0</v>
      </c>
      <c r="K4" s="24"/>
      <c r="L4" s="34">
        <f>1-'15.03.22'!K3/L3</f>
        <v>0</v>
      </c>
      <c r="M4" s="34">
        <f>1-'15.03.22'!L3/M3</f>
        <v>0</v>
      </c>
    </row>
    <row r="5" spans="1:13" s="3" customFormat="1" ht="29.1">
      <c r="A5" s="17" t="s">
        <v>39</v>
      </c>
      <c r="B5" s="18"/>
      <c r="C5" s="18"/>
      <c r="D5" s="18"/>
      <c r="E5" s="18"/>
      <c r="F5" s="18" t="s">
        <v>50</v>
      </c>
      <c r="G5" s="18"/>
      <c r="H5" s="18"/>
      <c r="I5" s="18"/>
      <c r="J5" s="18"/>
      <c r="K5" s="18"/>
      <c r="L5" s="35"/>
      <c r="M5" s="35"/>
    </row>
    <row r="6" spans="1:13" ht="15" thickBot="1">
      <c r="A6" s="14" t="s">
        <v>25</v>
      </c>
      <c r="B6" s="15">
        <v>350</v>
      </c>
      <c r="C6" s="15">
        <v>500</v>
      </c>
      <c r="D6" s="15">
        <f>580/2</f>
        <v>290</v>
      </c>
      <c r="E6" s="15">
        <v>500</v>
      </c>
      <c r="F6" s="15">
        <v>350</v>
      </c>
      <c r="G6" s="15">
        <v>350</v>
      </c>
      <c r="H6" s="15">
        <v>340</v>
      </c>
      <c r="I6" s="15" t="s">
        <v>35</v>
      </c>
      <c r="J6" s="15">
        <v>400</v>
      </c>
      <c r="K6" s="15"/>
      <c r="L6" s="36">
        <v>250</v>
      </c>
      <c r="M6" s="36" t="s">
        <v>35</v>
      </c>
    </row>
    <row r="7" spans="1:13" ht="58.5" thickBot="1">
      <c r="A7" s="62" t="s">
        <v>26</v>
      </c>
      <c r="B7" s="19" t="s">
        <v>51</v>
      </c>
      <c r="C7" s="16"/>
      <c r="D7" s="19" t="s">
        <v>52</v>
      </c>
      <c r="E7" s="19" t="s">
        <v>53</v>
      </c>
      <c r="F7" s="16" t="s">
        <v>48</v>
      </c>
      <c r="G7" s="19" t="s">
        <v>54</v>
      </c>
      <c r="H7" s="19" t="s">
        <v>55</v>
      </c>
      <c r="I7" s="19" t="s">
        <v>48</v>
      </c>
      <c r="J7" s="19" t="s">
        <v>56</v>
      </c>
      <c r="K7" s="19"/>
      <c r="L7" s="19" t="s">
        <v>48</v>
      </c>
      <c r="M7" s="19"/>
    </row>
    <row r="8" spans="1:13" ht="58.5" thickBot="1">
      <c r="A8" s="63"/>
      <c r="B8" s="20" t="s">
        <v>57</v>
      </c>
      <c r="C8" s="8"/>
      <c r="D8" s="20" t="s">
        <v>54</v>
      </c>
      <c r="E8" s="20" t="s">
        <v>58</v>
      </c>
      <c r="F8" s="8" t="s">
        <v>48</v>
      </c>
      <c r="G8" s="20" t="s">
        <v>59</v>
      </c>
      <c r="H8" s="20" t="s">
        <v>60</v>
      </c>
      <c r="I8" s="20" t="s">
        <v>48</v>
      </c>
      <c r="J8" s="20" t="s">
        <v>61</v>
      </c>
      <c r="K8" s="39"/>
      <c r="L8" s="19" t="s">
        <v>48</v>
      </c>
      <c r="M8" s="19"/>
    </row>
    <row r="9" spans="1:13" ht="43.5">
      <c r="A9" s="63"/>
      <c r="B9" s="20" t="s">
        <v>62</v>
      </c>
      <c r="C9" s="8"/>
      <c r="D9" s="20" t="s">
        <v>63</v>
      </c>
      <c r="E9" s="20" t="s">
        <v>64</v>
      </c>
      <c r="F9" s="8" t="s">
        <v>48</v>
      </c>
      <c r="G9" s="20" t="s">
        <v>65</v>
      </c>
      <c r="H9" s="20" t="s">
        <v>66</v>
      </c>
      <c r="I9" s="20" t="s">
        <v>48</v>
      </c>
      <c r="J9" s="20" t="s">
        <v>67</v>
      </c>
      <c r="K9" s="39"/>
      <c r="L9" s="19" t="s">
        <v>48</v>
      </c>
      <c r="M9" s="20" t="s">
        <v>68</v>
      </c>
    </row>
    <row r="10" spans="1:13" ht="29.45" thickBot="1">
      <c r="A10" s="64"/>
      <c r="B10" s="9" t="s">
        <v>69</v>
      </c>
      <c r="C10" s="9"/>
      <c r="D10" s="21" t="s">
        <v>70</v>
      </c>
      <c r="E10" s="9"/>
      <c r="F10" s="9"/>
      <c r="G10" s="21"/>
      <c r="H10" s="21"/>
      <c r="I10" s="21"/>
      <c r="J10" s="21"/>
      <c r="K10" s="21"/>
      <c r="L10" s="21" t="s">
        <v>71</v>
      </c>
      <c r="M10" s="21"/>
    </row>
    <row r="11" spans="1:13">
      <c r="A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8" spans="1:13" ht="15" thickBot="1"/>
    <row r="19" spans="1:13" s="5" customFormat="1" ht="29.45" thickBot="1">
      <c r="A19" s="12"/>
      <c r="B19" s="43" t="s">
        <v>72</v>
      </c>
      <c r="C19" s="43" t="s">
        <v>73</v>
      </c>
      <c r="D19" s="13" t="s">
        <v>34</v>
      </c>
      <c r="E19" s="13" t="s">
        <v>14</v>
      </c>
      <c r="F19" s="13" t="s">
        <v>16</v>
      </c>
      <c r="G19" s="13" t="s">
        <v>17</v>
      </c>
      <c r="H19" s="13" t="s">
        <v>18</v>
      </c>
      <c r="I19" s="13" t="s">
        <v>19</v>
      </c>
      <c r="J19" s="13" t="s">
        <v>20</v>
      </c>
      <c r="K19" s="13" t="s">
        <v>77</v>
      </c>
      <c r="L19" s="13" t="s">
        <v>32</v>
      </c>
      <c r="M19" s="13" t="s">
        <v>33</v>
      </c>
    </row>
    <row r="20" spans="1:13">
      <c r="A20" s="44">
        <v>44496</v>
      </c>
      <c r="B20">
        <v>200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</row>
    <row r="21" spans="1:13">
      <c r="A21" s="44">
        <v>44862</v>
      </c>
      <c r="B21">
        <v>200</v>
      </c>
      <c r="C21">
        <v>200</v>
      </c>
      <c r="D21">
        <v>200</v>
      </c>
      <c r="E21">
        <v>200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</row>
    <row r="22" spans="1:13">
      <c r="A22" s="44">
        <v>44863</v>
      </c>
      <c r="B22">
        <v>200</v>
      </c>
      <c r="C22">
        <v>200</v>
      </c>
      <c r="D22">
        <v>200</v>
      </c>
      <c r="E22">
        <v>200</v>
      </c>
      <c r="F22">
        <v>200</v>
      </c>
      <c r="G22">
        <v>200</v>
      </c>
      <c r="H22">
        <v>200</v>
      </c>
      <c r="I22">
        <v>200</v>
      </c>
      <c r="J22">
        <v>200</v>
      </c>
      <c r="K22">
        <v>200</v>
      </c>
      <c r="L22">
        <v>200</v>
      </c>
      <c r="M22">
        <v>200</v>
      </c>
    </row>
    <row r="23" spans="1:13">
      <c r="A23" s="44">
        <v>44864</v>
      </c>
      <c r="B23">
        <v>200</v>
      </c>
      <c r="C23">
        <v>200</v>
      </c>
      <c r="D23">
        <v>200</v>
      </c>
      <c r="E23">
        <v>200</v>
      </c>
      <c r="F23">
        <v>200</v>
      </c>
      <c r="G23">
        <v>200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</row>
    <row r="24" spans="1:13">
      <c r="A24" s="44">
        <v>44865</v>
      </c>
      <c r="B24">
        <v>200</v>
      </c>
      <c r="C24">
        <v>200</v>
      </c>
      <c r="D24">
        <v>200</v>
      </c>
      <c r="E24">
        <v>200</v>
      </c>
      <c r="F24">
        <v>200</v>
      </c>
      <c r="G24">
        <v>200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</row>
    <row r="25" spans="1:13">
      <c r="A25" s="44">
        <v>44866</v>
      </c>
      <c r="B25">
        <v>200</v>
      </c>
      <c r="C25">
        <v>200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</row>
    <row r="26" spans="1:13">
      <c r="A26" s="44">
        <v>44867</v>
      </c>
      <c r="B26">
        <v>200</v>
      </c>
      <c r="C26">
        <v>200</v>
      </c>
      <c r="D26">
        <v>200</v>
      </c>
      <c r="E26">
        <v>200</v>
      </c>
      <c r="F26">
        <v>200</v>
      </c>
      <c r="G26">
        <v>200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</row>
    <row r="27" spans="1:13">
      <c r="A27" s="44">
        <v>44868</v>
      </c>
      <c r="B27">
        <v>200</v>
      </c>
      <c r="C27">
        <v>200</v>
      </c>
      <c r="D27">
        <v>200</v>
      </c>
      <c r="E27">
        <v>200</v>
      </c>
      <c r="F27">
        <v>200</v>
      </c>
      <c r="G27">
        <v>200</v>
      </c>
      <c r="H27">
        <v>200</v>
      </c>
      <c r="I27">
        <v>200</v>
      </c>
      <c r="J27">
        <v>200</v>
      </c>
      <c r="K27">
        <v>200</v>
      </c>
      <c r="L27">
        <v>200</v>
      </c>
      <c r="M27">
        <v>200</v>
      </c>
    </row>
    <row r="28" spans="1:13">
      <c r="A28" s="44">
        <v>44869</v>
      </c>
      <c r="B28">
        <v>200</v>
      </c>
      <c r="C28">
        <v>200</v>
      </c>
      <c r="D28">
        <v>200</v>
      </c>
      <c r="E28">
        <v>200</v>
      </c>
      <c r="F28">
        <v>200</v>
      </c>
      <c r="G28">
        <v>200</v>
      </c>
      <c r="H28">
        <v>200</v>
      </c>
      <c r="I28">
        <v>200</v>
      </c>
      <c r="J28">
        <v>200</v>
      </c>
      <c r="K28">
        <v>200</v>
      </c>
      <c r="L28">
        <v>200</v>
      </c>
      <c r="M28">
        <v>200</v>
      </c>
    </row>
    <row r="29" spans="1:13">
      <c r="A29" s="44">
        <v>44870</v>
      </c>
      <c r="B29">
        <v>200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200</v>
      </c>
    </row>
    <row r="30" spans="1:13">
      <c r="A30" s="44">
        <v>44871</v>
      </c>
      <c r="B30">
        <v>200</v>
      </c>
      <c r="C30">
        <v>200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</row>
    <row r="31" spans="1:13">
      <c r="A31" s="44">
        <v>44872</v>
      </c>
      <c r="B31">
        <v>200</v>
      </c>
      <c r="C31">
        <v>200</v>
      </c>
      <c r="D31">
        <v>200</v>
      </c>
      <c r="E31">
        <v>200</v>
      </c>
      <c r="F31">
        <v>200</v>
      </c>
      <c r="G31">
        <v>200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</row>
    <row r="32" spans="1:13">
      <c r="A32" s="44">
        <v>44873</v>
      </c>
      <c r="B32">
        <v>200</v>
      </c>
      <c r="C32">
        <v>200</v>
      </c>
      <c r="D32">
        <v>200</v>
      </c>
      <c r="E32">
        <v>200</v>
      </c>
      <c r="F32">
        <v>200</v>
      </c>
      <c r="G32">
        <v>200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</row>
    <row r="33" spans="1:13">
      <c r="A33" s="44">
        <v>44874</v>
      </c>
      <c r="B33">
        <v>200</v>
      </c>
      <c r="C33">
        <v>200</v>
      </c>
      <c r="D33">
        <v>200</v>
      </c>
      <c r="E33">
        <v>200</v>
      </c>
      <c r="F33">
        <v>200</v>
      </c>
      <c r="G33">
        <v>200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</row>
    <row r="34" spans="1:13">
      <c r="A34" s="44">
        <v>44875</v>
      </c>
      <c r="B34">
        <v>200</v>
      </c>
      <c r="C34">
        <v>200</v>
      </c>
      <c r="D34">
        <v>200</v>
      </c>
      <c r="E34">
        <v>200</v>
      </c>
      <c r="F34">
        <v>200</v>
      </c>
      <c r="G34">
        <v>200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</row>
    <row r="35" spans="1:13">
      <c r="A35" s="44">
        <v>44876</v>
      </c>
      <c r="B35">
        <v>200</v>
      </c>
      <c r="C35">
        <v>200</v>
      </c>
      <c r="D35">
        <v>200</v>
      </c>
      <c r="E35">
        <v>200</v>
      </c>
      <c r="F35">
        <v>200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</row>
    <row r="36" spans="1:13">
      <c r="A36" s="44">
        <v>44877</v>
      </c>
      <c r="B36">
        <v>200</v>
      </c>
      <c r="C36">
        <v>200</v>
      </c>
      <c r="D36">
        <v>200</v>
      </c>
      <c r="E36">
        <v>200</v>
      </c>
      <c r="F36">
        <v>200</v>
      </c>
      <c r="G36">
        <v>200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</row>
    <row r="37" spans="1:13">
      <c r="A37" s="44">
        <v>44878</v>
      </c>
      <c r="B37">
        <v>200</v>
      </c>
      <c r="C37">
        <v>200</v>
      </c>
      <c r="D37">
        <v>200</v>
      </c>
      <c r="E37">
        <v>200</v>
      </c>
      <c r="F37">
        <v>200</v>
      </c>
      <c r="G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</row>
    <row r="38" spans="1:13">
      <c r="A38" s="44">
        <v>44879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</row>
    <row r="39" spans="1:13">
      <c r="A39" s="44">
        <v>44880</v>
      </c>
      <c r="B39">
        <v>200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L39">
        <v>200</v>
      </c>
      <c r="M39">
        <v>200</v>
      </c>
    </row>
    <row r="40" spans="1:13">
      <c r="A40" s="44">
        <v>44881</v>
      </c>
      <c r="B40">
        <v>200</v>
      </c>
      <c r="C40">
        <v>200</v>
      </c>
      <c r="D40">
        <v>200</v>
      </c>
      <c r="E40">
        <v>200</v>
      </c>
      <c r="F40">
        <v>200</v>
      </c>
      <c r="G40">
        <v>200</v>
      </c>
      <c r="H40">
        <v>200</v>
      </c>
      <c r="I40">
        <v>200</v>
      </c>
      <c r="J40">
        <v>200</v>
      </c>
      <c r="K40">
        <v>200</v>
      </c>
      <c r="L40">
        <v>200</v>
      </c>
      <c r="M40">
        <v>200</v>
      </c>
    </row>
  </sheetData>
  <mergeCells count="1">
    <mergeCell ref="A7:A10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abSelected="1" zoomScale="70" zoomScaleNormal="70" workbookViewId="0">
      <pane xSplit="3" topLeftCell="F1" activePane="topRight" state="frozen"/>
      <selection pane="topRight" activeCell="F1" sqref="F1"/>
    </sheetView>
  </sheetViews>
  <sheetFormatPr defaultRowHeight="14.45"/>
  <cols>
    <col min="1" max="1" width="18.5703125" style="1" bestFit="1" customWidth="1"/>
    <col min="2" max="2" width="18.5703125" customWidth="1"/>
    <col min="3" max="3" width="18.140625" bestFit="1" customWidth="1"/>
    <col min="4" max="7" width="18.5703125" customWidth="1"/>
    <col min="8" max="8" width="18.5703125" style="2" customWidth="1"/>
    <col min="9" max="13" width="18.5703125" customWidth="1"/>
  </cols>
  <sheetData>
    <row r="1" spans="1:13" s="5" customFormat="1" ht="30.75">
      <c r="A1" s="12"/>
      <c r="B1" s="43" t="s">
        <v>72</v>
      </c>
      <c r="C1" s="43" t="s">
        <v>73</v>
      </c>
      <c r="D1" s="13" t="s">
        <v>12</v>
      </c>
      <c r="E1" s="13" t="s">
        <v>14</v>
      </c>
      <c r="F1" s="65" t="s">
        <v>16</v>
      </c>
      <c r="G1" s="65" t="s">
        <v>17</v>
      </c>
      <c r="H1" s="65" t="s">
        <v>18</v>
      </c>
      <c r="I1" s="65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>
      <c r="A2" s="10" t="s">
        <v>21</v>
      </c>
      <c r="B2" s="11">
        <v>200</v>
      </c>
      <c r="C2" s="11">
        <v>230</v>
      </c>
      <c r="D2" s="11">
        <v>240</v>
      </c>
      <c r="E2" s="11">
        <v>265</v>
      </c>
      <c r="F2" s="11">
        <v>250</v>
      </c>
      <c r="G2" s="11">
        <v>200</v>
      </c>
      <c r="H2" s="11">
        <f>170+90</f>
        <v>260</v>
      </c>
      <c r="I2" s="11" t="s">
        <v>81</v>
      </c>
      <c r="J2" s="11">
        <v>220</v>
      </c>
      <c r="K2" s="11"/>
      <c r="L2" s="32" t="s">
        <v>48</v>
      </c>
      <c r="M2" s="32">
        <v>200</v>
      </c>
    </row>
    <row r="3" spans="1:13">
      <c r="A3" s="6" t="s">
        <v>36</v>
      </c>
      <c r="B3" s="7">
        <v>160</v>
      </c>
      <c r="C3" s="7">
        <v>200</v>
      </c>
      <c r="D3" s="7">
        <v>216</v>
      </c>
      <c r="E3" s="7">
        <v>245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3">
        <v>140</v>
      </c>
      <c r="M3" s="33">
        <v>175</v>
      </c>
    </row>
    <row r="4" spans="1:13">
      <c r="A4" s="6" t="s">
        <v>83</v>
      </c>
      <c r="B4" s="7"/>
      <c r="C4" s="7"/>
      <c r="D4" s="7"/>
      <c r="E4" s="7"/>
      <c r="F4" s="7"/>
      <c r="G4" s="7"/>
      <c r="H4" s="7"/>
      <c r="I4" s="7"/>
      <c r="J4" s="7"/>
      <c r="K4" s="7"/>
      <c r="L4" s="33"/>
      <c r="M4" s="33"/>
    </row>
    <row r="5" spans="1:13" s="22" customFormat="1">
      <c r="A5" s="23" t="s">
        <v>82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s="22" customFormat="1">
      <c r="A6" s="45">
        <f>'4.07.22'!A20</f>
        <v>44496</v>
      </c>
      <c r="B6" s="7">
        <f>'4.07.22'!B20</f>
        <v>200</v>
      </c>
      <c r="C6" s="7">
        <f>'4.07.22'!C20</f>
        <v>200</v>
      </c>
      <c r="D6" s="7">
        <f>'4.07.22'!D20</f>
        <v>200</v>
      </c>
      <c r="E6" s="7">
        <f>'4.07.22'!E20</f>
        <v>200</v>
      </c>
      <c r="F6" s="7">
        <f>'4.07.22'!F20</f>
        <v>200</v>
      </c>
      <c r="G6" s="7">
        <f>'4.07.22'!G20</f>
        <v>200</v>
      </c>
      <c r="H6" s="7">
        <f>'4.07.22'!H20</f>
        <v>200</v>
      </c>
      <c r="I6" s="7">
        <f>'4.07.22'!I20</f>
        <v>200</v>
      </c>
      <c r="J6" s="7">
        <f>'4.07.22'!J20</f>
        <v>200</v>
      </c>
      <c r="K6" s="7">
        <f>'4.07.22'!K20</f>
        <v>200</v>
      </c>
      <c r="L6" s="7">
        <f>'4.07.22'!L20</f>
        <v>200</v>
      </c>
      <c r="M6" s="24"/>
    </row>
    <row r="7" spans="1:13" s="3" customFormat="1" ht="29.1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5"/>
      <c r="M7" s="35"/>
    </row>
    <row r="8" spans="1:13" ht="15" thickBot="1">
      <c r="A8" s="14" t="s">
        <v>25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6">
        <v>250</v>
      </c>
      <c r="M8" s="36" t="s">
        <v>35</v>
      </c>
    </row>
    <row r="9" spans="1:13" ht="58.5" thickBot="1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.5" thickBot="1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9"/>
      <c r="L10" s="19" t="s">
        <v>48</v>
      </c>
      <c r="M10" s="19"/>
    </row>
    <row r="11" spans="1:13" ht="43.5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9"/>
      <c r="L11" s="19" t="s">
        <v>48</v>
      </c>
      <c r="M11" s="20" t="s">
        <v>68</v>
      </c>
    </row>
    <row r="12" spans="1:13" ht="29.45" thickBot="1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23" spans="5:5">
      <c r="E23" s="46"/>
    </row>
  </sheetData>
  <mergeCells count="1">
    <mergeCell ref="A9:A1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zoomScale="85" zoomScaleNormal="85" workbookViewId="0">
      <pane xSplit="3" topLeftCell="D1" activePane="topRight" state="frozen"/>
      <selection pane="topRight" activeCell="F9" sqref="F9"/>
    </sheetView>
  </sheetViews>
  <sheetFormatPr defaultRowHeight="14.45"/>
  <cols>
    <col min="1" max="1" width="22.7109375" style="1" bestFit="1" customWidth="1"/>
    <col min="2" max="9" width="18.5703125" customWidth="1"/>
    <col min="10" max="10" width="18.5703125" style="2" customWidth="1"/>
    <col min="11" max="14" width="18.5703125" customWidth="1"/>
  </cols>
  <sheetData>
    <row r="1" spans="1:14">
      <c r="A1" s="1" t="s">
        <v>8</v>
      </c>
      <c r="B1" s="37">
        <f>'СБОР ДАННЫХ'!A6</f>
        <v>44896</v>
      </c>
    </row>
    <row r="2" spans="1:14" ht="15" thickBot="1">
      <c r="A2" s="1" t="s">
        <v>9</v>
      </c>
      <c r="B2" s="37">
        <f>'СБОР ДАННЫХ'!A3</f>
        <v>44894</v>
      </c>
    </row>
    <row r="3" spans="1:14" s="5" customFormat="1" ht="29.45" thickBot="1">
      <c r="A3" s="12"/>
      <c r="B3" s="13" t="s">
        <v>10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13"/>
      <c r="N3" s="13"/>
    </row>
    <row r="4" spans="1:14">
      <c r="A4" s="10" t="s">
        <v>21</v>
      </c>
      <c r="B4" s="11"/>
      <c r="C4" s="11"/>
      <c r="D4" s="11">
        <f>'СБОР ДАННЫХ'!F5</f>
        <v>200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>
      <c r="A5" s="6" t="s">
        <v>22</v>
      </c>
      <c r="B5" s="7"/>
      <c r="C5" s="7"/>
      <c r="D5" s="7">
        <f>'СБОР ДАННЫХ'!F6</f>
        <v>190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6" t="s">
        <v>23</v>
      </c>
      <c r="B6" s="15"/>
      <c r="C6" s="15"/>
      <c r="D6" s="15">
        <f>'СБОР ДАННЫХ'!F3</f>
        <v>180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>
      <c r="A7" s="14" t="s">
        <v>24</v>
      </c>
      <c r="B7" s="15"/>
      <c r="C7" s="15"/>
      <c r="D7" s="48">
        <f>(D5-D6)/D6</f>
        <v>5.5555555555555552E-2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thickBot="1">
      <c r="A8" s="14" t="s">
        <v>25</v>
      </c>
      <c r="B8" s="15"/>
      <c r="C8" s="15"/>
      <c r="D8" s="15">
        <f>'СБОР ДАННЫХ'!F7</f>
        <v>350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5.5" thickBot="1">
      <c r="A9" s="62" t="s">
        <v>26</v>
      </c>
      <c r="B9" s="16"/>
      <c r="C9" s="16"/>
      <c r="D9" s="16" t="s">
        <v>27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45.5" thickBot="1">
      <c r="A10" s="63"/>
      <c r="B10" s="8"/>
      <c r="C10" s="8"/>
      <c r="D10" s="8" t="s">
        <v>28</v>
      </c>
      <c r="E10" s="8"/>
      <c r="F10" s="8"/>
      <c r="G10" s="8"/>
      <c r="H10" s="8"/>
      <c r="I10" s="8"/>
      <c r="J10" s="8"/>
      <c r="K10" s="8"/>
      <c r="L10" s="8"/>
      <c r="M10" s="16"/>
      <c r="N10" s="16"/>
    </row>
    <row r="11" spans="1:14" ht="174">
      <c r="A11" s="63"/>
      <c r="B11" s="8"/>
      <c r="C11" s="8"/>
      <c r="D11" s="8" t="s">
        <v>29</v>
      </c>
      <c r="E11" s="8"/>
      <c r="F11" s="8"/>
      <c r="G11" s="8"/>
      <c r="H11" s="8"/>
      <c r="I11" s="8"/>
      <c r="J11" s="8"/>
      <c r="K11" s="8"/>
      <c r="L11" s="8"/>
      <c r="M11" s="16"/>
      <c r="N11" s="8"/>
    </row>
    <row r="12" spans="1:14" ht="15" thickBot="1">
      <c r="A12" s="64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</sheetData>
  <mergeCells count="1">
    <mergeCell ref="A9:A1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="70" zoomScaleNormal="70" workbookViewId="0">
      <selection activeCell="F16" sqref="F16"/>
    </sheetView>
  </sheetViews>
  <sheetFormatPr defaultRowHeight="14.45"/>
  <cols>
    <col min="1" max="1" width="34.85546875" bestFit="1" customWidth="1"/>
    <col min="2" max="7" width="12.5703125" customWidth="1"/>
    <col min="8" max="9" width="12.5703125" hidden="1" customWidth="1"/>
  </cols>
  <sheetData>
    <row r="1" spans="1:9" ht="15" thickBot="1"/>
    <row r="2" spans="1:9" s="28" customFormat="1" ht="15" thickBot="1">
      <c r="A2" s="27" t="s">
        <v>30</v>
      </c>
      <c r="B2" s="13" t="s">
        <v>10</v>
      </c>
      <c r="C2" s="13" t="s">
        <v>31</v>
      </c>
      <c r="D2" s="13" t="s">
        <v>11</v>
      </c>
      <c r="E2" s="13" t="s">
        <v>31</v>
      </c>
      <c r="F2" s="13" t="s">
        <v>12</v>
      </c>
      <c r="G2" s="13" t="s">
        <v>31</v>
      </c>
      <c r="H2" s="13" t="s">
        <v>32</v>
      </c>
      <c r="I2" s="13" t="s">
        <v>33</v>
      </c>
    </row>
    <row r="3" spans="1:9">
      <c r="A3" s="26">
        <v>44866</v>
      </c>
      <c r="B3" s="50"/>
      <c r="C3" s="51"/>
      <c r="D3" s="50"/>
      <c r="E3" s="51"/>
      <c r="F3" s="50">
        <f>'СБОР ДАННЫХ'!F3</f>
        <v>180</v>
      </c>
      <c r="G3" s="51"/>
      <c r="H3" s="30"/>
      <c r="I3" s="30"/>
    </row>
    <row r="4" spans="1:9">
      <c r="A4" s="26">
        <v>44896</v>
      </c>
      <c r="B4" s="52"/>
      <c r="C4" s="53"/>
      <c r="D4" s="52"/>
      <c r="E4" s="53"/>
      <c r="F4" s="52">
        <f>'СБОР ДАННЫХ'!F6</f>
        <v>190</v>
      </c>
      <c r="G4" s="60">
        <f>(F4-F3)/F3</f>
        <v>5.5555555555555552E-2</v>
      </c>
      <c r="H4" s="31"/>
      <c r="I4" s="31"/>
    </row>
    <row r="5" spans="1:9">
      <c r="A5" s="26">
        <v>44927</v>
      </c>
      <c r="B5" s="54"/>
      <c r="C5" s="55"/>
      <c r="D5" s="54"/>
      <c r="E5" s="55"/>
      <c r="F5" s="50">
        <v>190</v>
      </c>
      <c r="G5" s="61">
        <f>(F5-F4)/F4</f>
        <v>0</v>
      </c>
      <c r="H5" s="31"/>
      <c r="I5" s="31"/>
    </row>
    <row r="6" spans="1:9">
      <c r="A6" s="26">
        <v>44958</v>
      </c>
      <c r="B6" s="54"/>
      <c r="C6" s="55"/>
      <c r="D6" s="54"/>
      <c r="E6" s="55"/>
      <c r="F6" s="52">
        <v>200</v>
      </c>
      <c r="G6" s="60">
        <f>(F6-F5)/F5</f>
        <v>5.2631578947368418E-2</v>
      </c>
      <c r="H6" s="29"/>
      <c r="I6" s="29"/>
    </row>
    <row r="7" spans="1:9">
      <c r="A7" s="37"/>
      <c r="B7" s="54"/>
      <c r="C7" s="55"/>
      <c r="D7" s="54"/>
      <c r="E7" s="55"/>
      <c r="F7" s="54"/>
      <c r="G7" s="55"/>
    </row>
    <row r="8" spans="1:9">
      <c r="A8" s="37"/>
      <c r="B8" s="54"/>
      <c r="C8" s="55"/>
      <c r="D8" s="54"/>
      <c r="E8" s="55"/>
      <c r="F8" s="54"/>
      <c r="G8" s="55"/>
    </row>
    <row r="9" spans="1:9">
      <c r="B9" s="50"/>
      <c r="C9" s="51"/>
      <c r="D9" s="50"/>
      <c r="E9" s="51"/>
      <c r="F9" s="50"/>
      <c r="G9" s="51"/>
    </row>
    <row r="10" spans="1:9" s="5" customFormat="1">
      <c r="B10" s="56"/>
      <c r="C10" s="57"/>
      <c r="D10" s="56"/>
      <c r="E10" s="57"/>
      <c r="F10" s="56"/>
      <c r="G10" s="57"/>
    </row>
    <row r="11" spans="1:9">
      <c r="B11" s="50"/>
      <c r="C11" s="51"/>
      <c r="D11" s="50"/>
      <c r="E11" s="51"/>
      <c r="F11" s="50"/>
      <c r="G11" s="51"/>
    </row>
    <row r="12" spans="1:9">
      <c r="B12" s="50"/>
      <c r="C12" s="51"/>
      <c r="D12" s="50"/>
      <c r="E12" s="51"/>
      <c r="F12" s="50"/>
      <c r="G12" s="51"/>
    </row>
    <row r="13" spans="1:9">
      <c r="B13" s="50"/>
      <c r="C13" s="51"/>
      <c r="D13" s="50"/>
      <c r="E13" s="51"/>
      <c r="F13" s="50"/>
      <c r="G13" s="51"/>
    </row>
    <row r="14" spans="1:9" ht="15" thickBot="1">
      <c r="B14" s="58"/>
      <c r="C14" s="59"/>
      <c r="D14" s="58"/>
      <c r="E14" s="59"/>
      <c r="F14" s="58"/>
      <c r="G14" s="59"/>
    </row>
    <row r="15" spans="1:9">
      <c r="B15" s="49"/>
      <c r="C15" s="4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zoomScale="85" zoomScaleNormal="85" workbookViewId="0">
      <pane xSplit="3" topLeftCell="D1" activePane="topRight" state="frozen"/>
      <selection pane="topRight" activeCell="H1" sqref="H1"/>
    </sheetView>
  </sheetViews>
  <sheetFormatPr defaultRowHeight="14.45"/>
  <cols>
    <col min="1" max="1" width="9.85546875" style="1" bestFit="1" customWidth="1"/>
    <col min="2" max="7" width="18.5703125" customWidth="1"/>
    <col min="8" max="8" width="18.5703125" style="2" customWidth="1"/>
    <col min="9" max="12" width="18.5703125" customWidth="1"/>
  </cols>
  <sheetData>
    <row r="1" spans="1:12" s="5" customFormat="1" ht="29.45" thickBot="1">
      <c r="A1" s="12"/>
      <c r="B1" s="13" t="s">
        <v>10</v>
      </c>
      <c r="C1" s="13"/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/>
      <c r="L1" s="13"/>
    </row>
    <row r="2" spans="1:12">
      <c r="A2" s="10" t="s">
        <v>21</v>
      </c>
      <c r="B2" s="11" t="s">
        <v>35</v>
      </c>
      <c r="C2" s="11" t="s">
        <v>35</v>
      </c>
      <c r="D2" s="11" t="s">
        <v>35</v>
      </c>
      <c r="E2" s="11" t="s">
        <v>35</v>
      </c>
      <c r="F2" s="11" t="s">
        <v>35</v>
      </c>
      <c r="G2" s="11" t="s">
        <v>35</v>
      </c>
      <c r="H2" s="11" t="s">
        <v>35</v>
      </c>
      <c r="I2" s="11" t="s">
        <v>35</v>
      </c>
      <c r="J2" s="11" t="s">
        <v>35</v>
      </c>
      <c r="K2" s="11"/>
      <c r="L2" s="11"/>
    </row>
    <row r="3" spans="1:12">
      <c r="A3" s="6" t="s">
        <v>36</v>
      </c>
      <c r="B3" s="7">
        <v>119</v>
      </c>
      <c r="C3" s="7"/>
      <c r="D3" s="7">
        <v>163</v>
      </c>
      <c r="E3" s="7">
        <v>150</v>
      </c>
      <c r="F3" s="7">
        <v>140</v>
      </c>
      <c r="G3" s="7">
        <v>100</v>
      </c>
      <c r="H3" s="7">
        <v>110</v>
      </c>
      <c r="I3" s="7">
        <v>170</v>
      </c>
      <c r="J3" s="7">
        <v>100</v>
      </c>
      <c r="K3" s="7"/>
      <c r="L3" s="7"/>
    </row>
    <row r="4" spans="1:12" hidden="1">
      <c r="A4" s="6" t="s">
        <v>37</v>
      </c>
      <c r="B4" s="7">
        <v>110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idden="1">
      <c r="A5" s="6" t="s">
        <v>38</v>
      </c>
      <c r="B5" s="7">
        <v>100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3" customFormat="1" hidden="1">
      <c r="A6" s="17" t="s">
        <v>39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" thickBot="1">
      <c r="A7" s="14" t="s">
        <v>25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5" thickBot="1">
      <c r="A8" s="62" t="s">
        <v>26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ht="15" thickBot="1">
      <c r="A9" s="63"/>
      <c r="B9" s="8"/>
      <c r="C9" s="8"/>
      <c r="D9" s="8"/>
      <c r="E9" s="8"/>
      <c r="F9" s="8"/>
      <c r="G9" s="8"/>
      <c r="H9" s="8"/>
      <c r="I9" s="8"/>
      <c r="J9" s="8"/>
      <c r="K9" s="16"/>
      <c r="L9" s="16"/>
    </row>
    <row r="10" spans="1:12">
      <c r="A10" s="63"/>
      <c r="B10" s="8"/>
      <c r="C10" s="8"/>
      <c r="D10" s="8"/>
      <c r="E10" s="8"/>
      <c r="F10" s="8"/>
      <c r="G10" s="8"/>
      <c r="H10" s="8"/>
      <c r="I10" s="8"/>
      <c r="J10" s="8"/>
      <c r="K10" s="16"/>
      <c r="L10" s="8"/>
    </row>
    <row r="11" spans="1:12" ht="15" thickBot="1">
      <c r="A11" s="6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>
      <c r="A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D14" s="4"/>
      <c r="E14" s="4"/>
      <c r="F14" s="4"/>
      <c r="G14" s="4"/>
      <c r="H14" s="4"/>
      <c r="I14" s="4"/>
      <c r="J14" s="4"/>
      <c r="K14" s="4"/>
      <c r="L14" s="4"/>
    </row>
  </sheetData>
  <mergeCells count="1">
    <mergeCell ref="A8:A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zoomScale="40" zoomScaleNormal="40" workbookViewId="0">
      <pane xSplit="3" topLeftCell="D1" activePane="topRight" state="frozen"/>
      <selection pane="topRight" activeCell="E3" sqref="E3"/>
    </sheetView>
  </sheetViews>
  <sheetFormatPr defaultRowHeight="14.45"/>
  <cols>
    <col min="1" max="1" width="16.5703125" style="1" bestFit="1" customWidth="1"/>
    <col min="2" max="7" width="18.5703125" customWidth="1"/>
    <col min="8" max="8" width="18.5703125" style="2" customWidth="1"/>
    <col min="9" max="12" width="18.5703125" customWidth="1"/>
  </cols>
  <sheetData>
    <row r="1" spans="1:12" s="5" customFormat="1" ht="29.45" thickBot="1">
      <c r="A1" s="12"/>
      <c r="B1" s="13" t="s">
        <v>10</v>
      </c>
      <c r="C1" s="13" t="s">
        <v>40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/>
      <c r="L1" s="13"/>
    </row>
    <row r="2" spans="1:12">
      <c r="A2" s="10" t="s">
        <v>21</v>
      </c>
      <c r="B2" s="11">
        <v>160</v>
      </c>
      <c r="C2" s="11">
        <v>200</v>
      </c>
      <c r="D2" s="11">
        <v>225</v>
      </c>
      <c r="E2" s="11">
        <v>229</v>
      </c>
      <c r="F2" s="11">
        <v>200</v>
      </c>
      <c r="G2" s="11">
        <v>160</v>
      </c>
      <c r="H2" s="11"/>
      <c r="I2" s="11">
        <v>180</v>
      </c>
      <c r="J2" s="11">
        <v>160</v>
      </c>
      <c r="K2" s="11"/>
      <c r="L2" s="11"/>
    </row>
    <row r="3" spans="1:12">
      <c r="A3" s="6" t="s">
        <v>36</v>
      </c>
      <c r="B3" s="7">
        <v>140</v>
      </c>
      <c r="C3" s="7">
        <v>180</v>
      </c>
      <c r="D3" s="7">
        <v>180</v>
      </c>
      <c r="E3" s="7">
        <v>189</v>
      </c>
      <c r="F3" s="7">
        <v>150</v>
      </c>
      <c r="G3" s="7">
        <v>140</v>
      </c>
      <c r="H3" s="7"/>
      <c r="I3" s="7">
        <v>180</v>
      </c>
      <c r="J3" s="7">
        <v>140</v>
      </c>
      <c r="K3" s="7"/>
      <c r="L3" s="7"/>
    </row>
    <row r="4" spans="1:12" s="22" customFormat="1">
      <c r="A4" s="23" t="s">
        <v>41</v>
      </c>
      <c r="B4" s="24">
        <f>1-'02.18'!B3/B3</f>
        <v>0.15000000000000002</v>
      </c>
      <c r="C4" s="24" t="s">
        <v>35</v>
      </c>
      <c r="D4" s="24">
        <f>1-'02.18'!D3/D3</f>
        <v>9.4444444444444442E-2</v>
      </c>
      <c r="E4" s="24">
        <f>1-'02.18'!E3/E3</f>
        <v>0.20634920634920639</v>
      </c>
      <c r="F4" s="24">
        <f>1-'02.18'!F3/F3</f>
        <v>6.6666666666666652E-2</v>
      </c>
      <c r="G4" s="24">
        <f>1-'02.18'!G3/G3</f>
        <v>0.2857142857142857</v>
      </c>
      <c r="H4" s="24" t="s">
        <v>35</v>
      </c>
      <c r="I4" s="24">
        <f>1-'02.18'!I3/I3</f>
        <v>5.555555555555558E-2</v>
      </c>
      <c r="J4" s="24">
        <f>1-'02.18'!J3/J3</f>
        <v>0.2857142857142857</v>
      </c>
      <c r="K4" s="24" t="s">
        <v>35</v>
      </c>
      <c r="L4" s="24" t="s">
        <v>35</v>
      </c>
    </row>
    <row r="5" spans="1:12" hidden="1">
      <c r="A5" s="6" t="s">
        <v>37</v>
      </c>
      <c r="B5" s="7">
        <v>110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idden="1">
      <c r="A6" s="6" t="s">
        <v>38</v>
      </c>
      <c r="B6" s="7">
        <v>100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s="3" customFormat="1" hidden="1">
      <c r="A7" s="17" t="s">
        <v>39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15" thickBot="1">
      <c r="A8" s="14" t="s">
        <v>25</v>
      </c>
      <c r="B8" s="15">
        <v>250</v>
      </c>
      <c r="C8" s="15">
        <v>250</v>
      </c>
      <c r="D8" s="15">
        <v>280</v>
      </c>
      <c r="E8" s="15">
        <v>250</v>
      </c>
      <c r="F8" s="15">
        <v>250</v>
      </c>
      <c r="G8" s="15">
        <f>420-170</f>
        <v>250</v>
      </c>
      <c r="H8" s="15"/>
      <c r="I8" s="15">
        <v>270</v>
      </c>
      <c r="J8" s="15">
        <v>300</v>
      </c>
      <c r="K8" s="15"/>
      <c r="L8" s="15"/>
    </row>
    <row r="9" spans="1:12" ht="15" thickBot="1">
      <c r="A9" s="62" t="s">
        <v>26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5" thickBot="1">
      <c r="A10" s="63"/>
      <c r="B10" s="8"/>
      <c r="C10" s="8"/>
      <c r="D10" s="8"/>
      <c r="E10" s="8"/>
      <c r="F10" s="8"/>
      <c r="G10" s="8"/>
      <c r="H10" s="8"/>
      <c r="I10" s="8"/>
      <c r="J10" s="8"/>
      <c r="K10" s="16"/>
      <c r="L10" s="16"/>
    </row>
    <row r="11" spans="1:12">
      <c r="A11" s="63"/>
      <c r="B11" s="8"/>
      <c r="C11" s="8"/>
      <c r="D11" s="8"/>
      <c r="E11" s="8"/>
      <c r="F11" s="8"/>
      <c r="G11" s="8"/>
      <c r="H11" s="8"/>
      <c r="I11" s="8"/>
      <c r="J11" s="8"/>
      <c r="K11" s="16"/>
      <c r="L11" s="8"/>
    </row>
    <row r="12" spans="1:12" ht="15" thickBot="1">
      <c r="A12" s="64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D22" sqref="D22"/>
    </sheetView>
  </sheetViews>
  <sheetFormatPr defaultRowHeight="14.45"/>
  <cols>
    <col min="1" max="1" width="9.85546875" bestFit="1" customWidth="1"/>
    <col min="6" max="6" width="10.42578125" customWidth="1"/>
  </cols>
  <sheetData>
    <row r="1" spans="1:8">
      <c r="B1" s="26">
        <v>44652</v>
      </c>
      <c r="C1" s="26"/>
      <c r="D1" s="40">
        <v>44743</v>
      </c>
      <c r="E1" s="5" t="s">
        <v>42</v>
      </c>
      <c r="G1" s="40">
        <v>44805</v>
      </c>
      <c r="H1" s="5" t="s">
        <v>42</v>
      </c>
    </row>
    <row r="2" spans="1:8">
      <c r="A2" s="38" t="s">
        <v>10</v>
      </c>
    </row>
    <row r="3" spans="1:8">
      <c r="A3" t="s">
        <v>43</v>
      </c>
      <c r="B3">
        <v>200</v>
      </c>
      <c r="D3">
        <v>230</v>
      </c>
      <c r="E3" s="22">
        <f>(D3-B3)/D3</f>
        <v>0.13043478260869565</v>
      </c>
      <c r="F3" s="42"/>
      <c r="G3">
        <v>240</v>
      </c>
      <c r="H3" s="22">
        <f>(G3-D3)/G3</f>
        <v>4.1666666666666664E-2</v>
      </c>
    </row>
    <row r="4" spans="1:8">
      <c r="A4" t="s">
        <v>44</v>
      </c>
      <c r="B4">
        <v>160</v>
      </c>
      <c r="D4">
        <v>180</v>
      </c>
      <c r="E4" s="22">
        <f>(D4-B4)/D4</f>
        <v>0.1111111111111111</v>
      </c>
      <c r="F4" s="42"/>
      <c r="G4">
        <v>180</v>
      </c>
      <c r="H4" s="22">
        <f t="shared" ref="H4:H12" si="0">(G4-D4)/G4</f>
        <v>0</v>
      </c>
    </row>
    <row r="5" spans="1:8">
      <c r="A5" t="s">
        <v>45</v>
      </c>
      <c r="B5">
        <v>140</v>
      </c>
      <c r="D5">
        <v>150</v>
      </c>
      <c r="E5" s="22">
        <f>(D5-B5)/D5</f>
        <v>6.6666666666666666E-2</v>
      </c>
      <c r="F5" s="42"/>
      <c r="G5">
        <v>160</v>
      </c>
      <c r="H5" s="22">
        <f t="shared" si="0"/>
        <v>6.25E-2</v>
      </c>
    </row>
    <row r="6" spans="1:8">
      <c r="A6" t="s">
        <v>46</v>
      </c>
      <c r="B6">
        <v>120</v>
      </c>
      <c r="D6">
        <v>120</v>
      </c>
      <c r="E6" s="22">
        <f>(D6-B6)/D6</f>
        <v>0</v>
      </c>
      <c r="F6" s="42"/>
      <c r="G6">
        <v>130</v>
      </c>
      <c r="H6" s="22">
        <f t="shared" si="0"/>
        <v>7.6923076923076927E-2</v>
      </c>
    </row>
    <row r="7" spans="1:8">
      <c r="E7" s="22"/>
      <c r="F7" s="41"/>
      <c r="H7" s="22"/>
    </row>
    <row r="8" spans="1:8">
      <c r="A8" s="38" t="s">
        <v>47</v>
      </c>
      <c r="E8" s="22"/>
      <c r="F8" s="41"/>
      <c r="H8" s="22"/>
    </row>
    <row r="9" spans="1:8">
      <c r="A9" t="s">
        <v>43</v>
      </c>
      <c r="B9">
        <v>230</v>
      </c>
      <c r="D9">
        <v>240</v>
      </c>
      <c r="E9" s="22">
        <f>(D9-B9)/D9</f>
        <v>4.1666666666666664E-2</v>
      </c>
      <c r="F9" s="42"/>
      <c r="G9">
        <v>250</v>
      </c>
      <c r="H9" s="22">
        <f t="shared" si="0"/>
        <v>0.04</v>
      </c>
    </row>
    <row r="10" spans="1:8">
      <c r="A10" t="s">
        <v>44</v>
      </c>
      <c r="B10">
        <v>200</v>
      </c>
      <c r="D10">
        <v>210</v>
      </c>
      <c r="E10" s="22">
        <f>(D10-B10)/D10</f>
        <v>4.7619047619047616E-2</v>
      </c>
      <c r="F10" s="42"/>
      <c r="G10">
        <v>220</v>
      </c>
      <c r="H10" s="22">
        <f t="shared" si="0"/>
        <v>4.5454545454545456E-2</v>
      </c>
    </row>
    <row r="11" spans="1:8">
      <c r="A11" t="s">
        <v>45</v>
      </c>
      <c r="B11">
        <v>180</v>
      </c>
      <c r="D11">
        <v>190</v>
      </c>
      <c r="E11" s="22">
        <f>(D11-B11)/D11</f>
        <v>5.2631578947368418E-2</v>
      </c>
      <c r="F11" s="42"/>
      <c r="G11">
        <v>200</v>
      </c>
      <c r="H11" s="22">
        <f t="shared" si="0"/>
        <v>0.05</v>
      </c>
    </row>
    <row r="12" spans="1:8">
      <c r="A12" t="s">
        <v>46</v>
      </c>
      <c r="B12">
        <v>160</v>
      </c>
      <c r="D12">
        <v>170</v>
      </c>
      <c r="E12" s="22">
        <f>(D12-B12)/D12</f>
        <v>5.8823529411764705E-2</v>
      </c>
      <c r="F12" s="42"/>
      <c r="G12">
        <v>180</v>
      </c>
      <c r="H12" s="22">
        <f t="shared" si="0"/>
        <v>5.5555555555555552E-2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zoomScale="70" zoomScaleNormal="70" workbookViewId="0">
      <pane xSplit="3" topLeftCell="D1" activePane="topRight" state="frozen"/>
      <selection pane="topRight" activeCell="C3" sqref="A1:C3"/>
    </sheetView>
  </sheetViews>
  <sheetFormatPr defaultRowHeight="14.45"/>
  <cols>
    <col min="1" max="1" width="18.42578125" style="1" bestFit="1" customWidth="1"/>
    <col min="2" max="7" width="18.5703125" customWidth="1"/>
    <col min="8" max="8" width="18.5703125" style="2" customWidth="1"/>
    <col min="9" max="12" width="18.5703125" customWidth="1"/>
  </cols>
  <sheetData>
    <row r="1" spans="1:12" s="5" customFormat="1" ht="29.45" thickBot="1">
      <c r="A1" s="12"/>
      <c r="B1" s="13" t="s">
        <v>10</v>
      </c>
      <c r="C1" s="13" t="s">
        <v>40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>
      <c r="A2" s="10" t="s">
        <v>21</v>
      </c>
      <c r="B2" s="11">
        <v>180</v>
      </c>
      <c r="C2" s="11">
        <v>200</v>
      </c>
      <c r="D2" s="11">
        <v>234</v>
      </c>
      <c r="E2" s="11">
        <v>235</v>
      </c>
      <c r="F2" s="11">
        <v>200</v>
      </c>
      <c r="G2" s="11">
        <v>170</v>
      </c>
      <c r="H2" s="11">
        <v>145</v>
      </c>
      <c r="I2" s="11">
        <f>180+60</f>
        <v>240</v>
      </c>
      <c r="J2" s="11">
        <v>200</v>
      </c>
      <c r="K2" s="11" t="s">
        <v>48</v>
      </c>
      <c r="L2" s="11">
        <v>200</v>
      </c>
    </row>
    <row r="3" spans="1:12">
      <c r="A3" s="6" t="s">
        <v>36</v>
      </c>
      <c r="B3" s="7">
        <v>140</v>
      </c>
      <c r="C3" s="7">
        <v>180</v>
      </c>
      <c r="D3" s="7">
        <v>184</v>
      </c>
      <c r="E3" s="7">
        <v>199</v>
      </c>
      <c r="F3" s="7">
        <v>170</v>
      </c>
      <c r="G3" s="7">
        <v>150</v>
      </c>
      <c r="H3" s="7">
        <v>145</v>
      </c>
      <c r="I3" s="7">
        <v>180</v>
      </c>
      <c r="J3" s="7">
        <v>150</v>
      </c>
      <c r="K3" s="7">
        <v>120</v>
      </c>
      <c r="L3" s="7">
        <v>175</v>
      </c>
    </row>
    <row r="4" spans="1:12" s="22" customFormat="1">
      <c r="A4" s="23" t="s">
        <v>49</v>
      </c>
      <c r="B4" s="24">
        <f>1-'27.04.21'!B3/B3</f>
        <v>0</v>
      </c>
      <c r="C4" s="24">
        <f>1-'27.04.21'!C3/C3</f>
        <v>0</v>
      </c>
      <c r="D4" s="24">
        <f>1-'27.04.21'!D3/D3</f>
        <v>2.1739130434782594E-2</v>
      </c>
      <c r="E4" s="24">
        <f>1-'27.04.21'!E3/E3</f>
        <v>5.0251256281407031E-2</v>
      </c>
      <c r="F4" s="24">
        <f>1-'27.04.21'!F3/F3</f>
        <v>0.11764705882352944</v>
      </c>
      <c r="G4" s="24">
        <f>1-'27.04.21'!G3/G3</f>
        <v>6.6666666666666652E-2</v>
      </c>
      <c r="H4" s="24" t="s">
        <v>35</v>
      </c>
      <c r="I4" s="24">
        <f>1-'27.04.21'!I3/I3</f>
        <v>0</v>
      </c>
      <c r="J4" s="24">
        <f>1-'27.04.21'!J3/J3</f>
        <v>6.6666666666666652E-2</v>
      </c>
      <c r="K4" s="25" t="s">
        <v>35</v>
      </c>
      <c r="L4" s="25" t="s">
        <v>35</v>
      </c>
    </row>
    <row r="5" spans="1:12" hidden="1">
      <c r="A5" s="6" t="s">
        <v>37</v>
      </c>
      <c r="B5" s="7">
        <v>110</v>
      </c>
      <c r="C5" s="7">
        <v>130</v>
      </c>
      <c r="D5" s="7">
        <f>920/5</f>
        <v>184</v>
      </c>
      <c r="E5" s="7">
        <v>189</v>
      </c>
      <c r="F5" s="7">
        <v>170</v>
      </c>
      <c r="G5" s="7">
        <v>150</v>
      </c>
      <c r="H5" s="7">
        <v>145</v>
      </c>
      <c r="I5" s="7">
        <v>180</v>
      </c>
      <c r="J5" s="7">
        <v>150</v>
      </c>
      <c r="K5" s="7">
        <v>120</v>
      </c>
      <c r="L5" s="7">
        <v>175</v>
      </c>
    </row>
    <row r="6" spans="1:12" hidden="1">
      <c r="A6" s="6" t="s">
        <v>38</v>
      </c>
      <c r="B6" s="7">
        <v>100</v>
      </c>
      <c r="C6" s="7">
        <v>100</v>
      </c>
      <c r="D6" s="7">
        <f>920/5</f>
        <v>184</v>
      </c>
      <c r="E6" s="7">
        <v>189</v>
      </c>
      <c r="F6" s="7">
        <v>170</v>
      </c>
      <c r="G6" s="7">
        <v>150</v>
      </c>
      <c r="H6" s="7">
        <v>145</v>
      </c>
      <c r="I6" s="7">
        <v>180</v>
      </c>
      <c r="J6" s="7">
        <v>150</v>
      </c>
      <c r="K6" s="7">
        <v>120</v>
      </c>
      <c r="L6" s="7">
        <v>175</v>
      </c>
    </row>
    <row r="7" spans="1:12" s="3" customFormat="1" ht="29.1" hidden="1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18"/>
    </row>
    <row r="8" spans="1:12" ht="15" thickBot="1">
      <c r="A8" s="14" t="s">
        <v>25</v>
      </c>
      <c r="B8" s="15">
        <v>270</v>
      </c>
      <c r="C8" s="15">
        <v>270</v>
      </c>
      <c r="D8" s="15">
        <v>290</v>
      </c>
      <c r="E8" s="15">
        <v>400</v>
      </c>
      <c r="F8" s="15"/>
      <c r="G8" s="15">
        <f>420-170</f>
        <v>250</v>
      </c>
      <c r="H8" s="15" t="s">
        <v>35</v>
      </c>
      <c r="I8" s="15" t="s">
        <v>35</v>
      </c>
      <c r="J8" s="15">
        <v>400</v>
      </c>
      <c r="K8" s="15">
        <v>250</v>
      </c>
      <c r="L8" s="15" t="s">
        <v>35</v>
      </c>
    </row>
    <row r="9" spans="1:12" ht="58.5" thickBot="1">
      <c r="A9" s="62" t="s">
        <v>26</v>
      </c>
      <c r="B9" s="16" t="s">
        <v>51</v>
      </c>
      <c r="C9" s="16"/>
      <c r="D9" s="16" t="s">
        <v>52</v>
      </c>
      <c r="E9" s="16" t="s">
        <v>53</v>
      </c>
      <c r="F9" s="16" t="s">
        <v>48</v>
      </c>
      <c r="G9" s="16" t="s">
        <v>54</v>
      </c>
      <c r="H9" s="16" t="s">
        <v>55</v>
      </c>
      <c r="I9" s="16" t="s">
        <v>48</v>
      </c>
      <c r="J9" s="16" t="s">
        <v>56</v>
      </c>
      <c r="K9" s="16" t="s">
        <v>48</v>
      </c>
      <c r="L9" s="16"/>
    </row>
    <row r="10" spans="1:12" ht="58.5" thickBot="1">
      <c r="A10" s="63"/>
      <c r="B10" s="8" t="s">
        <v>57</v>
      </c>
      <c r="C10" s="8"/>
      <c r="D10" s="8" t="s">
        <v>54</v>
      </c>
      <c r="E10" s="8" t="s">
        <v>58</v>
      </c>
      <c r="F10" s="8" t="s">
        <v>48</v>
      </c>
      <c r="G10" s="8" t="s">
        <v>59</v>
      </c>
      <c r="H10" s="8" t="s">
        <v>60</v>
      </c>
      <c r="I10" s="8" t="s">
        <v>48</v>
      </c>
      <c r="J10" s="8" t="s">
        <v>61</v>
      </c>
      <c r="K10" s="16" t="s">
        <v>48</v>
      </c>
      <c r="L10" s="16"/>
    </row>
    <row r="11" spans="1:12" ht="43.5">
      <c r="A11" s="63"/>
      <c r="B11" s="8" t="s">
        <v>62</v>
      </c>
      <c r="C11" s="8"/>
      <c r="D11" s="8" t="s">
        <v>63</v>
      </c>
      <c r="E11" s="8" t="s">
        <v>64</v>
      </c>
      <c r="F11" s="8" t="s">
        <v>48</v>
      </c>
      <c r="G11" s="8" t="s">
        <v>65</v>
      </c>
      <c r="H11" s="8" t="s">
        <v>66</v>
      </c>
      <c r="I11" s="8" t="s">
        <v>48</v>
      </c>
      <c r="J11" s="8" t="s">
        <v>67</v>
      </c>
      <c r="K11" s="16" t="s">
        <v>48</v>
      </c>
      <c r="L11" s="8" t="s">
        <v>68</v>
      </c>
    </row>
    <row r="12" spans="1:12" ht="29.45" thickBot="1">
      <c r="A12" s="64"/>
      <c r="B12" s="9" t="s">
        <v>69</v>
      </c>
      <c r="C12" s="9"/>
      <c r="D12" s="9" t="s">
        <v>70</v>
      </c>
      <c r="E12" s="9"/>
      <c r="F12" s="9"/>
      <c r="G12" s="9"/>
      <c r="H12" s="9"/>
      <c r="I12" s="9"/>
      <c r="J12" s="9"/>
      <c r="K12" s="9" t="s">
        <v>71</v>
      </c>
      <c r="L12" s="9"/>
    </row>
    <row r="13" spans="1:1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5"/>
  <sheetViews>
    <sheetView zoomScale="55" zoomScaleNormal="55" workbookViewId="0">
      <pane xSplit="3" topLeftCell="D1" activePane="topRight" state="frozen"/>
      <selection pane="topRight" activeCell="E4" sqref="E4"/>
    </sheetView>
  </sheetViews>
  <sheetFormatPr defaultRowHeight="14.45"/>
  <cols>
    <col min="1" max="1" width="18.5703125" style="1" bestFit="1" customWidth="1"/>
    <col min="2" max="2" width="18.5703125" customWidth="1"/>
    <col min="3" max="3" width="18.140625" bestFit="1" customWidth="1"/>
    <col min="4" max="7" width="18.5703125" customWidth="1"/>
    <col min="8" max="8" width="18.5703125" style="2" customWidth="1"/>
    <col min="9" max="12" width="18.5703125" customWidth="1"/>
  </cols>
  <sheetData>
    <row r="1" spans="1:12" s="5" customFormat="1" ht="29.45" thickBot="1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>
      <c r="A2" s="10" t="s">
        <v>21</v>
      </c>
      <c r="B2" s="11">
        <v>180</v>
      </c>
      <c r="C2" s="11">
        <v>200</v>
      </c>
      <c r="D2" s="11">
        <v>246</v>
      </c>
      <c r="E2" s="11">
        <v>255</v>
      </c>
      <c r="F2" s="11">
        <v>200</v>
      </c>
      <c r="G2" s="11">
        <v>200</v>
      </c>
      <c r="H2" s="11">
        <v>150</v>
      </c>
      <c r="I2" s="11">
        <f>180+60</f>
        <v>240</v>
      </c>
      <c r="J2" s="11">
        <v>220</v>
      </c>
      <c r="K2" s="11" t="s">
        <v>48</v>
      </c>
      <c r="L2" s="11">
        <v>200</v>
      </c>
    </row>
    <row r="3" spans="1:12">
      <c r="A3" s="6" t="s">
        <v>36</v>
      </c>
      <c r="B3" s="7">
        <v>140</v>
      </c>
      <c r="C3" s="7">
        <v>180</v>
      </c>
      <c r="D3" s="7">
        <v>195</v>
      </c>
      <c r="E3" s="7">
        <v>230</v>
      </c>
      <c r="F3" s="7">
        <v>170</v>
      </c>
      <c r="G3" s="7">
        <f>340/2</f>
        <v>170</v>
      </c>
      <c r="H3" s="11">
        <v>150</v>
      </c>
      <c r="I3" s="7">
        <v>180</v>
      </c>
      <c r="J3" s="7">
        <v>175</v>
      </c>
      <c r="K3" s="7">
        <v>120</v>
      </c>
      <c r="L3" s="7">
        <v>175</v>
      </c>
    </row>
    <row r="4" spans="1:12" s="22" customFormat="1">
      <c r="A4" s="23" t="s">
        <v>74</v>
      </c>
      <c r="B4" s="24">
        <f>1-'27.01.22'!B3/B3</f>
        <v>0</v>
      </c>
      <c r="C4" s="24">
        <f>1-'27.01.22'!C3/C3</f>
        <v>0</v>
      </c>
      <c r="D4" s="24">
        <f>1-'27.01.22'!D3/D3</f>
        <v>5.6410256410256432E-2</v>
      </c>
      <c r="E4" s="24">
        <f>1-'27.01.22'!E3/E3</f>
        <v>0.13478260869565217</v>
      </c>
      <c r="F4" s="24">
        <f>1-'27.01.22'!F3/F3</f>
        <v>0</v>
      </c>
      <c r="G4" s="24">
        <f>1-'27.01.22'!G3/G3</f>
        <v>0.11764705882352944</v>
      </c>
      <c r="H4" s="24">
        <f>1-'27.01.22'!H3/H3</f>
        <v>3.3333333333333326E-2</v>
      </c>
      <c r="I4" s="24">
        <f>1-'27.01.22'!I3/I3</f>
        <v>0</v>
      </c>
      <c r="J4" s="24">
        <f>1-'27.01.22'!J3/J3</f>
        <v>0.1428571428571429</v>
      </c>
      <c r="K4" s="24">
        <f>1-'27.01.22'!K3/K3</f>
        <v>0</v>
      </c>
      <c r="L4" s="24">
        <f>1-'27.01.22'!L3/L3</f>
        <v>0</v>
      </c>
    </row>
    <row r="5" spans="1:12" hidden="1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 t="shared" ref="G5:G6" si="0">340/2</f>
        <v>170</v>
      </c>
      <c r="H5" s="11">
        <v>150</v>
      </c>
      <c r="I5" s="7">
        <v>180</v>
      </c>
      <c r="J5" s="7">
        <v>175</v>
      </c>
      <c r="K5" s="7">
        <v>120</v>
      </c>
      <c r="L5" s="7">
        <v>175</v>
      </c>
    </row>
    <row r="6" spans="1:12" hidden="1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 t="shared" si="0"/>
        <v>170</v>
      </c>
      <c r="H6" s="11">
        <v>150</v>
      </c>
      <c r="I6" s="7">
        <v>180</v>
      </c>
      <c r="J6" s="7">
        <v>175</v>
      </c>
      <c r="K6" s="7">
        <v>120</v>
      </c>
      <c r="L6" s="7">
        <v>175</v>
      </c>
    </row>
    <row r="7" spans="1:12" s="3" customFormat="1" ht="29.1" hidden="1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18"/>
    </row>
    <row r="8" spans="1:12" ht="15" thickBot="1">
      <c r="A8" s="14" t="s">
        <v>25</v>
      </c>
      <c r="B8" s="15">
        <v>270</v>
      </c>
      <c r="C8" s="15">
        <v>400</v>
      </c>
      <c r="D8" s="15">
        <v>290</v>
      </c>
      <c r="E8" s="15">
        <v>450</v>
      </c>
      <c r="F8" s="15"/>
      <c r="G8" s="15">
        <f>420-170</f>
        <v>250</v>
      </c>
      <c r="H8" s="15" t="s">
        <v>35</v>
      </c>
      <c r="I8" s="15" t="s">
        <v>35</v>
      </c>
      <c r="J8" s="15">
        <v>400</v>
      </c>
      <c r="K8" s="15">
        <v>250</v>
      </c>
      <c r="L8" s="15" t="s">
        <v>35</v>
      </c>
    </row>
    <row r="9" spans="1:12" ht="58.5" thickBot="1">
      <c r="A9" s="62" t="s">
        <v>26</v>
      </c>
      <c r="B9" s="16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.5" thickBot="1">
      <c r="A10" s="63"/>
      <c r="B10" s="8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>
      <c r="A11" s="63"/>
      <c r="B11" s="8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45" thickBot="1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6"/>
  <sheetViews>
    <sheetView zoomScale="70" zoomScaleNormal="70" workbookViewId="0">
      <pane xSplit="3" topLeftCell="D1" activePane="topRight" state="frozen"/>
      <selection pane="topRight" activeCell="D5" sqref="D5"/>
    </sheetView>
  </sheetViews>
  <sheetFormatPr defaultRowHeight="14.45"/>
  <cols>
    <col min="1" max="1" width="18.5703125" style="1" bestFit="1" customWidth="1"/>
    <col min="2" max="2" width="18.5703125" customWidth="1"/>
    <col min="3" max="3" width="18.140625" bestFit="1" customWidth="1"/>
    <col min="4" max="7" width="18.5703125" customWidth="1"/>
    <col min="8" max="8" width="18.5703125" style="2" customWidth="1"/>
    <col min="9" max="12" width="18.5703125" customWidth="1"/>
  </cols>
  <sheetData>
    <row r="1" spans="1:12" ht="15" thickBot="1"/>
    <row r="2" spans="1:12" s="5" customFormat="1" ht="29.45" thickBot="1">
      <c r="A2" s="12"/>
      <c r="B2" s="13" t="s">
        <v>72</v>
      </c>
      <c r="C2" s="13" t="s">
        <v>73</v>
      </c>
      <c r="D2" s="13" t="s">
        <v>34</v>
      </c>
      <c r="E2" s="13" t="s">
        <v>14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32</v>
      </c>
      <c r="L2" s="13" t="s">
        <v>33</v>
      </c>
    </row>
    <row r="3" spans="1:12">
      <c r="A3" s="10" t="s">
        <v>21</v>
      </c>
      <c r="B3" s="11">
        <v>180</v>
      </c>
      <c r="C3" s="11">
        <v>200</v>
      </c>
      <c r="D3" s="11">
        <v>246</v>
      </c>
      <c r="E3" s="11">
        <v>255</v>
      </c>
      <c r="F3" s="11">
        <v>250</v>
      </c>
      <c r="G3" s="11">
        <v>200</v>
      </c>
      <c r="H3" s="11">
        <v>150</v>
      </c>
      <c r="I3" s="11">
        <f>180+60</f>
        <v>240</v>
      </c>
      <c r="J3" s="11">
        <v>220</v>
      </c>
      <c r="K3" s="32" t="s">
        <v>48</v>
      </c>
      <c r="L3" s="32">
        <v>200</v>
      </c>
    </row>
    <row r="4" spans="1:12">
      <c r="A4" s="6" t="s">
        <v>36</v>
      </c>
      <c r="B4" s="7">
        <v>140</v>
      </c>
      <c r="C4" s="7">
        <v>180</v>
      </c>
      <c r="D4" s="7">
        <v>195</v>
      </c>
      <c r="E4" s="7">
        <v>230</v>
      </c>
      <c r="F4" s="7">
        <v>180</v>
      </c>
      <c r="G4" s="7">
        <f>340/2</f>
        <v>170</v>
      </c>
      <c r="H4" s="11">
        <v>150</v>
      </c>
      <c r="I4" s="7">
        <v>180</v>
      </c>
      <c r="J4" s="7">
        <v>175</v>
      </c>
      <c r="K4" s="33">
        <v>120</v>
      </c>
      <c r="L4" s="33">
        <v>175</v>
      </c>
    </row>
    <row r="5" spans="1:12" s="22" customFormat="1">
      <c r="A5" s="23" t="s">
        <v>75</v>
      </c>
      <c r="B5" s="24">
        <f>1-'15.03.22'!B3/B4</f>
        <v>0</v>
      </c>
      <c r="C5" s="24">
        <f>1-'15.03.22'!C3/C4</f>
        <v>0</v>
      </c>
      <c r="D5" s="24">
        <f>1-'15.03.22'!D3/D4</f>
        <v>0</v>
      </c>
      <c r="E5" s="24">
        <f>1-'15.03.22'!E3/E4</f>
        <v>0</v>
      </c>
      <c r="F5" s="24">
        <f>1-'15.03.22'!F3/F4</f>
        <v>5.555555555555558E-2</v>
      </c>
      <c r="G5" s="24">
        <f>1-'15.03.22'!G3/G4</f>
        <v>0</v>
      </c>
      <c r="H5" s="24">
        <f>1-'15.03.22'!H3/H4</f>
        <v>0</v>
      </c>
      <c r="I5" s="24">
        <f>1-'15.03.22'!I3/I4</f>
        <v>0</v>
      </c>
      <c r="J5" s="24">
        <f>1-'15.03.22'!J3/J4</f>
        <v>0</v>
      </c>
      <c r="K5" s="34">
        <f>1-'15.03.22'!K3/K4</f>
        <v>0</v>
      </c>
      <c r="L5" s="34">
        <f>1-'15.03.22'!L3/L4</f>
        <v>0</v>
      </c>
    </row>
    <row r="6" spans="1:12" hidden="1">
      <c r="A6" s="6" t="s">
        <v>37</v>
      </c>
      <c r="B6" s="7">
        <v>110</v>
      </c>
      <c r="C6" s="7">
        <v>130</v>
      </c>
      <c r="D6" s="7">
        <v>195</v>
      </c>
      <c r="E6" s="7">
        <v>225</v>
      </c>
      <c r="F6" s="7">
        <v>170</v>
      </c>
      <c r="G6" s="7">
        <f t="shared" ref="G6:G7" si="0">340/2</f>
        <v>170</v>
      </c>
      <c r="H6" s="11">
        <v>150</v>
      </c>
      <c r="I6" s="7">
        <v>180</v>
      </c>
      <c r="J6" s="7">
        <v>175</v>
      </c>
      <c r="K6" s="33">
        <v>120</v>
      </c>
      <c r="L6" s="33">
        <v>175</v>
      </c>
    </row>
    <row r="7" spans="1:12" hidden="1">
      <c r="A7" s="6" t="s">
        <v>38</v>
      </c>
      <c r="B7" s="7">
        <v>100</v>
      </c>
      <c r="C7" s="7">
        <v>100</v>
      </c>
      <c r="D7" s="7">
        <v>195</v>
      </c>
      <c r="E7" s="7">
        <v>225</v>
      </c>
      <c r="F7" s="7">
        <v>170</v>
      </c>
      <c r="G7" s="7">
        <f t="shared" si="0"/>
        <v>170</v>
      </c>
      <c r="H7" s="11">
        <v>150</v>
      </c>
      <c r="I7" s="7">
        <v>180</v>
      </c>
      <c r="J7" s="7">
        <v>175</v>
      </c>
      <c r="K7" s="33">
        <v>120</v>
      </c>
      <c r="L7" s="33">
        <v>175</v>
      </c>
    </row>
    <row r="8" spans="1:12" s="3" customFormat="1" ht="29.1" hidden="1">
      <c r="A8" s="17" t="s">
        <v>39</v>
      </c>
      <c r="B8" s="18"/>
      <c r="C8" s="18"/>
      <c r="D8" s="18"/>
      <c r="E8" s="18"/>
      <c r="F8" s="18" t="s">
        <v>50</v>
      </c>
      <c r="G8" s="18"/>
      <c r="H8" s="18"/>
      <c r="I8" s="18"/>
      <c r="J8" s="18"/>
      <c r="K8" s="35"/>
      <c r="L8" s="35"/>
    </row>
    <row r="9" spans="1:12">
      <c r="A9" s="14" t="s">
        <v>25</v>
      </c>
      <c r="B9" s="15">
        <v>270</v>
      </c>
      <c r="C9" s="15">
        <v>400</v>
      </c>
      <c r="D9" s="15">
        <v>290</v>
      </c>
      <c r="E9" s="15">
        <v>450</v>
      </c>
      <c r="F9" s="15"/>
      <c r="G9" s="15">
        <f>420-170</f>
        <v>250</v>
      </c>
      <c r="H9" s="15" t="s">
        <v>35</v>
      </c>
      <c r="I9" s="15" t="s">
        <v>35</v>
      </c>
      <c r="J9" s="15">
        <v>400</v>
      </c>
      <c r="K9" s="36">
        <v>250</v>
      </c>
      <c r="L9" s="36" t="s">
        <v>35</v>
      </c>
    </row>
    <row r="10" spans="1:12" ht="58.5" hidden="1" thickBot="1">
      <c r="A10" s="62" t="s">
        <v>26</v>
      </c>
      <c r="B10" s="19" t="s">
        <v>51</v>
      </c>
      <c r="C10" s="16"/>
      <c r="D10" s="19" t="s">
        <v>52</v>
      </c>
      <c r="E10" s="19" t="s">
        <v>53</v>
      </c>
      <c r="F10" s="16" t="s">
        <v>48</v>
      </c>
      <c r="G10" s="19" t="s">
        <v>54</v>
      </c>
      <c r="H10" s="19" t="s">
        <v>55</v>
      </c>
      <c r="I10" s="19" t="s">
        <v>48</v>
      </c>
      <c r="J10" s="19" t="s">
        <v>56</v>
      </c>
      <c r="K10" s="19" t="s">
        <v>48</v>
      </c>
      <c r="L10" s="19"/>
    </row>
    <row r="11" spans="1:12" ht="58.5" hidden="1" thickBot="1">
      <c r="A11" s="63"/>
      <c r="B11" s="20" t="s">
        <v>57</v>
      </c>
      <c r="C11" s="8"/>
      <c r="D11" s="20" t="s">
        <v>54</v>
      </c>
      <c r="E11" s="20" t="s">
        <v>58</v>
      </c>
      <c r="F11" s="8" t="s">
        <v>48</v>
      </c>
      <c r="G11" s="20" t="s">
        <v>59</v>
      </c>
      <c r="H11" s="20" t="s">
        <v>60</v>
      </c>
      <c r="I11" s="20" t="s">
        <v>48</v>
      </c>
      <c r="J11" s="20" t="s">
        <v>61</v>
      </c>
      <c r="K11" s="19" t="s">
        <v>48</v>
      </c>
      <c r="L11" s="19"/>
    </row>
    <row r="12" spans="1:12" ht="43.5" hidden="1">
      <c r="A12" s="63"/>
      <c r="B12" s="20" t="s">
        <v>62</v>
      </c>
      <c r="C12" s="8"/>
      <c r="D12" s="20" t="s">
        <v>63</v>
      </c>
      <c r="E12" s="20" t="s">
        <v>64</v>
      </c>
      <c r="F12" s="8" t="s">
        <v>48</v>
      </c>
      <c r="G12" s="20" t="s">
        <v>65</v>
      </c>
      <c r="H12" s="20" t="s">
        <v>66</v>
      </c>
      <c r="I12" s="20" t="s">
        <v>48</v>
      </c>
      <c r="J12" s="20" t="s">
        <v>67</v>
      </c>
      <c r="K12" s="19" t="s">
        <v>48</v>
      </c>
      <c r="L12" s="20" t="s">
        <v>68</v>
      </c>
    </row>
    <row r="13" spans="1:12" ht="29.45" hidden="1" thickBot="1">
      <c r="A13" s="64"/>
      <c r="B13" s="9" t="s">
        <v>69</v>
      </c>
      <c r="C13" s="9"/>
      <c r="D13" s="21" t="s">
        <v>70</v>
      </c>
      <c r="E13" s="9"/>
      <c r="F13" s="9"/>
      <c r="G13" s="21"/>
      <c r="H13" s="21"/>
      <c r="I13" s="21"/>
      <c r="J13" s="21"/>
      <c r="K13" s="21" t="s">
        <v>71</v>
      </c>
      <c r="L13" s="21"/>
    </row>
    <row r="14" spans="1:1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D16" s="4"/>
      <c r="E16" s="4"/>
      <c r="F16" s="4"/>
      <c r="G16" s="4"/>
      <c r="H16" s="4"/>
      <c r="I16" s="4"/>
      <c r="J16" s="4"/>
      <c r="K16" s="4"/>
      <c r="L16" s="4"/>
    </row>
  </sheetData>
  <mergeCells count="1">
    <mergeCell ref="A10:A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071E0D57449443BB1A41017B798400" ma:contentTypeVersion="4" ma:contentTypeDescription="Create a new document." ma:contentTypeScope="" ma:versionID="0edc927937dca1348c70ca7b0dd42df5">
  <xsd:schema xmlns:xsd="http://www.w3.org/2001/XMLSchema" xmlns:xs="http://www.w3.org/2001/XMLSchema" xmlns:p="http://schemas.microsoft.com/office/2006/metadata/properties" xmlns:ns2="2f6a15d5-d78c-4bbc-a8ce-a825afcfcd8c" targetNamespace="http://schemas.microsoft.com/office/2006/metadata/properties" ma:root="true" ma:fieldsID="f0ce1057797901dc2911d0861ce2a70f" ns2:_="">
    <xsd:import namespace="2f6a15d5-d78c-4bbc-a8ce-a825afcfcd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15d5-d78c-4bbc-a8ce-a825afcfc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56180B-526F-451A-BA47-08A87D693AFB}"/>
</file>

<file path=customXml/itemProps2.xml><?xml version="1.0" encoding="utf-8"?>
<ds:datastoreItem xmlns:ds="http://schemas.openxmlformats.org/officeDocument/2006/customXml" ds:itemID="{CDF2BA3D-F926-4122-8828-DB50C2702D77}"/>
</file>

<file path=customXml/itemProps3.xml><?xml version="1.0" encoding="utf-8"?>
<ds:datastoreItem xmlns:ds="http://schemas.openxmlformats.org/officeDocument/2006/customXml" ds:itemID="{F86DBEAD-886F-488E-8630-4BEDE1B9F7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</dc:creator>
  <cp:keywords/>
  <dc:description/>
  <cp:lastModifiedBy>Шерышов Михаил Евгеньевич</cp:lastModifiedBy>
  <cp:revision/>
  <dcterms:created xsi:type="dcterms:W3CDTF">2022-01-27T07:42:13Z</dcterms:created>
  <dcterms:modified xsi:type="dcterms:W3CDTF">2022-12-03T15:59:29Z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0x01010078071E0D57449443BB1A41017B798400</vt:lpwstr>
  </property>
</Properties>
</file>