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/comment2.xml" ContentType="application/vnd.openxmlformats-officedocument.spreadsheetml.comments+xml"/>
  <Override PartName="/xl/worksheets/sheet12.xml" ContentType="application/vnd.openxmlformats-officedocument.spreadsheetml.worksheet+xml"/>
  <Override PartName="/xl/comments/comment3.xml" ContentType="application/vnd.openxmlformats-officedocument.spreadsheetml.comments+xml"/>
  <Override PartName="/xl/worksheets/sheet13.xml" ContentType="application/vnd.openxmlformats-officedocument.spreadsheetml.worksheet+xml"/>
  <Override PartName="/xl/comments/comment4.xml" ContentType="application/vnd.openxmlformats-officedocument.spreadsheetml.comments+xml"/>
  <Override PartName="/xl/worksheets/sheet14.xml" ContentType="application/vnd.openxmlformats-officedocument.spreadsheetml.worksheet+xml"/>
  <Override PartName="/xl/comments/comment5.xml" ContentType="application/vnd.openxmlformats-officedocument.spreadsheetml.comments+xml"/>
  <Override PartName="/xl/worksheets/sheet15.xml" ContentType="application/vnd.openxmlformats-officedocument.spreadsheetml.worksheet+xml"/>
  <Override PartName="/xl/comments/comment6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80" tabRatio="600" firstSheet="9" activeTab="16" autoFilterDateGrouping="1"/>
  </bookViews>
  <sheets>
    <sheet xmlns:r="http://schemas.openxmlformats.org/officeDocument/2006/relationships" name="СБОР ДАННЫХ" sheetId="1" state="visible" r:id="rId1"/>
    <sheet xmlns:r="http://schemas.openxmlformats.org/officeDocument/2006/relationships" name="Выод данных" sheetId="2" state="visible" r:id="rId2"/>
    <sheet xmlns:r="http://schemas.openxmlformats.org/officeDocument/2006/relationships" name="Сводная" sheetId="3" state="visible" r:id="rId3"/>
    <sheet xmlns:r="http://schemas.openxmlformats.org/officeDocument/2006/relationships" name="02.18" sheetId="4" state="visible" r:id="rId4"/>
    <sheet xmlns:r="http://schemas.openxmlformats.org/officeDocument/2006/relationships" name="27.04.21" sheetId="5" state="visible" r:id="rId5"/>
    <sheet xmlns:r="http://schemas.openxmlformats.org/officeDocument/2006/relationships" name="План на цены 2022" sheetId="6" state="visible" r:id="rId6"/>
    <sheet xmlns:r="http://schemas.openxmlformats.org/officeDocument/2006/relationships" name="27.01.22" sheetId="7" state="visible" r:id="rId7"/>
    <sheet xmlns:r="http://schemas.openxmlformats.org/officeDocument/2006/relationships" name="15.03.22" sheetId="8" state="visible" r:id="rId8"/>
    <sheet xmlns:r="http://schemas.openxmlformats.org/officeDocument/2006/relationships" name="22.03.22" sheetId="9" state="visible" r:id="rId9"/>
    <sheet xmlns:r="http://schemas.openxmlformats.org/officeDocument/2006/relationships" name="9.04.22" sheetId="10" state="visible" r:id="rId10"/>
    <sheet xmlns:r="http://schemas.openxmlformats.org/officeDocument/2006/relationships" name="10.05.22" sheetId="11" state="visible" r:id="rId11"/>
    <sheet xmlns:r="http://schemas.openxmlformats.org/officeDocument/2006/relationships" name="23.05.22 " sheetId="12" state="visible" r:id="rId12"/>
    <sheet xmlns:r="http://schemas.openxmlformats.org/officeDocument/2006/relationships" name="15.06.22" sheetId="13" state="visible" r:id="rId13"/>
    <sheet xmlns:r="http://schemas.openxmlformats.org/officeDocument/2006/relationships" name="4.07.22" sheetId="14" state="visible" r:id="rId14"/>
    <sheet xmlns:r="http://schemas.openxmlformats.org/officeDocument/2006/relationships" name="26.10.22" sheetId="15" state="visible" r:id="rId15"/>
    <sheet xmlns:r="http://schemas.openxmlformats.org/officeDocument/2006/relationships" name="21.01.23" sheetId="16" state="visible" r:id="rId16"/>
    <sheet xmlns:r="http://schemas.openxmlformats.org/officeDocument/2006/relationships" name="22.01.23" sheetId="17" state="visible" r:id="rId17"/>
    <sheet xmlns:r="http://schemas.openxmlformats.org/officeDocument/2006/relationships" name="24.01.23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??_-;_-@_-"/>
    <numFmt numFmtId="165" formatCode="0.0%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70C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9" fontId="3" fillId="0" borderId="0"/>
    <xf numFmtId="43" fontId="3" fillId="0" borderId="0"/>
  </cellStyleXfs>
  <cellXfs count="9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/>
    </xf>
    <xf numFmtId="0" fontId="0" fillId="0" borderId="4" applyAlignment="1" pivotButton="0" quotePrefix="0" xfId="0">
      <alignment horizontal="center"/>
    </xf>
    <xf numFmtId="0" fontId="0" fillId="0" borderId="4" applyAlignment="1" pivotButton="0" quotePrefix="0" xfId="0">
      <alignment horizontal="left" vertical="top" wrapText="1"/>
    </xf>
    <xf numFmtId="0" fontId="0" fillId="0" borderId="5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left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center"/>
    </xf>
    <xf numFmtId="0" fontId="0" fillId="0" borderId="3" applyAlignment="1" pivotButton="0" quotePrefix="0" xfId="0">
      <alignment horizontal="left" vertical="top" wrapText="1"/>
    </xf>
    <xf numFmtId="0" fontId="1" fillId="0" borderId="2" applyAlignment="1" pivotButton="0" quotePrefix="0" xfId="0">
      <alignment horizontal="left" wrapText="1"/>
    </xf>
    <xf numFmtId="0" fontId="0" fillId="0" borderId="4" applyAlignment="1" pivotButton="0" quotePrefix="0" xfId="0">
      <alignment horizontal="center" wrapText="1"/>
    </xf>
    <xf numFmtId="0" fontId="0" fillId="2" borderId="3" applyAlignment="1" pivotButton="0" quotePrefix="0" xfId="0">
      <alignment horizontal="left" vertical="top" wrapText="1"/>
    </xf>
    <xf numFmtId="0" fontId="0" fillId="2" borderId="4" applyAlignment="1" pivotButton="0" quotePrefix="0" xfId="0">
      <alignment horizontal="left" vertical="top" wrapText="1"/>
    </xf>
    <xf numFmtId="0" fontId="0" fillId="2" borderId="5" applyAlignment="1" pivotButton="0" quotePrefix="0" xfId="0">
      <alignment horizontal="left" vertical="top" wrapText="1"/>
    </xf>
    <xf numFmtId="9" fontId="0" fillId="0" borderId="0" pivotButton="0" quotePrefix="0" xfId="1"/>
    <xf numFmtId="9" fontId="1" fillId="0" borderId="2" applyAlignment="1" pivotButton="0" quotePrefix="0" xfId="1">
      <alignment horizontal="left"/>
    </xf>
    <xf numFmtId="9" fontId="0" fillId="0" borderId="4" applyAlignment="1" pivotButton="0" quotePrefix="0" xfId="1">
      <alignment horizontal="center"/>
    </xf>
    <xf numFmtId="17" fontId="0" fillId="0" borderId="0" pivotButton="0" quotePrefix="0" xfId="0"/>
    <xf numFmtId="0" fontId="0" fillId="0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0" pivotButton="0" quotePrefix="0" xfId="0"/>
    <xf numFmtId="0" fontId="0" fillId="3" borderId="0" pivotButton="0" quotePrefix="0" xfId="0"/>
    <xf numFmtId="9" fontId="0" fillId="3" borderId="0" pivotButton="0" quotePrefix="0" xfId="0"/>
    <xf numFmtId="0" fontId="0" fillId="2" borderId="7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9" fontId="0" fillId="2" borderId="4" applyAlignment="1" pivotButton="0" quotePrefix="0" xfId="1">
      <alignment horizontal="center"/>
    </xf>
    <xf numFmtId="0" fontId="0" fillId="2" borderId="4" applyAlignment="1" pivotButton="0" quotePrefix="0" xfId="0">
      <alignment horizontal="center" wrapText="1"/>
    </xf>
    <xf numFmtId="0" fontId="0" fillId="2" borderId="10" applyAlignment="1" pivotButton="0" quotePrefix="0" xfId="0">
      <alignment horizontal="center"/>
    </xf>
    <xf numFmtId="14" fontId="0" fillId="0" borderId="0" pivotButton="0" quotePrefix="0" xfId="0"/>
    <xf numFmtId="0" fontId="1" fillId="0" borderId="0" pivotButton="0" quotePrefix="0" xfId="0"/>
    <xf numFmtId="0" fontId="0" fillId="2" borderId="7" applyAlignment="1" pivotButton="0" quotePrefix="0" xfId="0">
      <alignment horizontal="left" vertical="top" wrapText="1"/>
    </xf>
    <xf numFmtId="17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1" fontId="4" fillId="0" borderId="0" applyAlignment="1" pivotButton="0" quotePrefix="0" xfId="0">
      <alignment horizontal="right"/>
    </xf>
    <xf numFmtId="0" fontId="1" fillId="4" borderId="1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left"/>
    </xf>
    <xf numFmtId="14" fontId="1" fillId="0" borderId="2" applyAlignment="1" pivotButton="0" quotePrefix="0" xfId="1">
      <alignment horizontal="left"/>
    </xf>
    <xf numFmtId="164" fontId="0" fillId="0" borderId="0" pivotButton="0" quotePrefix="0" xfId="2"/>
    <xf numFmtId="0" fontId="0" fillId="5" borderId="0" pivotButton="0" quotePrefix="0" xfId="0"/>
    <xf numFmtId="165" fontId="0" fillId="0" borderId="10" applyAlignment="1" pivotButton="0" quotePrefix="0" xfId="1">
      <alignment horizontal="center"/>
    </xf>
    <xf numFmtId="0" fontId="5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5" fillId="0" borderId="12" pivotButton="0" quotePrefix="0" xfId="0"/>
    <xf numFmtId="0" fontId="5" fillId="0" borderId="13" pivotButton="0" quotePrefix="0" xfId="0"/>
    <xf numFmtId="9" fontId="0" fillId="0" borderId="12" pivotButton="0" quotePrefix="0" xfId="0"/>
    <xf numFmtId="9" fontId="0" fillId="0" borderId="13" pivotButton="0" quotePrefix="0" xfId="0"/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5" fontId="5" fillId="0" borderId="13" applyAlignment="1" pivotButton="0" quotePrefix="0" xfId="1">
      <alignment horizontal="center"/>
    </xf>
    <xf numFmtId="165" fontId="6" fillId="0" borderId="13" applyAlignment="1" pivotButton="0" quotePrefix="0" xfId="1">
      <alignment horizontal="center"/>
    </xf>
    <xf numFmtId="0" fontId="0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textRotation="90"/>
    </xf>
    <xf numFmtId="0" fontId="0" fillId="0" borderId="12" pivotButton="0" quotePrefix="0" xfId="0"/>
    <xf numFmtId="0" fontId="0" fillId="0" borderId="16" pivotButton="0" quotePrefix="0" xfId="0"/>
    <xf numFmtId="0" fontId="0" fillId="6" borderId="4" applyAlignment="1" pivotButton="0" quotePrefix="0" xfId="0">
      <alignment horizontal="center"/>
    </xf>
    <xf numFmtId="9" fontId="0" fillId="6" borderId="4" applyAlignment="1" pivotButton="0" quotePrefix="0" xfId="1">
      <alignment horizontal="center"/>
    </xf>
    <xf numFmtId="0" fontId="7" fillId="0" borderId="1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0" fillId="6" borderId="19" applyAlignment="1" pivotButton="0" quotePrefix="0" xfId="0">
      <alignment horizontal="center"/>
    </xf>
    <xf numFmtId="9" fontId="0" fillId="6" borderId="19" applyAlignment="1" pivotButton="0" quotePrefix="0" xfId="1">
      <alignment horizontal="center"/>
    </xf>
    <xf numFmtId="0" fontId="0" fillId="0" borderId="18" applyAlignment="1" pivotButton="0" quotePrefix="0" xfId="0">
      <alignment horizontal="center"/>
    </xf>
    <xf numFmtId="0" fontId="0" fillId="0" borderId="18" pivotButton="0" quotePrefix="0" xfId="0"/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6" borderId="11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6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6" pivotButton="0" quotePrefix="0" xfId="0"/>
    <xf numFmtId="0" fontId="0" fillId="0" borderId="27" applyAlignment="1" pivotButton="0" quotePrefix="0" xfId="0">
      <alignment horizontal="center"/>
    </xf>
    <xf numFmtId="0" fontId="1" fillId="0" borderId="11" applyAlignment="1" pivotButton="0" quotePrefix="0" xfId="0">
      <alignment horizontal="left"/>
    </xf>
    <xf numFmtId="0" fontId="0" fillId="0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1" fillId="0" borderId="19" applyAlignment="1" pivotButton="0" quotePrefix="0" xfId="0">
      <alignment horizontal="left"/>
    </xf>
    <xf numFmtId="9" fontId="1" fillId="0" borderId="19" applyAlignment="1" pivotButton="0" quotePrefix="0" xfId="1">
      <alignment horizontal="left"/>
    </xf>
    <xf numFmtId="14" fontId="1" fillId="0" borderId="19" applyAlignment="1" pivotButton="0" quotePrefix="0" xfId="1">
      <alignment horizontal="left"/>
    </xf>
    <xf numFmtId="0" fontId="1" fillId="0" borderId="25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6" borderId="5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</cellXfs>
  <cellStyles count="3">
    <cellStyle name="Normal" xfId="0" builtinId="0"/>
    <cellStyle name="Per 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Люксвода от 2шт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Сводная!$A$3:$A$6</f>
              <numCache>
                <formatCode>mmm\-yy</formatCode>
                <ptCount val="4"/>
                <pt idx="0">
                  <v>44866</v>
                </pt>
                <pt idx="1">
                  <v>44896</v>
                </pt>
                <pt idx="2">
                  <v>44927</v>
                </pt>
                <pt idx="3">
                  <v>44958</v>
                </pt>
              </numCache>
            </numRef>
          </cat>
          <val>
            <numRef>
              <f>Сводная!$F$3:$F$6</f>
              <numCache>
                <formatCode>General</formatCode>
                <ptCount val="4"/>
                <pt idx="0">
                  <v>180</v>
                </pt>
                <pt idx="1">
                  <v>190</v>
                </pt>
                <pt idx="2">
                  <v>190</v>
                </pt>
                <pt idx="3">
                  <v>200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1759392"/>
        <axId val="431764640"/>
      </lineChart>
      <dateAx>
        <axId val="431759392"/>
        <scaling>
          <orientation val="minMax"/>
        </scaling>
        <delete val="0"/>
        <axPos val="b"/>
        <numFmt formatCode="mmm\-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RU"/>
          </a:p>
        </txPr>
        <crossAx val="431764640"/>
        <crosses val="autoZero"/>
        <lblOffset val="100"/>
        <baseTimeUnit val="months"/>
      </dateAx>
      <valAx>
        <axId val="431764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RU"/>
          </a:p>
        </txPr>
        <crossAx val="431759392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Админ</author>
  </authors>
  <commentList>
    <comment ref="B1" authorId="0" shapeId="0">
      <text>
        <t>Админ:
Выпадающий список</t>
      </text>
    </comment>
    <comment ref="B2" authorId="0" shapeId="0">
      <text>
        <t>Админ:
Выпадающий список</t>
      </text>
    </comment>
  </commentList>
</comments>
</file>

<file path=xl/comments/comment2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3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4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5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comments/comment6.xml><?xml version="1.0" encoding="utf-8"?>
<comments xmlns="http://schemas.openxmlformats.org/spreadsheetml/2006/main">
  <authors>
    <author>Админ</author>
  </authors>
  <commentList>
    <comment ref="D2" authorId="0" shapeId="0">
      <text>
        <t>цена по акции. Факт 300р</t>
      </text>
    </comment>
    <comment ref="D3" authorId="0" shapeId="0">
      <text>
        <t>цена по акции. Факт 240р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9</col>
      <colOff>185964</colOff>
      <row>0</row>
      <rowOff>111579</rowOff>
    </from>
    <to>
      <col>19</col>
      <colOff>326570</colOff>
      <row>15</row>
      <rowOff>106136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zoomScale="115" zoomScaleNormal="115" workbookViewId="0">
      <selection activeCell="B8" sqref="A8:B8"/>
    </sheetView>
  </sheetViews>
  <sheetFormatPr baseColWidth="10" defaultColWidth="8.83203125" defaultRowHeight="15"/>
  <cols>
    <col width="9.83203125" bestFit="1" customWidth="1" min="1" max="1"/>
    <col width="10.6640625" customWidth="1" min="2" max="2"/>
    <col hidden="1" width="8.6640625" customWidth="1" min="5" max="5"/>
    <col width="11.5" customWidth="1" min="6" max="6"/>
  </cols>
  <sheetData>
    <row r="1">
      <c r="A1" t="inlineStr">
        <is>
          <t>дата</t>
        </is>
      </c>
      <c r="B1" t="inlineStr">
        <is>
          <t>марка</t>
        </is>
      </c>
      <c r="C1" t="inlineStr">
        <is>
          <t>объем</t>
        </is>
      </c>
      <c r="D1" t="inlineStr">
        <is>
          <t>кол-во</t>
        </is>
      </c>
      <c r="E1" s="46" t="inlineStr">
        <is>
          <t>сумма</t>
        </is>
      </c>
      <c r="F1" t="inlineStr">
        <is>
          <t>цена руб/шт</t>
        </is>
      </c>
    </row>
    <row r="2">
      <c r="A2" s="36" t="n">
        <v>44894</v>
      </c>
      <c r="B2" t="inlineStr">
        <is>
          <t>Люксвода</t>
        </is>
      </c>
      <c r="C2" t="n">
        <v>19</v>
      </c>
      <c r="D2" t="n">
        <v>1</v>
      </c>
      <c r="E2" s="46" t="n">
        <v>200</v>
      </c>
      <c r="F2" t="n">
        <v>190</v>
      </c>
    </row>
    <row r="3">
      <c r="A3" s="36" t="n">
        <v>44894</v>
      </c>
      <c r="B3" t="inlineStr">
        <is>
          <t>Люксвода</t>
        </is>
      </c>
      <c r="C3" t="n">
        <v>19</v>
      </c>
      <c r="D3" t="n">
        <v>2</v>
      </c>
      <c r="E3" s="46" t="n">
        <v>380</v>
      </c>
      <c r="F3" t="n">
        <v>180</v>
      </c>
    </row>
    <row r="4">
      <c r="A4" s="36" t="n">
        <v>44894</v>
      </c>
      <c r="B4" t="inlineStr">
        <is>
          <t>Люксвода</t>
        </is>
      </c>
      <c r="C4" t="inlineStr">
        <is>
          <t>тара</t>
        </is>
      </c>
      <c r="D4" t="n">
        <v>1</v>
      </c>
      <c r="E4" s="46" t="n">
        <v>200</v>
      </c>
      <c r="F4" t="n">
        <v>350</v>
      </c>
    </row>
    <row r="5">
      <c r="A5" s="36" t="n">
        <v>44896</v>
      </c>
      <c r="B5" t="inlineStr">
        <is>
          <t>Люксвода</t>
        </is>
      </c>
      <c r="C5" t="n">
        <v>19</v>
      </c>
      <c r="D5" t="n">
        <v>1</v>
      </c>
      <c r="E5" s="46" t="n">
        <v>200</v>
      </c>
      <c r="F5">
        <f>E5/D5</f>
        <v/>
      </c>
    </row>
    <row r="6">
      <c r="A6" s="36" t="n">
        <v>44896</v>
      </c>
      <c r="B6" t="inlineStr">
        <is>
          <t>Люксвода</t>
        </is>
      </c>
      <c r="C6" t="n">
        <v>19</v>
      </c>
      <c r="D6" t="n">
        <v>2</v>
      </c>
      <c r="E6" s="46" t="n">
        <v>380</v>
      </c>
      <c r="F6">
        <f>E6/D6</f>
        <v/>
      </c>
    </row>
    <row r="7">
      <c r="A7" s="36" t="n">
        <v>44896</v>
      </c>
      <c r="B7" t="inlineStr">
        <is>
          <t>Люксвода</t>
        </is>
      </c>
      <c r="C7" t="inlineStr">
        <is>
          <t>тара</t>
        </is>
      </c>
      <c r="D7" t="n">
        <v>1</v>
      </c>
      <c r="E7" s="46" t="n">
        <v>200</v>
      </c>
      <c r="F7" t="n">
        <v>350</v>
      </c>
    </row>
    <row r="8">
      <c r="A8" s="36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70" zoomScaleNormal="70" workbookViewId="0">
      <pane xSplit="3" topLeftCell="D1" activePane="topRight" state="frozen"/>
      <selection pane="topRight" activeCell="G21" sqref="G21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 t="n">
        <v>170</v>
      </c>
      <c r="I2" s="11">
        <f>180+60</f>
        <v/>
      </c>
      <c r="J2" s="11" t="n">
        <v>220</v>
      </c>
      <c r="K2" s="31" t="inlineStr">
        <is>
          <t xml:space="preserve"> - </t>
        </is>
      </c>
      <c r="L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32" t="n">
        <v>120</v>
      </c>
      <c r="L3" s="32" t="n">
        <v>175</v>
      </c>
    </row>
    <row r="4" customFormat="1" s="22">
      <c r="A4" s="23" t="inlineStr">
        <is>
          <t>Изм.цены с 22.03.21</t>
        </is>
      </c>
      <c r="B4" s="24">
        <f>1-'22.03.22'!B4/B3</f>
        <v/>
      </c>
      <c r="C4" s="24">
        <f>1-'22.03.22'!C4/C3</f>
        <v/>
      </c>
      <c r="D4" s="24">
        <f>1-'22.03.22'!D4/D3</f>
        <v/>
      </c>
      <c r="E4" s="24">
        <f>1-'22.03.22'!E4/E3</f>
        <v/>
      </c>
      <c r="F4" s="24">
        <f>1-'22.03.22'!F4/F3</f>
        <v/>
      </c>
      <c r="G4" s="24">
        <f>1-'22.03.22'!G4/G3</f>
        <v/>
      </c>
      <c r="H4" s="24">
        <f>1-'22.03.22'!H4/H3</f>
        <v/>
      </c>
      <c r="I4" s="24">
        <f>1-'22.03.22'!I4/I3</f>
        <v/>
      </c>
      <c r="J4" s="24">
        <f>1-'22.03.22'!J4/J3</f>
        <v/>
      </c>
      <c r="K4" s="33">
        <f>1-'15.03.22'!K3/K3</f>
        <v/>
      </c>
      <c r="L4" s="33">
        <f>1-'15.03.22'!L3/L3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32" t="n">
        <v>120</v>
      </c>
      <c r="L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34" t="n"/>
      <c r="L7" s="34" t="n"/>
    </row>
    <row r="8">
      <c r="A8" s="14" t="inlineStr">
        <is>
          <t>Тара</t>
        </is>
      </c>
      <c r="B8" s="15" t="n">
        <v>270</v>
      </c>
      <c r="C8" s="15" t="n">
        <v>400</v>
      </c>
      <c r="D8" s="15" t="inlineStr">
        <is>
          <t>?</t>
        </is>
      </c>
      <c r="E8" s="15" t="n">
        <v>450</v>
      </c>
      <c r="F8" s="15" t="n"/>
      <c r="G8" s="15" t="inlineStr">
        <is>
          <t>?</t>
        </is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35" t="n">
        <v>250</v>
      </c>
      <c r="L8" s="35" t="inlineStr">
        <is>
          <t>?</t>
        </is>
      </c>
    </row>
    <row r="9" hidden="1" ht="58" customHeight="1">
      <c r="A9" s="62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idden="1" ht="58" customHeight="1">
      <c r="A10" s="63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idden="1" ht="43.5" customHeight="1">
      <c r="A11" s="63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idden="1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70" zoomScaleNormal="70" workbookViewId="0">
      <pane xSplit="3" topLeftCell="D1" activePane="topRight" state="frozen"/>
      <selection pane="topRight" activeCell="B4" sqref="B4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9.04.21</t>
        </is>
      </c>
      <c r="B4" s="24">
        <f>1-'9.04.22'!B3/B3</f>
        <v/>
      </c>
      <c r="C4" s="24">
        <f>1-'9.04.22'!C3/C3</f>
        <v/>
      </c>
      <c r="D4" s="24">
        <f>1-'9.04.22'!D3/D3</f>
        <v/>
      </c>
      <c r="E4" s="24">
        <f>1-'9.04.22'!E3/E3</f>
        <v/>
      </c>
      <c r="F4" s="24">
        <f>1-'9.04.22'!F3/F3</f>
        <v/>
      </c>
      <c r="G4" s="24">
        <f>1-'9.04.22'!G3/G3</f>
        <v/>
      </c>
      <c r="H4" s="24">
        <f>1-'9.04.22'!H3/H3</f>
        <v/>
      </c>
      <c r="I4" s="24">
        <f>1-'9.04.22'!I3/I3</f>
        <v/>
      </c>
      <c r="J4" s="24">
        <f>1-'9.04.22'!J3/J3</f>
        <v/>
      </c>
      <c r="K4" s="24" t="n"/>
      <c r="L4" s="33">
        <f>1-'15.03.22'!K3/L3</f>
        <v/>
      </c>
      <c r="M4" s="33">
        <f>1-'15.03.22'!L3/M3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/>
      <c r="L5" s="32" t="n">
        <v>120</v>
      </c>
      <c r="M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/>
      <c r="L6" s="32" t="n">
        <v>120</v>
      </c>
      <c r="M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>
      <c r="A8" s="14" t="inlineStr">
        <is>
          <t>Тара</t>
        </is>
      </c>
      <c r="B8" s="15" t="n">
        <v>350</v>
      </c>
      <c r="C8" s="15" t="n">
        <v>500</v>
      </c>
      <c r="D8" s="15" t="n">
        <v>290</v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idden="1" ht="58" customHeight="1">
      <c r="A9" s="62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idden="1" ht="58" customHeight="1">
      <c r="A10" s="63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idden="1" ht="43.5" customHeight="1">
      <c r="A11" s="63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idden="1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125" zoomScaleNormal="70" workbookViewId="0">
      <pane xSplit="3" topLeftCell="D1" activePane="topRight" state="frozen"/>
      <selection pane="topRight" activeCell="C10" sqref="C10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31" t="inlineStr">
        <is>
          <t xml:space="preserve"> - </t>
        </is>
      </c>
      <c r="L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32" t="n">
        <v>120</v>
      </c>
      <c r="L3" s="32" t="n">
        <v>175</v>
      </c>
    </row>
    <row r="4" customFormat="1" s="22">
      <c r="A4" s="23" t="inlineStr">
        <is>
          <t>Изм.цены с 10.05.22</t>
        </is>
      </c>
      <c r="B4" s="24">
        <f>1-'10.05.22'!B3/B3</f>
        <v/>
      </c>
      <c r="C4" s="24">
        <f>1-'10.05.22'!C3/C3</f>
        <v/>
      </c>
      <c r="D4" s="24">
        <f>1-'10.05.22'!D3/D3</f>
        <v/>
      </c>
      <c r="E4" s="24">
        <f>1-'10.05.22'!E3/E3</f>
        <v/>
      </c>
      <c r="F4" s="24">
        <f>1-'10.05.22'!F3/F3</f>
        <v/>
      </c>
      <c r="G4" s="24">
        <f>1-'10.05.22'!G3/G3</f>
        <v/>
      </c>
      <c r="H4" s="24">
        <f>1-'10.05.22'!H3/H3</f>
        <v/>
      </c>
      <c r="I4" s="24">
        <f>1-'10.05.22'!I3/I3</f>
        <v/>
      </c>
      <c r="J4" s="24">
        <f>1-'10.05.22'!J3/J3</f>
        <v/>
      </c>
      <c r="K4" s="33">
        <f>1-'15.03.22'!K3/K3</f>
        <v/>
      </c>
      <c r="L4" s="33">
        <f>1-'15.03.22'!L3/L3</f>
        <v/>
      </c>
    </row>
    <row r="5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32" t="n">
        <v>120</v>
      </c>
      <c r="L5" s="32" t="n">
        <v>175</v>
      </c>
    </row>
    <row r="6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34" t="n"/>
      <c r="L7" s="34" t="n"/>
    </row>
    <row r="8" ht="15" customHeight="1" thickBot="1">
      <c r="A8" s="14" t="inlineStr">
        <is>
          <t>Тара</t>
        </is>
      </c>
      <c r="B8" s="15" t="n">
        <v>350</v>
      </c>
      <c r="C8" s="15" t="n">
        <v>500</v>
      </c>
      <c r="D8" s="15" t="n">
        <v>290</v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35" t="n">
        <v>250</v>
      </c>
      <c r="L8" s="35" t="inlineStr">
        <is>
          <t>?</t>
        </is>
      </c>
    </row>
    <row r="9" ht="58.5" customHeight="1" thickBot="1">
      <c r="A9" s="62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t="58.5" customHeight="1" thickBot="1">
      <c r="A10" s="63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t="43.5" customHeight="1">
      <c r="A11" s="63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5"/>
  <sheetViews>
    <sheetView zoomScale="70" zoomScaleNormal="70" workbookViewId="0">
      <pane xSplit="3" topLeftCell="I1" activePane="topRight" state="frozen"/>
      <selection pane="topRight" activeCell="I3" sqref="I3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>
        <f>180+60</f>
        <v/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>
        <f>340/2</f>
        <v/>
      </c>
      <c r="H3" s="11" t="n">
        <v>170</v>
      </c>
      <c r="I3" s="7" t="n">
        <v>195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23.05.22</t>
        </is>
      </c>
      <c r="B4" s="24">
        <f>1-'23.05.22 '!B3/B3</f>
        <v/>
      </c>
      <c r="C4" s="24">
        <f>1-'23.05.22 '!C3/C3</f>
        <v/>
      </c>
      <c r="D4" s="24">
        <f>1-'23.05.22 '!D3/D3</f>
        <v/>
      </c>
      <c r="E4" s="24">
        <f>1-'23.05.22 '!E3/E3</f>
        <v/>
      </c>
      <c r="F4" s="24">
        <f>1-'23.05.22 '!F3/F3</f>
        <v/>
      </c>
      <c r="G4" s="24">
        <f>1-'23.05.22 '!G3/G3</f>
        <v/>
      </c>
      <c r="H4" s="24">
        <f>1-'23.05.22 '!H3/H3</f>
        <v/>
      </c>
      <c r="I4" s="24">
        <f>1-'23.05.22 '!I3/I3</f>
        <v/>
      </c>
      <c r="J4" s="24">
        <f>1-'23.05.22 '!J3/J3</f>
        <v/>
      </c>
      <c r="K4" s="24" t="n"/>
      <c r="L4" s="33">
        <f>1-'15.03.22'!K3/L3</f>
        <v/>
      </c>
      <c r="M4" s="33">
        <f>1-'15.03.22'!L3/M3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/>
      <c r="L5" s="32" t="n">
        <v>120</v>
      </c>
      <c r="M5" s="32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/>
      <c r="L6" s="32" t="n">
        <v>120</v>
      </c>
      <c r="M6" s="32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>
      <c r="A8" s="14" t="inlineStr">
        <is>
          <t>Тара</t>
        </is>
      </c>
      <c r="B8" s="15" t="n">
        <v>350</v>
      </c>
      <c r="C8" s="15" t="n">
        <v>500</v>
      </c>
      <c r="D8" s="15">
        <f>580/2</f>
        <v/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idden="1" ht="58" customHeight="1">
      <c r="A9" s="62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idden="1" ht="58" customHeight="1">
      <c r="A10" s="63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idden="1" ht="43.5" customHeight="1">
      <c r="A11" s="63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idden="1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40"/>
  <sheetViews>
    <sheetView topLeftCell="A15" zoomScale="110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29.5" customFormat="1" customHeight="1" s="5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270</v>
      </c>
      <c r="E2" s="11" t="n">
        <v>255</v>
      </c>
      <c r="F2" s="11" t="n">
        <v>250</v>
      </c>
      <c r="G2" s="11" t="n">
        <v>200</v>
      </c>
      <c r="H2" s="11">
        <f>170+90</f>
        <v/>
      </c>
      <c r="I2" s="11" t="inlineStr">
        <is>
          <t>-</t>
        </is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230</v>
      </c>
      <c r="F3" s="7" t="n">
        <v>180</v>
      </c>
      <c r="G3" s="7" t="n">
        <v>170</v>
      </c>
      <c r="H3" s="7" t="n">
        <v>170</v>
      </c>
      <c r="I3" s="7" t="n">
        <v>230</v>
      </c>
      <c r="J3" s="7" t="n">
        <v>175</v>
      </c>
      <c r="K3" s="7" t="n"/>
      <c r="L3" s="32" t="n">
        <v>120</v>
      </c>
      <c r="M3" s="32" t="n">
        <v>175</v>
      </c>
    </row>
    <row r="4" customFormat="1" s="22">
      <c r="A4" s="23" t="inlineStr">
        <is>
          <t>Изм.цены с 15.06.22</t>
        </is>
      </c>
      <c r="B4" s="24">
        <f>1-'15.06.22'!B3/B3</f>
        <v/>
      </c>
      <c r="C4" s="24">
        <f>1-'15.06.22'!C3/C3</f>
        <v/>
      </c>
      <c r="D4" s="24">
        <f>1-'15.06.22'!D3/D3</f>
        <v/>
      </c>
      <c r="E4" s="24">
        <f>1-'15.06.22'!E3/E3</f>
        <v/>
      </c>
      <c r="F4" s="24">
        <f>1-'15.06.22'!F3/F3</f>
        <v/>
      </c>
      <c r="G4" s="24">
        <f>1-'15.06.22'!G3/G3</f>
        <v/>
      </c>
      <c r="H4" s="24">
        <f>1-'15.06.22'!H3/H3</f>
        <v/>
      </c>
      <c r="I4" s="24">
        <f>1-'15.06.22'!I3/I3</f>
        <v/>
      </c>
      <c r="J4" s="24">
        <f>1-'15.06.22'!J3/J3</f>
        <v/>
      </c>
      <c r="K4" s="24" t="n"/>
      <c r="L4" s="33">
        <f>1-'15.03.22'!K3/L3</f>
        <v/>
      </c>
      <c r="M4" s="33">
        <f>1-'15.03.22'!L3/M3</f>
        <v/>
      </c>
    </row>
    <row r="5" ht="29" customFormat="1" customHeight="1" s="3">
      <c r="A5" s="17" t="inlineStr">
        <is>
          <t>другое</t>
        </is>
      </c>
      <c r="B5" s="18" t="n"/>
      <c r="C5" s="18" t="n"/>
      <c r="D5" s="18" t="n"/>
      <c r="E5" s="18" t="n"/>
      <c r="F5" s="18" t="inlineStr">
        <is>
          <t>от 30шт 150 предоплата</t>
        </is>
      </c>
      <c r="G5" s="18" t="n"/>
      <c r="H5" s="18" t="n"/>
      <c r="I5" s="18" t="n"/>
      <c r="J5" s="18" t="n"/>
      <c r="K5" s="18" t="n"/>
      <c r="L5" s="34" t="n"/>
      <c r="M5" s="34" t="n"/>
    </row>
    <row r="6" ht="15" customHeight="1" thickBot="1">
      <c r="A6" s="14" t="inlineStr">
        <is>
          <t>Тара</t>
        </is>
      </c>
      <c r="B6" s="15" t="n">
        <v>350</v>
      </c>
      <c r="C6" s="15" t="n">
        <v>500</v>
      </c>
      <c r="D6" s="15">
        <f>580/2</f>
        <v/>
      </c>
      <c r="E6" s="15" t="n">
        <v>500</v>
      </c>
      <c r="F6" s="15" t="n">
        <v>350</v>
      </c>
      <c r="G6" s="15" t="n">
        <v>350</v>
      </c>
      <c r="H6" s="15" t="n">
        <v>340</v>
      </c>
      <c r="I6" s="15" t="inlineStr">
        <is>
          <t>?</t>
        </is>
      </c>
      <c r="J6" s="15" t="n">
        <v>400</v>
      </c>
      <c r="K6" s="15" t="n"/>
      <c r="L6" s="35" t="n">
        <v>250</v>
      </c>
      <c r="M6" s="35" t="inlineStr">
        <is>
          <t>?</t>
        </is>
      </c>
    </row>
    <row r="7" ht="58.5" customHeight="1" thickBot="1">
      <c r="A7" s="62" t="inlineStr">
        <is>
          <t>Акции</t>
        </is>
      </c>
      <c r="B7" s="19" t="inlineStr">
        <is>
          <t>Кулер настольный с нагревом
+40  по 19л
5600₽</t>
        </is>
      </c>
      <c r="C7" s="16" t="n"/>
      <c r="D7" s="19" t="inlineStr">
        <is>
          <t>Кулер настольный с нагревом
+25  по 19л
6000 ₽</t>
        </is>
      </c>
      <c r="E7" s="19" t="inlineStr">
        <is>
          <t>Кулер настольный с нагревом
+25  по 19л
5625 ₽</t>
        </is>
      </c>
      <c r="F7" s="16" t="inlineStr">
        <is>
          <t xml:space="preserve"> - </t>
        </is>
      </c>
      <c r="G7" s="19" t="inlineStr">
        <is>
          <t>Кулер настольный с нагревом
+25  по 19л
5000₽</t>
        </is>
      </c>
      <c r="H7" s="19" t="inlineStr">
        <is>
          <t>Кулер настольный с нагревом
+40  по 19л
6400₽</t>
        </is>
      </c>
      <c r="I7" s="19" t="inlineStr">
        <is>
          <t xml:space="preserve"> - </t>
        </is>
      </c>
      <c r="J7" s="19" t="inlineStr">
        <is>
          <t>Кулер настольный с нагревом
+30  по 19л
6000₽</t>
        </is>
      </c>
      <c r="K7" s="19" t="n"/>
      <c r="L7" s="19" t="inlineStr">
        <is>
          <t xml:space="preserve"> - </t>
        </is>
      </c>
      <c r="M7" s="19" t="n"/>
    </row>
    <row r="8" ht="58.5" customHeight="1" thickBot="1">
      <c r="A8" s="63" t="n"/>
      <c r="B8" s="20" t="inlineStr">
        <is>
          <t>Кулер напольный с НАГРЕВОМ
+60  по 19л
8400 ₽</t>
        </is>
      </c>
      <c r="C8" s="8" t="n"/>
      <c r="D8" s="20" t="inlineStr">
        <is>
          <t>Кулер настольный с нагревом
+25  по 19л
5000₽</t>
        </is>
      </c>
      <c r="E8" s="20" t="inlineStr">
        <is>
          <t>Кулер напольный с  охлаждением
+75  по 19л
16875 ₽</t>
        </is>
      </c>
      <c r="F8" s="8" t="inlineStr">
        <is>
          <t xml:space="preserve"> - </t>
        </is>
      </c>
      <c r="G8" s="20" t="inlineStr">
        <is>
          <t>Кулер напольный с  охлаждением
+75  по 19л
14000 ₽</t>
        </is>
      </c>
      <c r="H8" s="20" t="inlineStr">
        <is>
          <t>Кулер напольный с  охлаждением
+50  по 19л
8000 ₽</t>
        </is>
      </c>
      <c r="I8" s="20" t="inlineStr">
        <is>
          <t xml:space="preserve"> - </t>
        </is>
      </c>
      <c r="J8" s="20" t="inlineStr">
        <is>
          <t>Кулер напольный с  охлаждением
+85  по 19л
17000 ₽</t>
        </is>
      </c>
      <c r="K8" s="38" t="n"/>
      <c r="L8" s="19" t="inlineStr">
        <is>
          <t xml:space="preserve"> - </t>
        </is>
      </c>
      <c r="M8" s="19" t="n"/>
    </row>
    <row r="9" ht="43.5" customHeight="1">
      <c r="A9" s="63" t="n"/>
      <c r="B9" s="20" t="inlineStr">
        <is>
          <t>Помпа мини + 2 по 19+2 тары 1000₽</t>
        </is>
      </c>
      <c r="C9" s="8" t="n"/>
      <c r="D9" s="20" t="inlineStr">
        <is>
          <t>помпа стандрат
+15  по 19л
3600</t>
        </is>
      </c>
      <c r="E9" s="20" t="inlineStr">
        <is>
          <t>Помпа стандрат + 5 по 19л 1125₽</t>
        </is>
      </c>
      <c r="F9" s="8" t="inlineStr">
        <is>
          <t xml:space="preserve"> - </t>
        </is>
      </c>
      <c r="G9" s="20" t="inlineStr">
        <is>
          <t>Помпа стандрат + 2 по 19л 666₽</t>
        </is>
      </c>
      <c r="H9" s="20" t="inlineStr">
        <is>
          <t>Помпа + 4 по 19+2 тары 1330₽</t>
        </is>
      </c>
      <c r="I9" s="20" t="inlineStr">
        <is>
          <t xml:space="preserve"> - </t>
        </is>
      </c>
      <c r="J9" s="20" t="inlineStr">
        <is>
          <t>Помпа стандрат + 25 по 19л 3750₽</t>
        </is>
      </c>
      <c r="K9" s="38" t="n"/>
      <c r="L9" s="19" t="inlineStr">
        <is>
          <t xml:space="preserve"> - </t>
        </is>
      </c>
      <c r="M9" s="20" t="inlineStr">
        <is>
          <t>Помпа стандрат + 2 по 19+2 тары 1100₽</t>
        </is>
      </c>
    </row>
    <row r="10" ht="29.5" customHeight="1" thickBot="1">
      <c r="A10" s="64" t="n"/>
      <c r="B10" s="9" t="inlineStr">
        <is>
          <t xml:space="preserve">2% бонусами </t>
        </is>
      </c>
      <c r="C10" s="9" t="n"/>
      <c r="D10" s="21" t="inlineStr">
        <is>
          <t xml:space="preserve"> скидка 10% при заказe через сайт</t>
        </is>
      </c>
      <c r="E10" s="9" t="n"/>
      <c r="F10" s="9" t="n"/>
      <c r="G10" s="21" t="n"/>
      <c r="H10" s="21" t="n"/>
      <c r="I10" s="21" t="n"/>
      <c r="J10" s="21" t="n"/>
      <c r="K10" s="21" t="n"/>
      <c r="L10" s="21" t="inlineStr">
        <is>
          <t>10р с каждой бутылки бонус</t>
        </is>
      </c>
      <c r="M10" s="21" t="n"/>
    </row>
    <row r="11">
      <c r="A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</row>
    <row r="12">
      <c r="A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8" ht="15" customHeight="1" thickBot="1"/>
    <row r="19" ht="29.5" customFormat="1" customHeight="1" s="5" thickBot="1">
      <c r="A19" s="12" t="n"/>
      <c r="B19" s="42" t="inlineStr">
        <is>
          <t>ЛИДЕР</t>
        </is>
      </c>
      <c r="C19" s="42" t="inlineStr">
        <is>
          <t>ЛИДЕР ПЛАТИНУМ</t>
        </is>
      </c>
      <c r="D19" s="13" t="inlineStr">
        <is>
          <t>Люск вода</t>
        </is>
      </c>
      <c r="E19" s="13" t="inlineStr">
        <is>
          <t xml:space="preserve">Ниагара </t>
        </is>
      </c>
      <c r="F19" s="13" t="inlineStr">
        <is>
          <t>Кристальная</t>
        </is>
      </c>
      <c r="G19" s="13" t="inlineStr">
        <is>
          <t>Живая капля</t>
        </is>
      </c>
      <c r="H19" s="13" t="inlineStr">
        <is>
          <t>ОАЗИС</t>
        </is>
      </c>
      <c r="I19" s="13" t="inlineStr">
        <is>
          <t>Власов ключ</t>
        </is>
      </c>
      <c r="J19" s="13" t="inlineStr">
        <is>
          <t>Чебаркульский исток</t>
        </is>
      </c>
      <c r="K19" s="13" t="inlineStr">
        <is>
          <t>Аквамобиль</t>
        </is>
      </c>
      <c r="L19" s="13" t="inlineStr">
        <is>
          <t>Любимая+</t>
        </is>
      </c>
      <c r="M19" s="13" t="inlineStr">
        <is>
          <t>Артенза</t>
        </is>
      </c>
    </row>
    <row r="20">
      <c r="A20" s="43" t="n">
        <v>44496</v>
      </c>
      <c r="B20" t="n">
        <v>200</v>
      </c>
      <c r="C20" t="n">
        <v>200</v>
      </c>
      <c r="D20" t="n">
        <v>200</v>
      </c>
      <c r="E20" t="n">
        <v>200</v>
      </c>
      <c r="F20" t="n">
        <v>200</v>
      </c>
      <c r="G20" t="n">
        <v>200</v>
      </c>
      <c r="H20" t="n">
        <v>200</v>
      </c>
      <c r="I20" t="n">
        <v>200</v>
      </c>
      <c r="J20" t="n">
        <v>200</v>
      </c>
      <c r="K20" t="n">
        <v>200</v>
      </c>
      <c r="L20" t="n">
        <v>200</v>
      </c>
      <c r="M20" t="n">
        <v>200</v>
      </c>
    </row>
    <row r="21">
      <c r="A21" s="43" t="n">
        <v>44862</v>
      </c>
      <c r="B21" t="n">
        <v>200</v>
      </c>
      <c r="C21" t="n">
        <v>200</v>
      </c>
      <c r="D21" t="n">
        <v>200</v>
      </c>
      <c r="E21" t="n">
        <v>200</v>
      </c>
      <c r="F21" t="n">
        <v>200</v>
      </c>
      <c r="G21" t="n">
        <v>200</v>
      </c>
      <c r="H21" t="n">
        <v>200</v>
      </c>
      <c r="I21" t="n">
        <v>200</v>
      </c>
      <c r="J21" t="n">
        <v>200</v>
      </c>
      <c r="K21" t="n">
        <v>200</v>
      </c>
      <c r="L21" t="n">
        <v>200</v>
      </c>
      <c r="M21" t="n">
        <v>200</v>
      </c>
    </row>
    <row r="22">
      <c r="A22" s="43" t="n">
        <v>44863</v>
      </c>
      <c r="B22" t="n">
        <v>200</v>
      </c>
      <c r="C22" t="n">
        <v>200</v>
      </c>
      <c r="D22" t="n">
        <v>200</v>
      </c>
      <c r="E22" t="n">
        <v>200</v>
      </c>
      <c r="F22" t="n">
        <v>200</v>
      </c>
      <c r="G22" t="n">
        <v>200</v>
      </c>
      <c r="H22" t="n">
        <v>200</v>
      </c>
      <c r="I22" t="n">
        <v>200</v>
      </c>
      <c r="J22" t="n">
        <v>200</v>
      </c>
      <c r="K22" t="n">
        <v>200</v>
      </c>
      <c r="L22" t="n">
        <v>200</v>
      </c>
      <c r="M22" t="n">
        <v>200</v>
      </c>
    </row>
    <row r="23">
      <c r="A23" s="43" t="n">
        <v>44864</v>
      </c>
      <c r="B23" t="n">
        <v>200</v>
      </c>
      <c r="C23" t="n">
        <v>200</v>
      </c>
      <c r="D23" t="n">
        <v>200</v>
      </c>
      <c r="E23" t="n">
        <v>200</v>
      </c>
      <c r="F23" t="n">
        <v>200</v>
      </c>
      <c r="G23" t="n">
        <v>200</v>
      </c>
      <c r="H23" t="n">
        <v>200</v>
      </c>
      <c r="I23" t="n">
        <v>200</v>
      </c>
      <c r="J23" t="n">
        <v>200</v>
      </c>
      <c r="K23" t="n">
        <v>200</v>
      </c>
      <c r="L23" t="n">
        <v>200</v>
      </c>
      <c r="M23" t="n">
        <v>200</v>
      </c>
    </row>
    <row r="24">
      <c r="A24" s="43" t="n">
        <v>44865</v>
      </c>
      <c r="B24" t="n">
        <v>200</v>
      </c>
      <c r="C24" t="n">
        <v>200</v>
      </c>
      <c r="D24" t="n">
        <v>200</v>
      </c>
      <c r="E24" t="n">
        <v>200</v>
      </c>
      <c r="F24" t="n">
        <v>200</v>
      </c>
      <c r="G24" t="n">
        <v>200</v>
      </c>
      <c r="H24" t="n">
        <v>200</v>
      </c>
      <c r="I24" t="n">
        <v>200</v>
      </c>
      <c r="J24" t="n">
        <v>200</v>
      </c>
      <c r="K24" t="n">
        <v>200</v>
      </c>
      <c r="L24" t="n">
        <v>200</v>
      </c>
      <c r="M24" t="n">
        <v>200</v>
      </c>
    </row>
    <row r="25">
      <c r="A25" s="43" t="n">
        <v>44866</v>
      </c>
      <c r="B25" t="n">
        <v>200</v>
      </c>
      <c r="C25" t="n">
        <v>200</v>
      </c>
      <c r="D25" t="n">
        <v>200</v>
      </c>
      <c r="E25" t="n">
        <v>200</v>
      </c>
      <c r="F25" t="n">
        <v>200</v>
      </c>
      <c r="G25" t="n">
        <v>200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</row>
    <row r="26">
      <c r="A26" s="43" t="n">
        <v>44867</v>
      </c>
      <c r="B26" t="n">
        <v>200</v>
      </c>
      <c r="C26" t="n">
        <v>200</v>
      </c>
      <c r="D26" t="n">
        <v>200</v>
      </c>
      <c r="E26" t="n">
        <v>200</v>
      </c>
      <c r="F26" t="n">
        <v>200</v>
      </c>
      <c r="G26" t="n">
        <v>200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</row>
    <row r="27">
      <c r="A27" s="43" t="n">
        <v>44868</v>
      </c>
      <c r="B27" t="n">
        <v>200</v>
      </c>
      <c r="C27" t="n">
        <v>200</v>
      </c>
      <c r="D27" t="n">
        <v>200</v>
      </c>
      <c r="E27" t="n">
        <v>200</v>
      </c>
      <c r="F27" t="n">
        <v>200</v>
      </c>
      <c r="G27" t="n">
        <v>200</v>
      </c>
      <c r="H27" t="n">
        <v>200</v>
      </c>
      <c r="I27" t="n">
        <v>200</v>
      </c>
      <c r="J27" t="n">
        <v>200</v>
      </c>
      <c r="K27" t="n">
        <v>200</v>
      </c>
      <c r="L27" t="n">
        <v>200</v>
      </c>
      <c r="M27" t="n">
        <v>200</v>
      </c>
    </row>
    <row r="28">
      <c r="A28" s="43" t="n">
        <v>44869</v>
      </c>
      <c r="B28" t="n">
        <v>200</v>
      </c>
      <c r="C28" t="n">
        <v>200</v>
      </c>
      <c r="D28" t="n">
        <v>200</v>
      </c>
      <c r="E28" t="n">
        <v>200</v>
      </c>
      <c r="F28" t="n">
        <v>200</v>
      </c>
      <c r="G28" t="n">
        <v>200</v>
      </c>
      <c r="H28" t="n">
        <v>200</v>
      </c>
      <c r="I28" t="n">
        <v>200</v>
      </c>
      <c r="J28" t="n">
        <v>200</v>
      </c>
      <c r="K28" t="n">
        <v>200</v>
      </c>
      <c r="L28" t="n">
        <v>200</v>
      </c>
      <c r="M28" t="n">
        <v>200</v>
      </c>
    </row>
    <row r="29">
      <c r="A29" s="43" t="n">
        <v>44870</v>
      </c>
      <c r="B29" t="n">
        <v>200</v>
      </c>
      <c r="C29" t="n">
        <v>200</v>
      </c>
      <c r="D29" t="n">
        <v>200</v>
      </c>
      <c r="E29" t="n">
        <v>200</v>
      </c>
      <c r="F29" t="n">
        <v>200</v>
      </c>
      <c r="G29" t="n">
        <v>200</v>
      </c>
      <c r="H29" t="n">
        <v>200</v>
      </c>
      <c r="I29" t="n">
        <v>200</v>
      </c>
      <c r="J29" t="n">
        <v>200</v>
      </c>
      <c r="K29" t="n">
        <v>200</v>
      </c>
      <c r="L29" t="n">
        <v>200</v>
      </c>
      <c r="M29" t="n">
        <v>200</v>
      </c>
    </row>
    <row r="30">
      <c r="A30" s="43" t="n">
        <v>44871</v>
      </c>
      <c r="B30" t="n">
        <v>200</v>
      </c>
      <c r="C30" t="n">
        <v>200</v>
      </c>
      <c r="D30" t="n">
        <v>200</v>
      </c>
      <c r="E30" t="n">
        <v>200</v>
      </c>
      <c r="F30" t="n">
        <v>200</v>
      </c>
      <c r="G30" t="n">
        <v>200</v>
      </c>
      <c r="H30" t="n">
        <v>200</v>
      </c>
      <c r="I30" t="n">
        <v>200</v>
      </c>
      <c r="J30" t="n">
        <v>200</v>
      </c>
      <c r="K30" t="n">
        <v>200</v>
      </c>
      <c r="L30" t="n">
        <v>200</v>
      </c>
      <c r="M30" t="n">
        <v>200</v>
      </c>
    </row>
    <row r="31">
      <c r="A31" s="43" t="n">
        <v>44872</v>
      </c>
      <c r="B31" t="n">
        <v>200</v>
      </c>
      <c r="C31" t="n">
        <v>200</v>
      </c>
      <c r="D31" t="n">
        <v>200</v>
      </c>
      <c r="E31" t="n">
        <v>200</v>
      </c>
      <c r="F31" t="n">
        <v>200</v>
      </c>
      <c r="G31" t="n">
        <v>200</v>
      </c>
      <c r="H31" t="n">
        <v>200</v>
      </c>
      <c r="I31" t="n">
        <v>200</v>
      </c>
      <c r="J31" t="n">
        <v>200</v>
      </c>
      <c r="K31" t="n">
        <v>200</v>
      </c>
      <c r="L31" t="n">
        <v>200</v>
      </c>
      <c r="M31" t="n">
        <v>200</v>
      </c>
    </row>
    <row r="32">
      <c r="A32" s="43" t="n">
        <v>44873</v>
      </c>
      <c r="B32" t="n">
        <v>200</v>
      </c>
      <c r="C32" t="n">
        <v>200</v>
      </c>
      <c r="D32" t="n">
        <v>200</v>
      </c>
      <c r="E32" t="n">
        <v>200</v>
      </c>
      <c r="F32" t="n">
        <v>200</v>
      </c>
      <c r="G32" t="n">
        <v>200</v>
      </c>
      <c r="H32" t="n">
        <v>200</v>
      </c>
      <c r="I32" t="n">
        <v>200</v>
      </c>
      <c r="J32" t="n">
        <v>200</v>
      </c>
      <c r="K32" t="n">
        <v>200</v>
      </c>
      <c r="L32" t="n">
        <v>200</v>
      </c>
      <c r="M32" t="n">
        <v>200</v>
      </c>
    </row>
    <row r="33">
      <c r="A33" s="43" t="n">
        <v>44874</v>
      </c>
      <c r="B33" t="n">
        <v>200</v>
      </c>
      <c r="C33" t="n">
        <v>200</v>
      </c>
      <c r="D33" t="n">
        <v>200</v>
      </c>
      <c r="E33" t="n">
        <v>200</v>
      </c>
      <c r="F33" t="n">
        <v>200</v>
      </c>
      <c r="G33" t="n">
        <v>200</v>
      </c>
      <c r="H33" t="n">
        <v>200</v>
      </c>
      <c r="I33" t="n">
        <v>200</v>
      </c>
      <c r="J33" t="n">
        <v>200</v>
      </c>
      <c r="K33" t="n">
        <v>200</v>
      </c>
      <c r="L33" t="n">
        <v>200</v>
      </c>
      <c r="M33" t="n">
        <v>200</v>
      </c>
    </row>
    <row r="34">
      <c r="A34" s="43" t="n">
        <v>44875</v>
      </c>
      <c r="B34" t="n">
        <v>200</v>
      </c>
      <c r="C34" t="n">
        <v>200</v>
      </c>
      <c r="D34" t="n">
        <v>200</v>
      </c>
      <c r="E34" t="n">
        <v>200</v>
      </c>
      <c r="F34" t="n">
        <v>200</v>
      </c>
      <c r="G34" t="n">
        <v>200</v>
      </c>
      <c r="H34" t="n">
        <v>200</v>
      </c>
      <c r="I34" t="n">
        <v>200</v>
      </c>
      <c r="J34" t="n">
        <v>200</v>
      </c>
      <c r="K34" t="n">
        <v>200</v>
      </c>
      <c r="L34" t="n">
        <v>200</v>
      </c>
      <c r="M34" t="n">
        <v>200</v>
      </c>
    </row>
    <row r="35">
      <c r="A35" s="43" t="n">
        <v>44876</v>
      </c>
      <c r="B35" t="n">
        <v>200</v>
      </c>
      <c r="C35" t="n">
        <v>200</v>
      </c>
      <c r="D35" t="n">
        <v>200</v>
      </c>
      <c r="E35" t="n">
        <v>200</v>
      </c>
      <c r="F35" t="n">
        <v>200</v>
      </c>
      <c r="G35" t="n">
        <v>200</v>
      </c>
      <c r="H35" t="n">
        <v>200</v>
      </c>
      <c r="I35" t="n">
        <v>200</v>
      </c>
      <c r="J35" t="n">
        <v>200</v>
      </c>
      <c r="K35" t="n">
        <v>200</v>
      </c>
      <c r="L35" t="n">
        <v>200</v>
      </c>
      <c r="M35" t="n">
        <v>200</v>
      </c>
    </row>
    <row r="36">
      <c r="A36" s="43" t="n">
        <v>44877</v>
      </c>
      <c r="B36" t="n">
        <v>200</v>
      </c>
      <c r="C36" t="n">
        <v>200</v>
      </c>
      <c r="D36" t="n">
        <v>200</v>
      </c>
      <c r="E36" t="n">
        <v>200</v>
      </c>
      <c r="F36" t="n">
        <v>200</v>
      </c>
      <c r="G36" t="n">
        <v>200</v>
      </c>
      <c r="H36" t="n">
        <v>200</v>
      </c>
      <c r="I36" t="n">
        <v>200</v>
      </c>
      <c r="J36" t="n">
        <v>200</v>
      </c>
      <c r="K36" t="n">
        <v>200</v>
      </c>
      <c r="L36" t="n">
        <v>200</v>
      </c>
      <c r="M36" t="n">
        <v>200</v>
      </c>
    </row>
    <row r="37">
      <c r="A37" s="43" t="n">
        <v>44878</v>
      </c>
      <c r="B37" t="n">
        <v>200</v>
      </c>
      <c r="C37" t="n">
        <v>200</v>
      </c>
      <c r="D37" t="n">
        <v>200</v>
      </c>
      <c r="E37" t="n">
        <v>200</v>
      </c>
      <c r="F37" t="n">
        <v>200</v>
      </c>
      <c r="G37" t="n">
        <v>200</v>
      </c>
      <c r="H37" t="n">
        <v>200</v>
      </c>
      <c r="I37" t="n">
        <v>200</v>
      </c>
      <c r="J37" t="n">
        <v>200</v>
      </c>
      <c r="K37" t="n">
        <v>200</v>
      </c>
      <c r="L37" t="n">
        <v>200</v>
      </c>
      <c r="M37" t="n">
        <v>200</v>
      </c>
    </row>
    <row r="38">
      <c r="A38" s="43" t="n">
        <v>44879</v>
      </c>
      <c r="B38" t="n">
        <v>200</v>
      </c>
      <c r="C38" t="n">
        <v>200</v>
      </c>
      <c r="D38" t="n">
        <v>200</v>
      </c>
      <c r="E38" t="n">
        <v>200</v>
      </c>
      <c r="F38" t="n">
        <v>200</v>
      </c>
      <c r="G38" t="n">
        <v>200</v>
      </c>
      <c r="H38" t="n">
        <v>200</v>
      </c>
      <c r="I38" t="n">
        <v>200</v>
      </c>
      <c r="J38" t="n">
        <v>200</v>
      </c>
      <c r="K38" t="n">
        <v>200</v>
      </c>
      <c r="L38" t="n">
        <v>200</v>
      </c>
      <c r="M38" t="n">
        <v>200</v>
      </c>
    </row>
    <row r="39">
      <c r="A39" s="43" t="n">
        <v>44880</v>
      </c>
      <c r="B39" t="n">
        <v>200</v>
      </c>
      <c r="C39" t="n">
        <v>200</v>
      </c>
      <c r="D39" t="n">
        <v>200</v>
      </c>
      <c r="E39" t="n">
        <v>200</v>
      </c>
      <c r="F39" t="n">
        <v>200</v>
      </c>
      <c r="G39" t="n">
        <v>200</v>
      </c>
      <c r="H39" t="n">
        <v>200</v>
      </c>
      <c r="I39" t="n">
        <v>200</v>
      </c>
      <c r="J39" t="n">
        <v>200</v>
      </c>
      <c r="K39" t="n">
        <v>200</v>
      </c>
      <c r="L39" t="n">
        <v>200</v>
      </c>
      <c r="M39" t="n">
        <v>200</v>
      </c>
    </row>
    <row r="40">
      <c r="A40" s="43" t="n">
        <v>44881</v>
      </c>
      <c r="B40" t="n">
        <v>200</v>
      </c>
      <c r="C40" t="n">
        <v>200</v>
      </c>
      <c r="D40" t="n">
        <v>200</v>
      </c>
      <c r="E40" t="n">
        <v>200</v>
      </c>
      <c r="F40" t="n">
        <v>200</v>
      </c>
      <c r="G40" t="n">
        <v>200</v>
      </c>
      <c r="H40" t="n">
        <v>200</v>
      </c>
      <c r="I40" t="n">
        <v>200</v>
      </c>
      <c r="J40" t="n">
        <v>200</v>
      </c>
      <c r="K40" t="n">
        <v>200</v>
      </c>
      <c r="L40" t="n">
        <v>200</v>
      </c>
      <c r="M40" t="n">
        <v>200</v>
      </c>
    </row>
  </sheetData>
  <mergeCells count="1">
    <mergeCell ref="A7:A10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zoomScale="125" zoomScaleNormal="70" workbookViewId="0">
      <pane xSplit="3" topLeftCell="J1" activePane="topRight" state="frozen"/>
      <selection activeCell="A21" sqref="A21"/>
      <selection pane="topRight" activeCell="C2" sqref="C2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3"/>
  </cols>
  <sheetData>
    <row r="1" ht="30.75" customFormat="1" customHeight="1" s="5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Люкс вода</t>
        </is>
      </c>
      <c r="E1" s="13" t="inlineStr">
        <is>
          <t xml:space="preserve">Ниагара </t>
        </is>
      </c>
      <c r="F1" s="61" t="inlineStr">
        <is>
          <t>Кристальная</t>
        </is>
      </c>
      <c r="G1" s="61" t="inlineStr">
        <is>
          <t>Живая капля</t>
        </is>
      </c>
      <c r="H1" s="61" t="inlineStr">
        <is>
          <t>ОАЗИС</t>
        </is>
      </c>
      <c r="I1" s="61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Аквамобиль</t>
        </is>
      </c>
      <c r="L1" s="13" t="inlineStr">
        <is>
          <t>Любимая+</t>
        </is>
      </c>
      <c r="M1" s="13" t="inlineStr">
        <is>
          <t>Артенза</t>
        </is>
      </c>
    </row>
    <row r="2">
      <c r="A2" s="10" t="inlineStr">
        <is>
          <t>19л 1шт</t>
        </is>
      </c>
      <c r="B2" s="11" t="n">
        <v>200</v>
      </c>
      <c r="C2" s="11" t="n">
        <v>230</v>
      </c>
      <c r="D2" s="11" t="n">
        <v>240</v>
      </c>
      <c r="E2" s="11" t="n">
        <v>265</v>
      </c>
      <c r="F2" s="11" t="n">
        <v>250</v>
      </c>
      <c r="G2" s="11" t="n">
        <v>200</v>
      </c>
      <c r="H2" s="11">
        <f>170+90</f>
        <v/>
      </c>
      <c r="I2" s="11" t="inlineStr">
        <is>
          <t>-</t>
        </is>
      </c>
      <c r="J2" s="11" t="n">
        <v>220</v>
      </c>
      <c r="K2" s="11" t="n"/>
      <c r="L2" s="31" t="inlineStr">
        <is>
          <t xml:space="preserve"> - </t>
        </is>
      </c>
      <c r="M2" s="31" t="n">
        <v>200</v>
      </c>
    </row>
    <row r="3">
      <c r="A3" s="6" t="inlineStr">
        <is>
          <t>19л от 2х</t>
        </is>
      </c>
      <c r="B3" s="7" t="n">
        <v>160</v>
      </c>
      <c r="C3" s="7" t="n">
        <v>200</v>
      </c>
      <c r="D3" s="7" t="n">
        <v>216</v>
      </c>
      <c r="E3" s="7" t="n">
        <v>245</v>
      </c>
      <c r="F3" s="7" t="n">
        <v>180</v>
      </c>
      <c r="G3" s="7" t="n">
        <v>170</v>
      </c>
      <c r="H3" s="7" t="n">
        <v>170</v>
      </c>
      <c r="I3" s="7" t="n">
        <v>230</v>
      </c>
      <c r="J3" s="7" t="n">
        <v>175</v>
      </c>
      <c r="K3" s="7" t="n"/>
      <c r="L3" s="32" t="n">
        <v>140</v>
      </c>
      <c r="M3" s="32" t="n">
        <v>175</v>
      </c>
    </row>
    <row r="4">
      <c r="A4" s="6" t="inlineStr">
        <is>
          <t>цена на дату: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32" t="n"/>
      <c r="M4" s="32" t="n"/>
    </row>
    <row r="5" customFormat="1" s="22">
      <c r="A5" s="23" t="inlineStr">
        <is>
          <t>Изм.цены с 15.06.22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</row>
    <row r="6" customFormat="1" s="22">
      <c r="A6" s="44">
        <f>'4.07.22'!A20</f>
        <v/>
      </c>
      <c r="B6" s="7">
        <f>'4.07.22'!B20</f>
        <v/>
      </c>
      <c r="C6" s="7">
        <f>'4.07.22'!C20</f>
        <v/>
      </c>
      <c r="D6" s="7">
        <f>'4.07.22'!D20</f>
        <v/>
      </c>
      <c r="E6" s="7">
        <f>'4.07.22'!E20</f>
        <v/>
      </c>
      <c r="F6" s="7">
        <f>'4.07.22'!F20</f>
        <v/>
      </c>
      <c r="G6" s="7">
        <f>'4.07.22'!G20</f>
        <v/>
      </c>
      <c r="H6" s="7">
        <f>'4.07.22'!H20</f>
        <v/>
      </c>
      <c r="I6" s="7">
        <f>'4.07.22'!I20</f>
        <v/>
      </c>
      <c r="J6" s="7">
        <f>'4.07.22'!J20</f>
        <v/>
      </c>
      <c r="K6" s="7">
        <f>'4.07.22'!K20</f>
        <v/>
      </c>
      <c r="L6" s="7">
        <f>'4.07.22'!L20</f>
        <v/>
      </c>
      <c r="M6" s="24" t="n"/>
    </row>
    <row r="7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34" t="n"/>
      <c r="M7" s="34" t="n"/>
    </row>
    <row r="8" ht="15" customHeight="1" thickBot="1">
      <c r="A8" s="14" t="inlineStr">
        <is>
          <t>Тара</t>
        </is>
      </c>
      <c r="B8" s="15" t="n">
        <v>350</v>
      </c>
      <c r="C8" s="15" t="n">
        <v>500</v>
      </c>
      <c r="D8" s="15">
        <f>580/2</f>
        <v/>
      </c>
      <c r="E8" s="15" t="n">
        <v>500</v>
      </c>
      <c r="F8" s="15" t="n">
        <v>350</v>
      </c>
      <c r="G8" s="15" t="n">
        <v>350</v>
      </c>
      <c r="H8" s="15" t="n">
        <v>340</v>
      </c>
      <c r="I8" s="15" t="inlineStr">
        <is>
          <t>?</t>
        </is>
      </c>
      <c r="J8" s="15" t="n">
        <v>400</v>
      </c>
      <c r="K8" s="15" t="n"/>
      <c r="L8" s="35" t="n">
        <v>250</v>
      </c>
      <c r="M8" s="35" t="inlineStr">
        <is>
          <t>?</t>
        </is>
      </c>
    </row>
    <row r="9" ht="58.5" customHeight="1" thickBot="1">
      <c r="A9" s="62" t="inlineStr">
        <is>
          <t>Акции</t>
        </is>
      </c>
      <c r="B9" s="19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n"/>
      <c r="L9" s="19" t="inlineStr">
        <is>
          <t xml:space="preserve"> - </t>
        </is>
      </c>
      <c r="M9" s="19" t="n"/>
    </row>
    <row r="10" ht="58.5" customHeight="1" thickBot="1">
      <c r="A10" s="63" t="n"/>
      <c r="B10" s="20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38" t="n"/>
      <c r="L10" s="19" t="inlineStr">
        <is>
          <t xml:space="preserve"> - </t>
        </is>
      </c>
      <c r="M10" s="19" t="n"/>
    </row>
    <row r="11" ht="43.5" customHeight="1">
      <c r="A11" s="63" t="n"/>
      <c r="B11" s="20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38" t="n"/>
      <c r="L11" s="19" t="inlineStr">
        <is>
          <t xml:space="preserve"> - </t>
        </is>
      </c>
      <c r="M11" s="20" t="inlineStr">
        <is>
          <t>Помпа стандрат + 2 по 19+2 тары 1100₽</t>
        </is>
      </c>
    </row>
    <row r="12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n"/>
      <c r="L12" s="21" t="inlineStr">
        <is>
          <t>10р с каждой бутылки бонус</t>
        </is>
      </c>
      <c r="M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</row>
    <row r="23">
      <c r="E23" s="45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8"/>
  <sheetViews>
    <sheetView zoomScale="150" workbookViewId="0">
      <selection activeCell="B3" sqref="B3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7" t="inlineStr">
        <is>
          <t>Аквамобил Артенза</t>
        </is>
      </c>
      <c r="G1" s="67" t="inlineStr">
        <is>
          <t>Аквамобил Кукузар</t>
        </is>
      </c>
      <c r="H1" s="67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8" t="inlineStr">
        <is>
          <t>Люкс вода</t>
        </is>
      </c>
      <c r="N1" s="73" t="inlineStr">
        <is>
          <t>Люкс вода Люксик</t>
        </is>
      </c>
      <c r="O1" s="74" t="inlineStr">
        <is>
          <t>Ниагара</t>
        </is>
      </c>
      <c r="P1" s="74" t="inlineStr">
        <is>
          <t>Ниагара Премиум</t>
        </is>
      </c>
      <c r="Q1" s="74" t="inlineStr">
        <is>
          <t>Ниагара Премиум Кавказ</t>
        </is>
      </c>
      <c r="R1" s="74" t="inlineStr">
        <is>
          <t>Власов ключ</t>
        </is>
      </c>
      <c r="S1" s="75" t="inlineStr">
        <is>
          <t>Живая капля</t>
        </is>
      </c>
    </row>
    <row r="2">
      <c r="A2" s="85" t="inlineStr">
        <is>
          <t>19л 1шт</t>
        </is>
      </c>
      <c r="B2" s="7">
        <f>MIN(D2:S2)</f>
        <v/>
      </c>
      <c r="C2" s="86" t="n"/>
      <c r="D2" s="86" t="n">
        <v>300</v>
      </c>
      <c r="E2" s="86" t="n">
        <v>550</v>
      </c>
      <c r="F2" s="86" t="n">
        <v>250</v>
      </c>
      <c r="G2" s="86" t="n">
        <v>250</v>
      </c>
      <c r="H2" s="86" t="n">
        <v>250</v>
      </c>
      <c r="I2" s="86" t="n">
        <v>220</v>
      </c>
      <c r="J2" s="86" t="inlineStr">
        <is>
          <t>-</t>
        </is>
      </c>
      <c r="K2" s="86" t="inlineStr">
        <is>
          <t>-</t>
        </is>
      </c>
      <c r="L2" s="87" t="n">
        <v>200</v>
      </c>
      <c r="M2" s="76" t="n">
        <v>285</v>
      </c>
      <c r="N2" s="94" t="n">
        <v>323</v>
      </c>
      <c r="O2" s="94" t="n">
        <v>249</v>
      </c>
      <c r="P2" s="94" t="n">
        <v>265</v>
      </c>
      <c r="Q2" s="94" t="n">
        <v>449</v>
      </c>
      <c r="R2" s="94" t="n">
        <v>255</v>
      </c>
      <c r="S2" s="78" t="n">
        <v>200</v>
      </c>
    </row>
    <row r="3">
      <c r="A3" s="88" t="inlineStr">
        <is>
          <t>19л от 2х</t>
        </is>
      </c>
      <c r="B3" s="7">
        <f>MIN(D3:S3)</f>
        <v/>
      </c>
      <c r="C3" s="7" t="n"/>
      <c r="D3" s="7" t="n">
        <v>275</v>
      </c>
      <c r="E3" s="7" t="n">
        <v>525</v>
      </c>
      <c r="F3" s="7" t="n">
        <v>175</v>
      </c>
      <c r="G3" s="7" t="n">
        <v>225</v>
      </c>
      <c r="H3" s="7" t="n">
        <v>200</v>
      </c>
      <c r="I3" s="7" t="n">
        <v>175</v>
      </c>
      <c r="J3" s="7" t="n">
        <v>175</v>
      </c>
      <c r="K3" s="7" t="n">
        <v>170</v>
      </c>
      <c r="L3" s="65" t="n">
        <v>140</v>
      </c>
      <c r="M3" s="69" t="n">
        <v>228</v>
      </c>
      <c r="N3" s="95" t="n">
        <v>285</v>
      </c>
      <c r="O3" s="95" t="n">
        <v>209</v>
      </c>
      <c r="P3" s="95" t="n">
        <v>245</v>
      </c>
      <c r="Q3" s="95" t="n">
        <v>430</v>
      </c>
      <c r="R3" s="95" t="n">
        <v>255</v>
      </c>
      <c r="S3" s="79" t="n">
        <v>170</v>
      </c>
    </row>
    <row r="4">
      <c r="A4" s="88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65" t="n"/>
      <c r="M4" s="69" t="n"/>
      <c r="N4" s="72" t="n"/>
      <c r="O4" s="72" t="n"/>
      <c r="P4" s="72" t="n"/>
      <c r="Q4" s="72" t="n"/>
      <c r="R4" s="72" t="n"/>
      <c r="S4" s="80" t="n"/>
    </row>
    <row r="5">
      <c r="A5" s="89" t="inlineStr">
        <is>
          <t xml:space="preserve">Изм.цены с 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66" t="n"/>
      <c r="M5" s="70" t="n"/>
      <c r="N5" s="72" t="n"/>
      <c r="O5" s="72" t="n"/>
      <c r="P5" s="72" t="n"/>
      <c r="Q5" s="72" t="n"/>
      <c r="R5" s="72" t="n"/>
      <c r="S5" s="80" t="n"/>
    </row>
    <row r="6">
      <c r="A6" s="90" t="inlineStr">
        <is>
          <t>прошлой даты</t>
        </is>
      </c>
      <c r="B6" s="7">
        <f>'4.07.22'!B20</f>
        <v/>
      </c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65" t="n"/>
      <c r="M6" s="70" t="n"/>
      <c r="N6" s="72" t="n"/>
      <c r="O6" s="72" t="n"/>
      <c r="P6" s="72" t="n"/>
      <c r="Q6" s="72" t="n"/>
      <c r="R6" s="72" t="n"/>
      <c r="S6" s="80" t="n"/>
    </row>
    <row r="7">
      <c r="A7" s="90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65" t="n"/>
      <c r="M7" s="70" t="n"/>
      <c r="N7" s="72" t="n"/>
      <c r="O7" s="72" t="n"/>
      <c r="P7" s="72" t="n"/>
      <c r="Q7" s="72" t="n"/>
      <c r="R7" s="72" t="n"/>
      <c r="S7" s="80" t="n"/>
    </row>
    <row r="8" ht="16" customHeight="1" thickBot="1">
      <c r="A8" s="91" t="inlineStr">
        <is>
          <t>Тара</t>
        </is>
      </c>
      <c r="B8" s="7">
        <f>MIN(D8:S8)</f>
        <v/>
      </c>
      <c r="C8" s="92" t="n"/>
      <c r="D8" s="92" t="inlineStr">
        <is>
          <t>-</t>
        </is>
      </c>
      <c r="E8" s="92" t="inlineStr">
        <is>
          <t>-</t>
        </is>
      </c>
      <c r="F8" s="92" t="inlineStr">
        <is>
          <t>-</t>
        </is>
      </c>
      <c r="G8" s="92" t="inlineStr">
        <is>
          <t>-</t>
        </is>
      </c>
      <c r="H8" s="92" t="inlineStr">
        <is>
          <t>-</t>
        </is>
      </c>
      <c r="I8" s="92" t="n">
        <v>420</v>
      </c>
      <c r="J8" s="92" t="n">
        <v>400</v>
      </c>
      <c r="K8" s="92" t="inlineStr">
        <is>
          <t>-</t>
        </is>
      </c>
      <c r="L8" s="93" t="n">
        <v>250</v>
      </c>
      <c r="M8" s="81" t="n">
        <v>290</v>
      </c>
      <c r="N8" s="96" t="n">
        <v>290</v>
      </c>
      <c r="O8" s="96" t="n">
        <v>500</v>
      </c>
      <c r="P8" s="96" t="n">
        <v>500</v>
      </c>
      <c r="Q8" s="96" t="n">
        <v>500</v>
      </c>
      <c r="R8" s="83" t="inlineStr">
        <is>
          <t>-</t>
        </is>
      </c>
      <c r="S8" s="84" t="n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8"/>
  <sheetViews>
    <sheetView tabSelected="1" zoomScale="157" workbookViewId="0">
      <selection activeCell="D7" sqref="D7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7" t="inlineStr">
        <is>
          <t>Аквамобил Артенза</t>
        </is>
      </c>
      <c r="G1" s="67" t="inlineStr">
        <is>
          <t>Аквамобил Кукузар</t>
        </is>
      </c>
      <c r="H1" s="67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8" t="inlineStr">
        <is>
          <t>Люкс вода</t>
        </is>
      </c>
      <c r="N1" s="73" t="inlineStr">
        <is>
          <t>Люкс вода Люксик</t>
        </is>
      </c>
      <c r="O1" s="74" t="inlineStr">
        <is>
          <t>Ниагара</t>
        </is>
      </c>
      <c r="P1" s="74" t="inlineStr">
        <is>
          <t>Ниагара Премиум</t>
        </is>
      </c>
      <c r="Q1" s="74" t="inlineStr">
        <is>
          <t>Ниагара Премиум Кавказ</t>
        </is>
      </c>
      <c r="R1" s="74" t="inlineStr">
        <is>
          <t>Власов ключ</t>
        </is>
      </c>
      <c r="S1" s="75" t="inlineStr">
        <is>
          <t>Живая капля</t>
        </is>
      </c>
    </row>
    <row r="2">
      <c r="A2" s="85" t="inlineStr">
        <is>
          <t>19л 1шт</t>
        </is>
      </c>
      <c r="B2" s="7">
        <f>MIN(D2:S2)</f>
        <v/>
      </c>
      <c r="C2" s="86" t="n"/>
      <c r="D2" s="86" t="n">
        <v>300</v>
      </c>
      <c r="E2" s="86" t="n">
        <v>550</v>
      </c>
      <c r="F2" s="86" t="n">
        <v>250</v>
      </c>
      <c r="G2" s="86" t="n">
        <v>250</v>
      </c>
      <c r="H2" s="86" t="n">
        <v>250</v>
      </c>
      <c r="I2" s="86" t="n">
        <v>220</v>
      </c>
      <c r="J2" s="86" t="inlineStr">
        <is>
          <t>-</t>
        </is>
      </c>
      <c r="K2" s="86" t="inlineStr">
        <is>
          <t>-</t>
        </is>
      </c>
      <c r="L2" s="87" t="n">
        <v>200</v>
      </c>
      <c r="M2" s="76" t="n">
        <v>285</v>
      </c>
      <c r="N2" s="94" t="n">
        <v>323</v>
      </c>
      <c r="O2" s="94" t="n">
        <v>249</v>
      </c>
      <c r="P2" s="94" t="n">
        <v>265</v>
      </c>
      <c r="Q2" s="94" t="n">
        <v>449</v>
      </c>
      <c r="R2" s="94" t="n">
        <v>255</v>
      </c>
      <c r="S2" s="78" t="n">
        <v>200</v>
      </c>
    </row>
    <row r="3">
      <c r="A3" s="88" t="inlineStr">
        <is>
          <t>19л от 2х</t>
        </is>
      </c>
      <c r="B3" s="7">
        <f>MIN(D3:S3)</f>
        <v/>
      </c>
      <c r="C3" s="7" t="n"/>
      <c r="D3" s="7" t="n">
        <v>275</v>
      </c>
      <c r="E3" s="7" t="n">
        <v>525</v>
      </c>
      <c r="F3" s="7" t="n">
        <v>175</v>
      </c>
      <c r="G3" s="7" t="n">
        <v>225</v>
      </c>
      <c r="H3" s="7" t="n">
        <v>200</v>
      </c>
      <c r="I3" s="7" t="n">
        <v>175</v>
      </c>
      <c r="J3" s="7" t="n">
        <v>175</v>
      </c>
      <c r="K3" s="7" t="n">
        <v>170</v>
      </c>
      <c r="L3" s="65" t="n">
        <v>140</v>
      </c>
      <c r="M3" s="69" t="n">
        <v>228</v>
      </c>
      <c r="N3" s="95" t="n">
        <v>285</v>
      </c>
      <c r="O3" s="95" t="n">
        <v>209</v>
      </c>
      <c r="P3" s="95" t="n">
        <v>245</v>
      </c>
      <c r="Q3" s="95" t="n">
        <v>430</v>
      </c>
      <c r="R3" s="95" t="n">
        <v>255</v>
      </c>
      <c r="S3" s="79" t="n">
        <v>170</v>
      </c>
    </row>
    <row r="4">
      <c r="A4" s="88" t="n"/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65" t="n"/>
      <c r="M4" s="69" t="n"/>
      <c r="N4" s="72" t="n"/>
      <c r="O4" s="72" t="n"/>
      <c r="P4" s="72" t="n"/>
      <c r="Q4" s="72" t="n"/>
      <c r="R4" s="72" t="n"/>
      <c r="S4" s="80" t="n"/>
    </row>
    <row r="5">
      <c r="A5" s="89" t="inlineStr">
        <is>
          <t xml:space="preserve">Изм.цены с </t>
        </is>
      </c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66" t="n"/>
      <c r="M5" s="70" t="n"/>
      <c r="N5" s="72" t="n"/>
      <c r="O5" s="72" t="n"/>
      <c r="P5" s="72" t="n"/>
      <c r="Q5" s="72" t="n"/>
      <c r="R5" s="72" t="n"/>
      <c r="S5" s="80" t="n"/>
    </row>
    <row r="6">
      <c r="A6" s="90" t="inlineStr">
        <is>
          <t>прошлой даты</t>
        </is>
      </c>
      <c r="B6" s="7">
        <f>B3- '22.01.23'!B3</f>
        <v/>
      </c>
      <c r="C6" s="7" t="n"/>
      <c r="D6" s="7">
        <f>D3- '22.01.23'!D3</f>
        <v/>
      </c>
      <c r="E6" s="7">
        <f>E3- '22.01.23'!E3</f>
        <v/>
      </c>
      <c r="F6" s="7">
        <f>F3- '22.01.23'!F3</f>
        <v/>
      </c>
      <c r="G6" s="7">
        <f>G3- '22.01.23'!G3</f>
        <v/>
      </c>
      <c r="H6" s="7">
        <f>H3- '22.01.23'!H3</f>
        <v/>
      </c>
      <c r="I6" s="7">
        <f>I3- '22.01.23'!I3</f>
        <v/>
      </c>
      <c r="J6" s="7">
        <f>J3- '22.01.23'!J3</f>
        <v/>
      </c>
      <c r="K6" s="7">
        <f>K3- '22.01.23'!K3</f>
        <v/>
      </c>
      <c r="L6" s="7">
        <f>L3- '22.01.23'!L3</f>
        <v/>
      </c>
      <c r="M6" s="7">
        <f>M3- '22.01.23'!M3</f>
        <v/>
      </c>
      <c r="N6" s="7">
        <f>N3- '22.01.23'!N3</f>
        <v/>
      </c>
      <c r="O6" s="7">
        <f>O3- '22.01.23'!O3</f>
        <v/>
      </c>
      <c r="P6" s="7">
        <f>P3- '22.01.23'!P3</f>
        <v/>
      </c>
      <c r="Q6" s="7">
        <f>Q3- '22.01.23'!Q3</f>
        <v/>
      </c>
      <c r="R6" s="7">
        <f>R3- '22.01.23'!R3</f>
        <v/>
      </c>
      <c r="S6" s="7">
        <f>S3- '22.01.23'!S3</f>
        <v/>
      </c>
    </row>
    <row r="7">
      <c r="A7" s="90" t="n"/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65" t="n"/>
      <c r="M7" s="70" t="n"/>
      <c r="N7" s="72" t="n"/>
      <c r="O7" s="72" t="n"/>
      <c r="P7" s="72" t="n"/>
      <c r="Q7" s="72" t="n"/>
      <c r="R7" s="72" t="n"/>
      <c r="S7" s="80" t="n"/>
    </row>
    <row r="8" ht="16" customHeight="1" thickBot="1">
      <c r="A8" s="91" t="inlineStr">
        <is>
          <t>Тара</t>
        </is>
      </c>
      <c r="B8" s="7">
        <f>MIN(D8:S8)</f>
        <v/>
      </c>
      <c r="C8" s="92" t="n"/>
      <c r="D8" s="92" t="inlineStr">
        <is>
          <t>-</t>
        </is>
      </c>
      <c r="E8" s="92" t="inlineStr">
        <is>
          <t>-</t>
        </is>
      </c>
      <c r="F8" s="92" t="inlineStr">
        <is>
          <t>-</t>
        </is>
      </c>
      <c r="G8" s="92" t="inlineStr">
        <is>
          <t>-</t>
        </is>
      </c>
      <c r="H8" s="92" t="inlineStr">
        <is>
          <t>-</t>
        </is>
      </c>
      <c r="I8" s="92" t="n">
        <v>420</v>
      </c>
      <c r="J8" s="92" t="n">
        <v>400</v>
      </c>
      <c r="K8" s="92" t="inlineStr">
        <is>
          <t>-</t>
        </is>
      </c>
      <c r="L8" s="93" t="n">
        <v>250</v>
      </c>
      <c r="M8" s="81" t="n">
        <v>290</v>
      </c>
      <c r="N8" s="96" t="n">
        <v>290</v>
      </c>
      <c r="O8" s="96" t="n">
        <v>500</v>
      </c>
      <c r="P8" s="96" t="n">
        <v>500</v>
      </c>
      <c r="Q8" s="96" t="n">
        <v>500</v>
      </c>
      <c r="R8" s="96" t="inlineStr">
        <is>
          <t>-</t>
        </is>
      </c>
      <c r="S8" s="84" t="n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10" defaultRowHeight="15"/>
  <cols>
    <col width="18" customWidth="1" min="1" max="1"/>
  </cols>
  <sheetData>
    <row r="1" ht="49" customHeight="1" thickBot="1">
      <c r="A1" s="12" t="n"/>
      <c r="B1" s="42" t="inlineStr">
        <is>
          <t>ЛИДЕР</t>
        </is>
      </c>
      <c r="C1" s="42" t="inlineStr">
        <is>
          <t>ЛИДЕР ПЛАТИНУМ</t>
        </is>
      </c>
      <c r="D1" s="13" t="inlineStr">
        <is>
          <t>Аквамобиль Аква Ирендык</t>
        </is>
      </c>
      <c r="E1" s="13" t="inlineStr">
        <is>
          <t>Аквамобил Архыз</t>
        </is>
      </c>
      <c r="F1" s="67" t="inlineStr">
        <is>
          <t>Аквамобил Артенза</t>
        </is>
      </c>
      <c r="G1" s="67" t="inlineStr">
        <is>
          <t>Аквамобил Кукузар</t>
        </is>
      </c>
      <c r="H1" s="67" t="inlineStr">
        <is>
          <t>Аквамобил сосновская</t>
        </is>
      </c>
      <c r="I1" s="13" t="inlineStr">
        <is>
          <t>Чебаркульский исток</t>
        </is>
      </c>
      <c r="J1" s="13" t="inlineStr">
        <is>
          <t>Кристальная</t>
        </is>
      </c>
      <c r="K1" s="13" t="inlineStr">
        <is>
          <t>Горный ОАЗИС</t>
        </is>
      </c>
      <c r="L1" s="13" t="inlineStr">
        <is>
          <t>Любимая+</t>
        </is>
      </c>
      <c r="M1" s="68" t="inlineStr">
        <is>
          <t>Люкс вода</t>
        </is>
      </c>
      <c r="N1" s="73" t="inlineStr">
        <is>
          <t>Люкс вода Люксик</t>
        </is>
      </c>
      <c r="O1" s="74" t="inlineStr">
        <is>
          <t>Ниагара</t>
        </is>
      </c>
      <c r="P1" s="74" t="inlineStr">
        <is>
          <t>Ниагара Премиум</t>
        </is>
      </c>
      <c r="Q1" s="74" t="inlineStr">
        <is>
          <t>Ниагара Премиум Кавказ</t>
        </is>
      </c>
      <c r="R1" s="74" t="inlineStr">
        <is>
          <t>Власов ключ</t>
        </is>
      </c>
      <c r="S1" s="75" t="inlineStr">
        <is>
          <t>Живая капля</t>
        </is>
      </c>
    </row>
    <row r="2">
      <c r="A2" s="85" t="inlineStr">
        <is>
          <t>19л 1шт</t>
        </is>
      </c>
      <c r="B2" s="7">
        <f>MIN(D2:S2)</f>
        <v/>
      </c>
      <c r="C2" s="86" t="n">
        <v>300</v>
      </c>
      <c r="D2" s="86" t="n">
        <v>250</v>
      </c>
      <c r="E2" s="86" t="n">
        <v>220</v>
      </c>
      <c r="F2" s="86">
        <f>B3-'22.01.23'!B3</f>
        <v/>
      </c>
      <c r="G2" s="86" t="n">
        <v>250</v>
      </c>
      <c r="H2" s="86" t="n">
        <v>200</v>
      </c>
      <c r="I2" s="86" t="n">
        <v>323</v>
      </c>
      <c r="J2" s="86" t="n">
        <v>323</v>
      </c>
      <c r="K2" s="86" t="inlineStr">
        <is>
          <t>ошибка парсера</t>
        </is>
      </c>
      <c r="L2" s="87" t="n">
        <v>265</v>
      </c>
      <c r="M2" s="76" t="inlineStr">
        <is>
          <t>ошибка парсера</t>
        </is>
      </c>
      <c r="N2" s="94" t="n">
        <v>255</v>
      </c>
      <c r="O2" s="94" t="n">
        <v>200</v>
      </c>
      <c r="P2" s="94" t="n">
        <v>265</v>
      </c>
      <c r="Q2" s="94" t="n">
        <v>449</v>
      </c>
      <c r="R2" s="94" t="n">
        <v>255</v>
      </c>
      <c r="S2" s="78" t="n">
        <v>200</v>
      </c>
    </row>
    <row r="3">
      <c r="A3" s="88" t="inlineStr">
        <is>
          <t>19л от 2х</t>
        </is>
      </c>
      <c r="B3" s="7">
        <f>MIN(D3:S3)</f>
        <v/>
      </c>
      <c r="C3" s="7" t="n">
        <v>275</v>
      </c>
      <c r="D3" s="7" t="n">
        <v>200</v>
      </c>
      <c r="E3" s="7" t="n">
        <v>175</v>
      </c>
      <c r="F3" s="7" t="n">
        <v>180</v>
      </c>
      <c r="G3" s="7" t="n">
        <v>170</v>
      </c>
      <c r="H3" s="7" t="n">
        <v>140</v>
      </c>
      <c r="I3" s="7" t="n">
        <v>285</v>
      </c>
      <c r="J3" s="7" t="n">
        <v>285</v>
      </c>
      <c r="K3" s="7" t="inlineStr">
        <is>
          <t>ошибка парсера</t>
        </is>
      </c>
      <c r="L3" s="65" t="n">
        <v>245</v>
      </c>
      <c r="M3" s="69" t="inlineStr">
        <is>
          <t>ошибка парсера</t>
        </is>
      </c>
      <c r="N3" s="95" t="n">
        <v>255</v>
      </c>
      <c r="O3" s="95" t="n">
        <v>340</v>
      </c>
      <c r="P3" s="95" t="n">
        <v>245</v>
      </c>
      <c r="Q3" s="95" t="n">
        <v>430</v>
      </c>
      <c r="R3" s="95" t="n">
        <v>255</v>
      </c>
      <c r="S3" s="79" t="n">
        <v>170</v>
      </c>
    </row>
    <row r="4">
      <c r="A4" s="88" t="n"/>
      <c r="B4" s="7" t="n"/>
      <c r="C4" s="7" t="n"/>
      <c r="D4" s="7" t="n"/>
      <c r="E4" s="7" t="n"/>
      <c r="F4" s="7">
        <f>D3-'22.01.23'!D3</f>
        <v/>
      </c>
      <c r="G4" s="7" t="n"/>
      <c r="H4" s="7" t="n"/>
      <c r="I4" s="7" t="n"/>
      <c r="J4" s="7" t="n"/>
      <c r="K4" s="7" t="n"/>
      <c r="L4" s="65" t="n"/>
      <c r="M4" s="69" t="n"/>
      <c r="N4" s="72" t="n"/>
      <c r="O4" s="72" t="n"/>
      <c r="P4" s="72" t="n"/>
      <c r="Q4" s="72" t="n"/>
      <c r="R4" s="72" t="n"/>
      <c r="S4" s="80" t="n"/>
    </row>
    <row r="5">
      <c r="A5" s="89" t="inlineStr">
        <is>
          <t xml:space="preserve">Изм.цены с </t>
        </is>
      </c>
      <c r="B5" s="24" t="n"/>
      <c r="C5" s="24" t="n"/>
      <c r="D5" s="24" t="n"/>
      <c r="E5" s="24" t="n"/>
      <c r="F5" s="24">
        <f>E3-'22.01.23'!E3</f>
        <v/>
      </c>
      <c r="G5" s="24" t="n"/>
      <c r="H5" s="24" t="n"/>
      <c r="I5" s="24" t="n"/>
      <c r="J5" s="24" t="n"/>
      <c r="K5" s="24" t="n"/>
      <c r="L5" s="66" t="n"/>
      <c r="M5" s="70" t="n"/>
      <c r="N5" s="72" t="n"/>
      <c r="O5" s="72" t="n"/>
      <c r="P5" s="72" t="n"/>
      <c r="Q5" s="72" t="n"/>
      <c r="R5" s="72" t="n"/>
      <c r="S5" s="80" t="n"/>
    </row>
    <row r="6">
      <c r="A6" s="90" t="inlineStr">
        <is>
          <t>прошлой даты</t>
        </is>
      </c>
      <c r="B6" s="7">
        <f>B3- '22.01.23'!B3</f>
        <v/>
      </c>
      <c r="C6" s="7" t="n"/>
      <c r="D6" s="7">
        <f>D3- '22.01.23'!D3</f>
        <v/>
      </c>
      <c r="E6" s="7">
        <f>E3- '22.01.23'!E3</f>
        <v/>
      </c>
      <c r="F6" s="7">
        <f>F3-'22.01.23'!F3</f>
        <v/>
      </c>
      <c r="G6" s="7">
        <f>G3- '22.01.23'!G3</f>
        <v/>
      </c>
      <c r="H6" s="7">
        <f>H3- '22.01.23'!H3</f>
        <v/>
      </c>
      <c r="I6" s="7">
        <f>I3- '22.01.23'!I3</f>
        <v/>
      </c>
      <c r="J6" s="7">
        <f>J3- '22.01.23'!J3</f>
        <v/>
      </c>
      <c r="K6" s="7">
        <f>K3- '22.01.23'!K3</f>
        <v/>
      </c>
      <c r="L6" s="7">
        <f>L3- '22.01.23'!L3</f>
        <v/>
      </c>
      <c r="M6" s="7">
        <f>M3- '22.01.23'!M3</f>
        <v/>
      </c>
      <c r="N6" s="7">
        <f>N3- '22.01.23'!N3</f>
        <v/>
      </c>
      <c r="O6" s="7">
        <f>O3- '22.01.23'!O3</f>
        <v/>
      </c>
      <c r="P6" s="7">
        <f>P3- '22.01.23'!P3</f>
        <v/>
      </c>
      <c r="Q6" s="7">
        <f>Q3- '22.01.23'!Q3</f>
        <v/>
      </c>
      <c r="R6" s="7">
        <f>R3- '22.01.23'!R3</f>
        <v/>
      </c>
      <c r="S6" s="7">
        <f>S3- '22.01.23'!S3</f>
        <v/>
      </c>
    </row>
    <row r="7">
      <c r="A7" s="90" t="n"/>
      <c r="B7" s="7" t="n"/>
      <c r="C7" s="7" t="n"/>
      <c r="D7" s="7" t="n"/>
      <c r="E7" s="7" t="n"/>
      <c r="F7" s="7">
        <f>G3-'22.01.23'!G3</f>
        <v/>
      </c>
      <c r="G7" s="7" t="n"/>
      <c r="H7" s="7" t="n"/>
      <c r="I7" s="7" t="n"/>
      <c r="J7" s="7" t="n"/>
      <c r="K7" s="7" t="n"/>
      <c r="L7" s="65" t="n"/>
      <c r="M7" s="70" t="n"/>
      <c r="N7" s="72" t="n"/>
      <c r="O7" s="72" t="n"/>
      <c r="P7" s="72" t="n"/>
      <c r="Q7" s="72" t="n"/>
      <c r="R7" s="72" t="n"/>
      <c r="S7" s="80" t="n"/>
    </row>
    <row r="8" ht="16" customHeight="1" thickBot="1">
      <c r="A8" s="91" t="inlineStr">
        <is>
          <t>Тара</t>
        </is>
      </c>
      <c r="B8" s="7">
        <f>MIN(D8:S8)</f>
        <v/>
      </c>
      <c r="C8" s="92" t="n"/>
      <c r="D8" s="92" t="inlineStr">
        <is>
          <t>-</t>
        </is>
      </c>
      <c r="E8" s="92" t="n">
        <v>420</v>
      </c>
      <c r="F8" s="92">
        <f>H3-'22.01.23'!H3</f>
        <v/>
      </c>
      <c r="G8" s="92" t="inlineStr">
        <is>
          <t>-</t>
        </is>
      </c>
      <c r="H8" s="92" t="n">
        <v>250</v>
      </c>
      <c r="I8" s="92" t="n">
        <v>290</v>
      </c>
      <c r="J8" s="92" t="n">
        <v>290</v>
      </c>
      <c r="K8" s="92" t="inlineStr">
        <is>
          <t>ошибка парсера</t>
        </is>
      </c>
      <c r="L8" s="93" t="n">
        <v>500</v>
      </c>
      <c r="M8" s="81" t="inlineStr">
        <is>
          <t>ошибка парсера</t>
        </is>
      </c>
      <c r="N8" s="96" t="n">
        <v>290</v>
      </c>
      <c r="O8" s="96" t="n">
        <v>350</v>
      </c>
      <c r="P8" s="96" t="n">
        <v>500</v>
      </c>
      <c r="Q8" s="96" t="n">
        <v>500</v>
      </c>
      <c r="R8" s="96" t="inlineStr">
        <is>
          <t>-</t>
        </is>
      </c>
      <c r="S8" s="84" t="n">
        <v>350</v>
      </c>
    </row>
    <row r="9">
      <c r="F9">
        <f>I3-'22.01.23'!I3</f>
        <v/>
      </c>
    </row>
    <row r="10">
      <c r="F10">
        <f>J3-'22.01.23'!J3</f>
        <v/>
      </c>
    </row>
    <row r="11">
      <c r="F11">
        <f>K3-'22.01.23'!K3</f>
        <v/>
      </c>
    </row>
    <row r="12">
      <c r="F12">
        <f>L3-'22.01.23'!L3</f>
        <v/>
      </c>
    </row>
    <row r="13">
      <c r="F13">
        <f>M3-'22.01.23'!M3</f>
        <v/>
      </c>
    </row>
    <row r="14">
      <c r="F14">
        <f>N3-'22.01.23'!N3</f>
        <v/>
      </c>
    </row>
    <row r="15">
      <c r="F15">
        <f>O3-'22.01.23'!O3</f>
        <v/>
      </c>
    </row>
    <row r="16">
      <c r="F16">
        <f>P3-'22.01.23'!P3</f>
        <v/>
      </c>
    </row>
    <row r="17">
      <c r="F17">
        <f>Q3-'22.01.23'!Q3</f>
        <v/>
      </c>
    </row>
    <row r="18">
      <c r="F18">
        <f>R3-'22.01.23'!R3</f>
        <v/>
      </c>
    </row>
    <row r="19">
      <c r="F19">
        <f>S3-'22.01.23'!S3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/>
  <cols>
    <col width="22.6640625" bestFit="1" customWidth="1" style="1" min="1" max="1"/>
    <col width="18.5" customWidth="1" min="2" max="9"/>
    <col width="18.5" customWidth="1" style="2" min="10" max="10"/>
    <col width="18.5" customWidth="1" min="11" max="14"/>
  </cols>
  <sheetData>
    <row r="1">
      <c r="A1" s="1" t="inlineStr">
        <is>
          <t>Дата анализа</t>
        </is>
      </c>
      <c r="B1" s="36">
        <f>'СБОР ДАННЫХ'!A6</f>
        <v/>
      </c>
    </row>
    <row r="2" ht="15" customHeight="1" thickBot="1">
      <c r="A2" s="1" t="inlineStr">
        <is>
          <t>Дата для сравнения</t>
        </is>
      </c>
      <c r="B2" s="36">
        <f>'СБОР ДАННЫХ'!A3</f>
        <v/>
      </c>
    </row>
    <row r="3" ht="29.5" customFormat="1" customHeight="1" s="5" thickBot="1">
      <c r="A3" s="12" t="n"/>
      <c r="B3" s="13" t="inlineStr">
        <is>
          <t>Лидер</t>
        </is>
      </c>
      <c r="C3" s="13" t="inlineStr">
        <is>
          <t>Платинум</t>
        </is>
      </c>
      <c r="D3" s="13" t="inlineStr">
        <is>
          <t>Люкс вода</t>
        </is>
      </c>
      <c r="E3" s="13" t="inlineStr">
        <is>
          <t>Люкс вода детская</t>
        </is>
      </c>
      <c r="F3" s="13" t="inlineStr">
        <is>
          <t xml:space="preserve">Ниагара </t>
        </is>
      </c>
      <c r="G3" s="13" t="inlineStr">
        <is>
          <t>Ниагара Премиум</t>
        </is>
      </c>
      <c r="H3" s="13" t="inlineStr">
        <is>
          <t>Кристальная</t>
        </is>
      </c>
      <c r="I3" s="13" t="inlineStr">
        <is>
          <t>Живая капля</t>
        </is>
      </c>
      <c r="J3" s="13" t="inlineStr">
        <is>
          <t>ОАЗИС</t>
        </is>
      </c>
      <c r="K3" s="13" t="inlineStr">
        <is>
          <t>Власов ключ</t>
        </is>
      </c>
      <c r="L3" s="13" t="inlineStr">
        <is>
          <t>Чебаркульский исток</t>
        </is>
      </c>
      <c r="M3" s="13" t="n"/>
      <c r="N3" s="13" t="n"/>
    </row>
    <row r="4">
      <c r="A4" s="10" t="inlineStr">
        <is>
          <t>19л 1шт</t>
        </is>
      </c>
      <c r="B4" s="11" t="n"/>
      <c r="C4" s="11" t="n"/>
      <c r="D4" s="11">
        <f>'СБОР ДАННЫХ'!F5</f>
        <v/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</row>
    <row r="5">
      <c r="A5" s="6" t="inlineStr">
        <is>
          <t>19л от 2х стало</t>
        </is>
      </c>
      <c r="B5" s="7" t="n"/>
      <c r="C5" s="7" t="n"/>
      <c r="D5" s="7">
        <f>'СБОР ДАННЫХ'!F6</f>
        <v/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</row>
    <row r="6">
      <c r="A6" s="6" t="inlineStr">
        <is>
          <t>19л от 2х было</t>
        </is>
      </c>
      <c r="B6" s="15" t="n"/>
      <c r="C6" s="15" t="n"/>
      <c r="D6" s="15">
        <f>'СБОР ДАННЫХ'!F3</f>
        <v/>
      </c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4" t="inlineStr">
        <is>
          <t>Изменение цены от 2шт</t>
        </is>
      </c>
      <c r="B7" s="15" t="n"/>
      <c r="C7" s="15" t="n"/>
      <c r="D7" s="47">
        <f>(D5-D6)/D6</f>
        <v/>
      </c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 ht="15" customHeight="1" thickBot="1">
      <c r="A8" s="14" t="inlineStr">
        <is>
          <t>Тара</t>
        </is>
      </c>
      <c r="B8" s="15" t="n"/>
      <c r="C8" s="15" t="n"/>
      <c r="D8" s="15">
        <f>'СБОР ДАННЫХ'!F7</f>
        <v/>
      </c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 ht="145.5" customHeight="1" thickBot="1">
      <c r="A9" s="62" t="inlineStr">
        <is>
          <t>Акции</t>
        </is>
      </c>
      <c r="B9" s="16" t="n"/>
      <c r="C9" s="16" t="n"/>
      <c r="D9" s="16" t="inlineStr">
        <is>
          <t>НОВОЕ:
Помпа механическая
+5 бутылей по 19л
Цена:1450 ₽
* данная цена действительна при одновременной доставке от 2-ух бутылей</t>
        </is>
      </c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 ht="145.5" customHeight="1" thickBot="1">
      <c r="A10" s="63" t="n"/>
      <c r="B10" s="8" t="n"/>
      <c r="C10" s="8" t="n"/>
      <c r="D10" s="8" t="inlineStr">
        <is>
          <t>Комплект:
Кулер настольный с охлаждением
+50 бутылей по 19л
Цена:14500 ₽
* данная цена действительна при одновременной доставке от 2-ух бутылей</t>
        </is>
      </c>
      <c r="E10" s="8" t="n"/>
      <c r="F10" s="8" t="n"/>
      <c r="G10" s="8" t="n"/>
      <c r="H10" s="8" t="n"/>
      <c r="I10" s="8" t="n"/>
      <c r="J10" s="8" t="n"/>
      <c r="K10" s="8" t="n"/>
      <c r="L10" s="8" t="n"/>
      <c r="M10" s="16" t="n"/>
      <c r="N10" s="16" t="n"/>
    </row>
    <row r="11" ht="174" customHeight="1">
      <c r="A11" s="63" t="n"/>
      <c r="B11" s="8" t="n"/>
      <c r="C11" s="8" t="n"/>
      <c r="D11" s="8" t="inlineStr">
        <is>
      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      </is>
      </c>
      <c r="E11" s="8" t="n"/>
      <c r="F11" s="8" t="n"/>
      <c r="G11" s="8" t="n"/>
      <c r="H11" s="8" t="n"/>
      <c r="I11" s="8" t="n"/>
      <c r="J11" s="8" t="n"/>
      <c r="K11" s="8" t="n"/>
      <c r="L11" s="8" t="n"/>
      <c r="M11" s="16" t="n"/>
      <c r="N11" s="8" t="n"/>
    </row>
    <row r="12" ht="15" customHeight="1" thickBot="1">
      <c r="A12" s="64" t="n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</row>
  </sheetData>
  <mergeCells count="1">
    <mergeCell ref="A9:A1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15"/>
  <sheetViews>
    <sheetView zoomScale="70" zoomScaleNormal="70" workbookViewId="0">
      <selection activeCell="F16" sqref="F16"/>
    </sheetView>
  </sheetViews>
  <sheetFormatPr baseColWidth="10" defaultColWidth="8.83203125" defaultRowHeight="15"/>
  <cols>
    <col width="34.83203125" bestFit="1" customWidth="1" min="1" max="1"/>
    <col width="12.5" customWidth="1" min="2" max="7"/>
    <col hidden="1" width="12.5" customWidth="1" min="8" max="9"/>
  </cols>
  <sheetData>
    <row r="1" ht="15" customHeight="1" thickBot="1"/>
    <row r="2" ht="15" customFormat="1" customHeight="1" s="27" thickBot="1">
      <c r="A2" s="26" t="inlineStr">
        <is>
          <t>Поднятие цен от 2х шт</t>
        </is>
      </c>
      <c r="B2" s="13" t="inlineStr">
        <is>
          <t>Лидер</t>
        </is>
      </c>
      <c r="C2" s="13" t="inlineStr">
        <is>
          <t>Изменеие, %</t>
        </is>
      </c>
      <c r="D2" s="13" t="inlineStr">
        <is>
          <t>Платинум</t>
        </is>
      </c>
      <c r="E2" s="13" t="inlineStr">
        <is>
          <t>Изменеие, %</t>
        </is>
      </c>
      <c r="F2" s="13" t="inlineStr">
        <is>
          <t>Люкс вода</t>
        </is>
      </c>
      <c r="G2" s="13" t="inlineStr">
        <is>
          <t>Изменеие, %</t>
        </is>
      </c>
      <c r="H2" s="13" t="inlineStr">
        <is>
          <t>Любимая+</t>
        </is>
      </c>
      <c r="I2" s="13" t="inlineStr">
        <is>
          <t>Артенза</t>
        </is>
      </c>
    </row>
    <row r="3">
      <c r="A3" s="25" t="n">
        <v>44866</v>
      </c>
      <c r="B3" s="63" t="n"/>
      <c r="C3" s="50" t="n"/>
      <c r="D3" s="63" t="n"/>
      <c r="E3" s="50" t="n"/>
      <c r="F3" s="63">
        <f>'СБОР ДАННЫХ'!F3</f>
        <v/>
      </c>
      <c r="G3" s="50" t="n"/>
      <c r="H3" s="29" t="n"/>
      <c r="I3" s="29" t="n"/>
    </row>
    <row r="4">
      <c r="A4" s="25" t="n">
        <v>44896</v>
      </c>
      <c r="B4" s="51" t="n"/>
      <c r="C4" s="52" t="n"/>
      <c r="D4" s="51" t="n"/>
      <c r="E4" s="52" t="n"/>
      <c r="F4" s="51">
        <f>'СБОР ДАННЫХ'!F6</f>
        <v/>
      </c>
      <c r="G4" s="59">
        <f>(F4-F3)/F3</f>
        <v/>
      </c>
      <c r="H4" s="30" t="n"/>
      <c r="I4" s="30" t="n"/>
    </row>
    <row r="5">
      <c r="A5" s="25" t="n">
        <v>44927</v>
      </c>
      <c r="B5" s="53" t="n"/>
      <c r="C5" s="54" t="n"/>
      <c r="D5" s="53" t="n"/>
      <c r="E5" s="54" t="n"/>
      <c r="F5" s="63" t="n">
        <v>190</v>
      </c>
      <c r="G5" s="60">
        <f>(F5-F4)/F4</f>
        <v/>
      </c>
      <c r="H5" s="30" t="n"/>
      <c r="I5" s="30" t="n"/>
    </row>
    <row r="6">
      <c r="A6" s="25" t="n">
        <v>44958</v>
      </c>
      <c r="B6" s="53" t="n"/>
      <c r="C6" s="54" t="n"/>
      <c r="D6" s="53" t="n"/>
      <c r="E6" s="54" t="n"/>
      <c r="F6" s="51" t="n">
        <v>200</v>
      </c>
      <c r="G6" s="59">
        <f>(F6-F5)/F5</f>
        <v/>
      </c>
      <c r="H6" s="28" t="n"/>
      <c r="I6" s="28" t="n"/>
    </row>
    <row r="7">
      <c r="A7" s="36" t="n"/>
      <c r="B7" s="53" t="n"/>
      <c r="C7" s="54" t="n"/>
      <c r="D7" s="53" t="n"/>
      <c r="E7" s="54" t="n"/>
      <c r="F7" s="53" t="n"/>
      <c r="G7" s="54" t="n"/>
    </row>
    <row r="8">
      <c r="A8" s="36" t="n"/>
      <c r="B8" s="53" t="n"/>
      <c r="C8" s="54" t="n"/>
      <c r="D8" s="53" t="n"/>
      <c r="E8" s="54" t="n"/>
      <c r="F8" s="53" t="n"/>
      <c r="G8" s="54" t="n"/>
    </row>
    <row r="9">
      <c r="B9" s="63" t="n"/>
      <c r="C9" s="50" t="n"/>
      <c r="D9" s="63" t="n"/>
      <c r="E9" s="50" t="n"/>
      <c r="F9" s="63" t="n"/>
      <c r="G9" s="50" t="n"/>
    </row>
    <row r="10" customFormat="1" s="5">
      <c r="B10" s="55" t="n"/>
      <c r="C10" s="56" t="n"/>
      <c r="D10" s="55" t="n"/>
      <c r="E10" s="56" t="n"/>
      <c r="F10" s="55" t="n"/>
      <c r="G10" s="56" t="n"/>
    </row>
    <row r="11">
      <c r="B11" s="63" t="n"/>
      <c r="C11" s="50" t="n"/>
      <c r="D11" s="63" t="n"/>
      <c r="E11" s="50" t="n"/>
      <c r="F11" s="63" t="n"/>
      <c r="G11" s="50" t="n"/>
    </row>
    <row r="12">
      <c r="B12" s="63" t="n"/>
      <c r="C12" s="50" t="n"/>
      <c r="D12" s="63" t="n"/>
      <c r="E12" s="50" t="n"/>
      <c r="F12" s="63" t="n"/>
      <c r="G12" s="50" t="n"/>
    </row>
    <row r="13">
      <c r="B13" s="63" t="n"/>
      <c r="C13" s="50" t="n"/>
      <c r="D13" s="63" t="n"/>
      <c r="E13" s="50" t="n"/>
      <c r="F13" s="63" t="n"/>
      <c r="G13" s="50" t="n"/>
    </row>
    <row r="14" ht="15" customHeight="1" thickBot="1">
      <c r="B14" s="57" t="n"/>
      <c r="C14" s="58" t="n"/>
      <c r="D14" s="57" t="n"/>
      <c r="E14" s="58" t="n"/>
      <c r="F14" s="57" t="n"/>
      <c r="G14" s="58" t="n"/>
    </row>
    <row r="15">
      <c r="B15" s="48" t="n"/>
      <c r="C15" s="48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4"/>
  <sheetViews>
    <sheetView zoomScale="85" zoomScaleNormal="85" workbookViewId="0">
      <pane xSplit="3" topLeftCell="D1" activePane="topRight" state="frozen"/>
      <selection pane="topRight" activeCell="H1" sqref="H1"/>
    </sheetView>
  </sheetViews>
  <sheetFormatPr baseColWidth="10" defaultColWidth="8.83203125" defaultRowHeight="15"/>
  <cols>
    <col width="9.8320312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n"/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n"/>
      <c r="L1" s="13" t="n"/>
    </row>
    <row r="2">
      <c r="A2" s="10" t="inlineStr">
        <is>
          <t>19л 1шт</t>
        </is>
      </c>
      <c r="B2" s="11" t="inlineStr">
        <is>
          <t>?</t>
        </is>
      </c>
      <c r="C2" s="11" t="inlineStr">
        <is>
          <t>?</t>
        </is>
      </c>
      <c r="D2" s="11" t="inlineStr">
        <is>
          <t>?</t>
        </is>
      </c>
      <c r="E2" s="11" t="inlineStr">
        <is>
          <t>?</t>
        </is>
      </c>
      <c r="F2" s="11" t="inlineStr">
        <is>
          <t>?</t>
        </is>
      </c>
      <c r="G2" s="11" t="inlineStr">
        <is>
          <t>?</t>
        </is>
      </c>
      <c r="H2" s="11" t="inlineStr">
        <is>
          <t>?</t>
        </is>
      </c>
      <c r="I2" s="11" t="inlineStr">
        <is>
          <t>?</t>
        </is>
      </c>
      <c r="J2" s="11" t="inlineStr">
        <is>
          <t>?</t>
        </is>
      </c>
      <c r="K2" s="11" t="n"/>
      <c r="L2" s="11" t="n"/>
    </row>
    <row r="3">
      <c r="A3" s="6" t="inlineStr">
        <is>
          <t>19л от 2х</t>
        </is>
      </c>
      <c r="B3" s="7" t="n">
        <v>119</v>
      </c>
      <c r="C3" s="7" t="n"/>
      <c r="D3" s="7" t="n">
        <v>163</v>
      </c>
      <c r="E3" s="7" t="n">
        <v>150</v>
      </c>
      <c r="F3" s="7" t="n">
        <v>140</v>
      </c>
      <c r="G3" s="7" t="n">
        <v>100</v>
      </c>
      <c r="H3" s="7" t="n">
        <v>110</v>
      </c>
      <c r="I3" s="7" t="n">
        <v>170</v>
      </c>
      <c r="J3" s="7" t="n">
        <v>100</v>
      </c>
      <c r="K3" s="7" t="n"/>
      <c r="L3" s="7" t="n"/>
    </row>
    <row r="4" hidden="1">
      <c r="A4" s="6" t="inlineStr">
        <is>
          <t>19л от 5и</t>
        </is>
      </c>
      <c r="B4" s="7" t="n">
        <v>110</v>
      </c>
      <c r="C4" s="7" t="n"/>
      <c r="D4" s="7" t="n"/>
      <c r="E4" s="7" t="n"/>
      <c r="F4" s="7" t="n"/>
      <c r="G4" s="7" t="n"/>
      <c r="H4" s="7" t="n"/>
      <c r="I4" s="7" t="n"/>
      <c r="J4" s="7" t="n"/>
      <c r="K4" s="7" t="n"/>
      <c r="L4" s="7" t="n"/>
    </row>
    <row r="5" hidden="1">
      <c r="A5" s="6" t="inlineStr">
        <is>
          <t>19л от 10и</t>
        </is>
      </c>
      <c r="B5" s="7" t="n">
        <v>100</v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</row>
    <row r="6" hidden="1" ht="16" customFormat="1" customHeight="1" s="3">
      <c r="A6" s="17" t="inlineStr">
        <is>
          <t>другое</t>
        </is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</row>
    <row r="7" ht="15" customHeight="1" thickBot="1">
      <c r="A7" s="14" t="inlineStr">
        <is>
          <t>Тара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5" customHeight="1" thickBot="1">
      <c r="A8" s="62" t="inlineStr">
        <is>
          <t>Акции</t>
        </is>
      </c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</row>
    <row r="9" ht="15" customHeight="1" thickBot="1">
      <c r="A9" s="63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16" t="n"/>
      <c r="L9" s="16" t="n"/>
    </row>
    <row r="10">
      <c r="A10" s="63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16" t="n"/>
      <c r="L10" s="8" t="n"/>
    </row>
    <row r="11" ht="15" customHeight="1" thickBot="1">
      <c r="A11" s="64" t="n"/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</row>
    <row r="12">
      <c r="A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</sheetData>
  <mergeCells count="1">
    <mergeCell ref="A8:A1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40" zoomScaleNormal="40" workbookViewId="0">
      <pane xSplit="3" topLeftCell="D1" activePane="topRight" state="frozen"/>
      <selection pane="topRight" activeCell="E3" sqref="E3"/>
    </sheetView>
  </sheetViews>
  <sheetFormatPr baseColWidth="10" defaultColWidth="8.83203125" defaultRowHeight="15"/>
  <cols>
    <col width="16.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n"/>
      <c r="L1" s="13" t="n"/>
    </row>
    <row r="2">
      <c r="A2" s="10" t="inlineStr">
        <is>
          <t>19л 1шт</t>
        </is>
      </c>
      <c r="B2" s="11" t="n">
        <v>160</v>
      </c>
      <c r="C2" s="11" t="n">
        <v>200</v>
      </c>
      <c r="D2" s="11" t="n">
        <v>225</v>
      </c>
      <c r="E2" s="11" t="n">
        <v>229</v>
      </c>
      <c r="F2" s="11" t="n">
        <v>200</v>
      </c>
      <c r="G2" s="11" t="n">
        <v>160</v>
      </c>
      <c r="H2" s="11" t="n"/>
      <c r="I2" s="11" t="n">
        <v>180</v>
      </c>
      <c r="J2" s="11" t="n">
        <v>160</v>
      </c>
      <c r="K2" s="11" t="n"/>
      <c r="L2" s="11" t="n"/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180</v>
      </c>
      <c r="E3" s="7" t="n">
        <v>189</v>
      </c>
      <c r="F3" s="7" t="n">
        <v>150</v>
      </c>
      <c r="G3" s="7" t="n">
        <v>140</v>
      </c>
      <c r="H3" s="7" t="n"/>
      <c r="I3" s="7" t="n">
        <v>180</v>
      </c>
      <c r="J3" s="7" t="n">
        <v>140</v>
      </c>
      <c r="K3" s="7" t="n"/>
      <c r="L3" s="7" t="n"/>
    </row>
    <row r="4" customFormat="1" s="22">
      <c r="A4" s="23" t="inlineStr">
        <is>
          <t>Изм.цены с 02.18</t>
        </is>
      </c>
      <c r="B4" s="24">
        <f>1-'02.18'!B3/B3</f>
        <v/>
      </c>
      <c r="C4" s="24" t="inlineStr">
        <is>
          <t>?</t>
        </is>
      </c>
      <c r="D4" s="24">
        <f>1-'02.18'!D3/D3</f>
        <v/>
      </c>
      <c r="E4" s="24">
        <f>1-'02.18'!E3/E3</f>
        <v/>
      </c>
      <c r="F4" s="24">
        <f>1-'02.18'!F3/F3</f>
        <v/>
      </c>
      <c r="G4" s="24">
        <f>1-'02.18'!G3/G3</f>
        <v/>
      </c>
      <c r="H4" s="24" t="inlineStr">
        <is>
          <t>?</t>
        </is>
      </c>
      <c r="I4" s="24">
        <f>1-'02.18'!I3/I3</f>
        <v/>
      </c>
      <c r="J4" s="24">
        <f>1-'02.18'!J3/J3</f>
        <v/>
      </c>
      <c r="K4" s="24" t="inlineStr">
        <is>
          <t>?</t>
        </is>
      </c>
      <c r="L4" s="24" t="inlineStr">
        <is>
          <t>?</t>
        </is>
      </c>
    </row>
    <row r="5" hidden="1">
      <c r="A5" s="6" t="inlineStr">
        <is>
          <t>19л от 5и</t>
        </is>
      </c>
      <c r="B5" s="7" t="n">
        <v>110</v>
      </c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</row>
    <row r="6" hidden="1">
      <c r="A6" s="6" t="inlineStr">
        <is>
          <t>19л от 10и</t>
        </is>
      </c>
      <c r="B6" s="7" t="n">
        <v>100</v>
      </c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</row>
    <row r="7" hidden="1" ht="16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250</v>
      </c>
      <c r="C8" s="15" t="n">
        <v>250</v>
      </c>
      <c r="D8" s="15" t="n">
        <v>280</v>
      </c>
      <c r="E8" s="15" t="n">
        <v>250</v>
      </c>
      <c r="F8" s="15" t="n">
        <v>250</v>
      </c>
      <c r="G8" s="15">
        <f>420-170</f>
        <v/>
      </c>
      <c r="H8" s="15" t="n"/>
      <c r="I8" s="15" t="n">
        <v>270</v>
      </c>
      <c r="J8" s="15" t="n">
        <v>300</v>
      </c>
      <c r="K8" s="15" t="n"/>
      <c r="L8" s="15" t="n"/>
    </row>
    <row r="9" ht="15" customHeight="1" thickBot="1">
      <c r="A9" s="62" t="inlineStr">
        <is>
          <t>Акции</t>
        </is>
      </c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</row>
    <row r="10" ht="15" customHeight="1" thickBot="1">
      <c r="A10" s="63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16" t="n"/>
      <c r="L10" s="16" t="n"/>
    </row>
    <row r="11">
      <c r="A11" s="63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16" t="n"/>
      <c r="L11" s="8" t="n"/>
    </row>
    <row r="12" ht="15" customHeight="1" thickBot="1">
      <c r="A12" s="64" t="n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D22" sqref="D22"/>
    </sheetView>
  </sheetViews>
  <sheetFormatPr baseColWidth="10" defaultColWidth="8.83203125" defaultRowHeight="15"/>
  <cols>
    <col width="9.83203125" bestFit="1" customWidth="1" min="1" max="1"/>
    <col width="10.5" customWidth="1" min="6" max="6"/>
  </cols>
  <sheetData>
    <row r="1">
      <c r="B1" s="25" t="n">
        <v>44652</v>
      </c>
      <c r="C1" s="25" t="n"/>
      <c r="D1" s="39" t="n">
        <v>44743</v>
      </c>
      <c r="E1" s="5" t="inlineStr">
        <is>
          <t>рост %</t>
        </is>
      </c>
      <c r="G1" s="39" t="n">
        <v>44805</v>
      </c>
      <c r="H1" s="5" t="inlineStr">
        <is>
          <t>рост %</t>
        </is>
      </c>
    </row>
    <row r="2">
      <c r="A2" s="37" t="inlineStr">
        <is>
          <t>Лидер</t>
        </is>
      </c>
    </row>
    <row r="3">
      <c r="A3" t="inlineStr">
        <is>
          <t>от 1шт</t>
        </is>
      </c>
      <c r="B3" t="n">
        <v>200</v>
      </c>
      <c r="D3" t="n">
        <v>230</v>
      </c>
      <c r="E3" s="22">
        <f>(D3-B3)/D3</f>
        <v/>
      </c>
      <c r="F3" s="41" t="n"/>
      <c r="G3" t="n">
        <v>240</v>
      </c>
      <c r="H3" s="22">
        <f>(G3-D3)/G3</f>
        <v/>
      </c>
    </row>
    <row r="4">
      <c r="A4" t="inlineStr">
        <is>
          <t>от 2шт</t>
        </is>
      </c>
      <c r="B4" t="n">
        <v>160</v>
      </c>
      <c r="D4" t="n">
        <v>180</v>
      </c>
      <c r="E4" s="22">
        <f>(D4-B4)/D4</f>
        <v/>
      </c>
      <c r="F4" s="41" t="n"/>
      <c r="G4" t="n">
        <v>180</v>
      </c>
      <c r="H4" s="22">
        <f>(G4-D4)/G4</f>
        <v/>
      </c>
    </row>
    <row r="5">
      <c r="A5" t="inlineStr">
        <is>
          <t>от 5шт</t>
        </is>
      </c>
      <c r="B5" t="n">
        <v>140</v>
      </c>
      <c r="D5" t="n">
        <v>150</v>
      </c>
      <c r="E5" s="22">
        <f>(D5-B5)/D5</f>
        <v/>
      </c>
      <c r="F5" s="41" t="n"/>
      <c r="G5" t="n">
        <v>160</v>
      </c>
      <c r="H5" s="22">
        <f>(G5-D5)/G5</f>
        <v/>
      </c>
    </row>
    <row r="6">
      <c r="A6" t="inlineStr">
        <is>
          <t>от 10шт</t>
        </is>
      </c>
      <c r="B6" t="n">
        <v>120</v>
      </c>
      <c r="D6" t="n">
        <v>120</v>
      </c>
      <c r="E6" s="22">
        <f>(D6-B6)/D6</f>
        <v/>
      </c>
      <c r="F6" s="41" t="n"/>
      <c r="G6" t="n">
        <v>130</v>
      </c>
      <c r="H6" s="22">
        <f>(G6-D6)/G6</f>
        <v/>
      </c>
    </row>
    <row r="7">
      <c r="E7" s="22" t="n"/>
      <c r="F7" s="40" t="n"/>
      <c r="H7" s="22" t="n"/>
    </row>
    <row r="8">
      <c r="A8" s="37" t="inlineStr">
        <is>
          <t>PLATINUM</t>
        </is>
      </c>
      <c r="E8" s="22" t="n"/>
      <c r="F8" s="40" t="n"/>
      <c r="H8" s="22" t="n"/>
    </row>
    <row r="9">
      <c r="A9" t="inlineStr">
        <is>
          <t>от 1шт</t>
        </is>
      </c>
      <c r="B9" t="n">
        <v>230</v>
      </c>
      <c r="D9" t="n">
        <v>240</v>
      </c>
      <c r="E9" s="22">
        <f>(D9-B9)/D9</f>
        <v/>
      </c>
      <c r="F9" s="41" t="n"/>
      <c r="G9" t="n">
        <v>250</v>
      </c>
      <c r="H9" s="22">
        <f>(G9-D9)/G9</f>
        <v/>
      </c>
    </row>
    <row r="10">
      <c r="A10" t="inlineStr">
        <is>
          <t>от 2шт</t>
        </is>
      </c>
      <c r="B10" t="n">
        <v>200</v>
      </c>
      <c r="D10" t="n">
        <v>210</v>
      </c>
      <c r="E10" s="22">
        <f>(D10-B10)/D10</f>
        <v/>
      </c>
      <c r="F10" s="41" t="n"/>
      <c r="G10" t="n">
        <v>220</v>
      </c>
      <c r="H10" s="22">
        <f>(G10-D10)/G10</f>
        <v/>
      </c>
    </row>
    <row r="11">
      <c r="A11" t="inlineStr">
        <is>
          <t>от 5шт</t>
        </is>
      </c>
      <c r="B11" t="n">
        <v>180</v>
      </c>
      <c r="D11" t="n">
        <v>190</v>
      </c>
      <c r="E11" s="22">
        <f>(D11-B11)/D11</f>
        <v/>
      </c>
      <c r="F11" s="41" t="n"/>
      <c r="G11" t="n">
        <v>200</v>
      </c>
      <c r="H11" s="22">
        <f>(G11-D11)/G11</f>
        <v/>
      </c>
    </row>
    <row r="12">
      <c r="A12" t="inlineStr">
        <is>
          <t>от 10шт</t>
        </is>
      </c>
      <c r="B12" t="n">
        <v>160</v>
      </c>
      <c r="D12" t="n">
        <v>170</v>
      </c>
      <c r="E12" s="22">
        <f>(D12-B12)/D12</f>
        <v/>
      </c>
      <c r="F12" s="41" t="n"/>
      <c r="G12" t="n">
        <v>180</v>
      </c>
      <c r="H12" s="22">
        <f>(G12-D12)/G12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70" zoomScaleNormal="70" workbookViewId="0">
      <pane xSplit="3" topLeftCell="D1" activePane="topRight" state="frozen"/>
      <selection pane="topRight" activeCell="C3" sqref="A1:C3"/>
    </sheetView>
  </sheetViews>
  <sheetFormatPr baseColWidth="10" defaultColWidth="8.83203125" defaultRowHeight="15"/>
  <cols>
    <col width="18.5" bestFit="1" customWidth="1" style="1" min="1" max="1"/>
    <col width="18.5" customWidth="1" min="2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180</v>
      </c>
      <c r="C2" s="11" t="n">
        <v>200</v>
      </c>
      <c r="D2" s="11" t="n">
        <v>234</v>
      </c>
      <c r="E2" s="11" t="n">
        <v>235</v>
      </c>
      <c r="F2" s="11" t="n">
        <v>200</v>
      </c>
      <c r="G2" s="11" t="n">
        <v>170</v>
      </c>
      <c r="H2" s="11" t="n">
        <v>145</v>
      </c>
      <c r="I2" s="11">
        <f>180+60</f>
        <v/>
      </c>
      <c r="J2" s="11" t="n">
        <v>200</v>
      </c>
      <c r="K2" s="11" t="inlineStr">
        <is>
          <t xml:space="preserve"> - </t>
        </is>
      </c>
      <c r="L2" s="11" t="n">
        <v>200</v>
      </c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184</v>
      </c>
      <c r="E3" s="7" t="n">
        <v>199</v>
      </c>
      <c r="F3" s="7" t="n">
        <v>170</v>
      </c>
      <c r="G3" s="7" t="n">
        <v>150</v>
      </c>
      <c r="H3" s="7" t="n">
        <v>145</v>
      </c>
      <c r="I3" s="7" t="n">
        <v>180</v>
      </c>
      <c r="J3" s="7" t="n">
        <v>150</v>
      </c>
      <c r="K3" s="7" t="n">
        <v>120</v>
      </c>
      <c r="L3" s="7" t="n">
        <v>175</v>
      </c>
    </row>
    <row r="4" customFormat="1" s="22">
      <c r="A4" s="23" t="inlineStr">
        <is>
          <t>Изм.цены с 27.04.21</t>
        </is>
      </c>
      <c r="B4" s="24">
        <f>1-'27.04.21'!B3/B3</f>
        <v/>
      </c>
      <c r="C4" s="24">
        <f>1-'27.04.21'!C3/C3</f>
        <v/>
      </c>
      <c r="D4" s="24">
        <f>1-'27.04.21'!D3/D3</f>
        <v/>
      </c>
      <c r="E4" s="24">
        <f>1-'27.04.21'!E3/E3</f>
        <v/>
      </c>
      <c r="F4" s="24">
        <f>1-'27.04.21'!F3/F3</f>
        <v/>
      </c>
      <c r="G4" s="24">
        <f>1-'27.04.21'!G3/G3</f>
        <v/>
      </c>
      <c r="H4" s="24" t="inlineStr">
        <is>
          <t>?</t>
        </is>
      </c>
      <c r="I4" s="24">
        <f>1-'27.04.21'!I3/I3</f>
        <v/>
      </c>
      <c r="J4" s="24">
        <f>1-'27.04.21'!J3/J3</f>
        <v/>
      </c>
      <c r="K4" s="24" t="inlineStr">
        <is>
          <t>?</t>
        </is>
      </c>
      <c r="L4" s="24" t="inlineStr">
        <is>
          <t>?</t>
        </is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>
        <f>920/5</f>
        <v/>
      </c>
      <c r="E5" s="7" t="n">
        <v>189</v>
      </c>
      <c r="F5" s="7" t="n">
        <v>170</v>
      </c>
      <c r="G5" s="7" t="n">
        <v>150</v>
      </c>
      <c r="H5" s="7" t="n">
        <v>145</v>
      </c>
      <c r="I5" s="7" t="n">
        <v>180</v>
      </c>
      <c r="J5" s="7" t="n">
        <v>150</v>
      </c>
      <c r="K5" s="7" t="n">
        <v>120</v>
      </c>
      <c r="L5" s="7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>
        <f>920/5</f>
        <v/>
      </c>
      <c r="E6" s="7" t="n">
        <v>189</v>
      </c>
      <c r="F6" s="7" t="n">
        <v>170</v>
      </c>
      <c r="G6" s="7" t="n">
        <v>150</v>
      </c>
      <c r="H6" s="7" t="n">
        <v>145</v>
      </c>
      <c r="I6" s="7" t="n">
        <v>180</v>
      </c>
      <c r="J6" s="7" t="n">
        <v>150</v>
      </c>
      <c r="K6" s="7" t="n">
        <v>120</v>
      </c>
      <c r="L6" s="7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270</v>
      </c>
      <c r="C8" s="15" t="n">
        <v>270</v>
      </c>
      <c r="D8" s="15" t="n">
        <v>290</v>
      </c>
      <c r="E8" s="15" t="n">
        <v>400</v>
      </c>
      <c r="F8" s="15" t="n"/>
      <c r="G8" s="15">
        <f>420-170</f>
        <v/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15" t="n">
        <v>250</v>
      </c>
      <c r="L8" s="15" t="inlineStr">
        <is>
          <t>?</t>
        </is>
      </c>
    </row>
    <row r="9" ht="58.5" customHeight="1" thickBot="1">
      <c r="A9" s="62" t="inlineStr">
        <is>
          <t>Акции</t>
        </is>
      </c>
      <c r="B9" s="16" t="inlineStr">
        <is>
          <t>Кулер настольный с нагревом
+40  по 19л
5600₽</t>
        </is>
      </c>
      <c r="C9" s="16" t="n"/>
      <c r="D9" s="16" t="inlineStr">
        <is>
          <t>Кулер настольный с нагревом
+25  по 19л
6000 ₽</t>
        </is>
      </c>
      <c r="E9" s="16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6" t="inlineStr">
        <is>
          <t>Кулер настольный с нагревом
+25  по 19л
5000₽</t>
        </is>
      </c>
      <c r="H9" s="16" t="inlineStr">
        <is>
          <t>Кулер настольный с нагревом
+40  по 19л
6400₽</t>
        </is>
      </c>
      <c r="I9" s="16" t="inlineStr">
        <is>
          <t xml:space="preserve"> - </t>
        </is>
      </c>
      <c r="J9" s="16" t="inlineStr">
        <is>
          <t>Кулер настольный с нагревом
+30  по 19л
6000₽</t>
        </is>
      </c>
      <c r="K9" s="16" t="inlineStr">
        <is>
          <t xml:space="preserve"> - </t>
        </is>
      </c>
      <c r="L9" s="16" t="n"/>
    </row>
    <row r="10" ht="58.5" customHeight="1" thickBot="1">
      <c r="A10" s="63" t="n"/>
      <c r="B10" s="8" t="inlineStr">
        <is>
          <t>Кулер напольный с НАГРЕВОМ
+60  по 19л
8400 ₽</t>
        </is>
      </c>
      <c r="C10" s="8" t="n"/>
      <c r="D10" s="8" t="inlineStr">
        <is>
          <t>Кулер настольный с нагревом
+25  по 19л
5000₽</t>
        </is>
      </c>
      <c r="E10" s="8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8" t="inlineStr">
        <is>
          <t>Кулер напольный с  охлаждением
+75  по 19л
14000 ₽</t>
        </is>
      </c>
      <c r="H10" s="8" t="inlineStr">
        <is>
          <t>Кулер напольный с  охлаждением
+50  по 19л
8000 ₽</t>
        </is>
      </c>
      <c r="I10" s="8" t="inlineStr">
        <is>
          <t xml:space="preserve"> - </t>
        </is>
      </c>
      <c r="J10" s="8" t="inlineStr">
        <is>
          <t>Кулер напольный с  охлаждением
+85  по 19л
17000 ₽</t>
        </is>
      </c>
      <c r="K10" s="16" t="inlineStr">
        <is>
          <t xml:space="preserve"> - </t>
        </is>
      </c>
      <c r="L10" s="16" t="n"/>
    </row>
    <row r="11" ht="43.5" customHeight="1">
      <c r="A11" s="63" t="n"/>
      <c r="B11" s="8" t="inlineStr">
        <is>
          <t>Помпа мини + 2 по 19+2 тары 1000₽</t>
        </is>
      </c>
      <c r="C11" s="8" t="n"/>
      <c r="D11" s="8" t="inlineStr">
        <is>
          <t>помпа стандрат
+15  по 19л
3600</t>
        </is>
      </c>
      <c r="E11" s="8" t="inlineStr">
        <is>
          <t>Помпа стандрат + 5 по 19л 1125₽</t>
        </is>
      </c>
      <c r="F11" s="8" t="inlineStr">
        <is>
          <t xml:space="preserve"> - </t>
        </is>
      </c>
      <c r="G11" s="8" t="inlineStr">
        <is>
          <t>Помпа стандрат + 2 по 19л 666₽</t>
        </is>
      </c>
      <c r="H11" s="8" t="inlineStr">
        <is>
          <t>Помпа + 4 по 19+2 тары 1330₽</t>
        </is>
      </c>
      <c r="I11" s="8" t="inlineStr">
        <is>
          <t xml:space="preserve"> - </t>
        </is>
      </c>
      <c r="J11" s="8" t="inlineStr">
        <is>
          <t>Помпа стандрат + 25 по 19л 3750₽</t>
        </is>
      </c>
      <c r="K11" s="16" t="inlineStr">
        <is>
          <t xml:space="preserve"> - </t>
        </is>
      </c>
      <c r="L11" s="8" t="inlineStr">
        <is>
          <t>Помпа стандрат + 2 по 19+2 тары 1100₽</t>
        </is>
      </c>
    </row>
    <row r="12" ht="29.5" customHeight="1" thickBot="1">
      <c r="A12" s="64" t="n"/>
      <c r="B12" s="9" t="inlineStr">
        <is>
          <t xml:space="preserve">2% бонусами </t>
        </is>
      </c>
      <c r="C12" s="9" t="n"/>
      <c r="D12" s="9" t="inlineStr">
        <is>
          <t xml:space="preserve"> скидка 10% при заказe через сайт</t>
        </is>
      </c>
      <c r="E12" s="9" t="n"/>
      <c r="F12" s="9" t="n"/>
      <c r="G12" s="9" t="n"/>
      <c r="H12" s="9" t="n"/>
      <c r="I12" s="9" t="n"/>
      <c r="J12" s="9" t="n"/>
      <c r="K12" s="9" t="inlineStr">
        <is>
          <t>10р с каждой бутылки бонус</t>
        </is>
      </c>
      <c r="L12" s="9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55" zoomScaleNormal="55" workbookViewId="0">
      <pane xSplit="3" topLeftCell="D1" activePane="topRight" state="frozen"/>
      <selection pane="topRight" activeCell="E4" sqref="E4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29.5" customFormat="1" customHeight="1" s="5" thickBot="1">
      <c r="A1" s="12" t="n"/>
      <c r="B1" s="13" t="inlineStr">
        <is>
          <t>ЛИДЕР</t>
        </is>
      </c>
      <c r="C1" s="13" t="inlineStr">
        <is>
          <t>ЛИДЕР ПЛАТИНУМ</t>
        </is>
      </c>
      <c r="D1" s="13" t="inlineStr">
        <is>
          <t>Люск вода</t>
        </is>
      </c>
      <c r="E1" s="13" t="inlineStr">
        <is>
          <t xml:space="preserve">Ниагара </t>
        </is>
      </c>
      <c r="F1" s="13" t="inlineStr">
        <is>
          <t>Кристальная</t>
        </is>
      </c>
      <c r="G1" s="13" t="inlineStr">
        <is>
          <t>Живая капля</t>
        </is>
      </c>
      <c r="H1" s="13" t="inlineStr">
        <is>
          <t>ОАЗИС</t>
        </is>
      </c>
      <c r="I1" s="13" t="inlineStr">
        <is>
          <t>Власов ключ</t>
        </is>
      </c>
      <c r="J1" s="13" t="inlineStr">
        <is>
          <t>Чебаркульский исток</t>
        </is>
      </c>
      <c r="K1" s="13" t="inlineStr">
        <is>
          <t>Любимая+</t>
        </is>
      </c>
      <c r="L1" s="13" t="inlineStr">
        <is>
          <t>Артенза</t>
        </is>
      </c>
    </row>
    <row r="2">
      <c r="A2" s="10" t="inlineStr">
        <is>
          <t>19л 1шт</t>
        </is>
      </c>
      <c r="B2" s="11" t="n">
        <v>180</v>
      </c>
      <c r="C2" s="11" t="n">
        <v>200</v>
      </c>
      <c r="D2" s="11" t="n">
        <v>246</v>
      </c>
      <c r="E2" s="11" t="n">
        <v>255</v>
      </c>
      <c r="F2" s="11" t="n">
        <v>200</v>
      </c>
      <c r="G2" s="11" t="n">
        <v>200</v>
      </c>
      <c r="H2" s="11" t="n">
        <v>150</v>
      </c>
      <c r="I2" s="11">
        <f>180+60</f>
        <v/>
      </c>
      <c r="J2" s="11" t="n">
        <v>220</v>
      </c>
      <c r="K2" s="11" t="inlineStr">
        <is>
          <t xml:space="preserve"> - </t>
        </is>
      </c>
      <c r="L2" s="11" t="n">
        <v>200</v>
      </c>
    </row>
    <row r="3">
      <c r="A3" s="6" t="inlineStr">
        <is>
          <t>19л от 2х</t>
        </is>
      </c>
      <c r="B3" s="7" t="n">
        <v>140</v>
      </c>
      <c r="C3" s="7" t="n">
        <v>180</v>
      </c>
      <c r="D3" s="7" t="n">
        <v>195</v>
      </c>
      <c r="E3" s="7" t="n">
        <v>230</v>
      </c>
      <c r="F3" s="7" t="n">
        <v>170</v>
      </c>
      <c r="G3" s="7">
        <f>340/2</f>
        <v/>
      </c>
      <c r="H3" s="11" t="n">
        <v>150</v>
      </c>
      <c r="I3" s="7" t="n">
        <v>180</v>
      </c>
      <c r="J3" s="7" t="n">
        <v>175</v>
      </c>
      <c r="K3" s="7" t="n">
        <v>120</v>
      </c>
      <c r="L3" s="7" t="n">
        <v>175</v>
      </c>
    </row>
    <row r="4" customFormat="1" s="22">
      <c r="A4" s="23" t="inlineStr">
        <is>
          <t>Изм.цены с 27.01.21</t>
        </is>
      </c>
      <c r="B4" s="24">
        <f>1-'27.01.22'!B3/B3</f>
        <v/>
      </c>
      <c r="C4" s="24">
        <f>1-'27.01.22'!C3/C3</f>
        <v/>
      </c>
      <c r="D4" s="24">
        <f>1-'27.01.22'!D3/D3</f>
        <v/>
      </c>
      <c r="E4" s="24">
        <f>1-'27.01.22'!E3/E3</f>
        <v/>
      </c>
      <c r="F4" s="24">
        <f>1-'27.01.22'!F3/F3</f>
        <v/>
      </c>
      <c r="G4" s="24">
        <f>1-'27.01.22'!G3/G3</f>
        <v/>
      </c>
      <c r="H4" s="24">
        <f>1-'27.01.22'!H3/H3</f>
        <v/>
      </c>
      <c r="I4" s="24">
        <f>1-'27.01.22'!I3/I3</f>
        <v/>
      </c>
      <c r="J4" s="24">
        <f>1-'27.01.22'!J3/J3</f>
        <v/>
      </c>
      <c r="K4" s="24">
        <f>1-'27.01.22'!K3/K3</f>
        <v/>
      </c>
      <c r="L4" s="24">
        <f>1-'27.01.22'!L3/L3</f>
        <v/>
      </c>
    </row>
    <row r="5" hidden="1">
      <c r="A5" s="6" t="inlineStr">
        <is>
          <t>19л от 5и</t>
        </is>
      </c>
      <c r="B5" s="7" t="n">
        <v>110</v>
      </c>
      <c r="C5" s="7" t="n">
        <v>130</v>
      </c>
      <c r="D5" s="7" t="n">
        <v>195</v>
      </c>
      <c r="E5" s="7" t="n">
        <v>225</v>
      </c>
      <c r="F5" s="7" t="n">
        <v>170</v>
      </c>
      <c r="G5" s="7">
        <f>340/2</f>
        <v/>
      </c>
      <c r="H5" s="11" t="n">
        <v>150</v>
      </c>
      <c r="I5" s="7" t="n">
        <v>180</v>
      </c>
      <c r="J5" s="7" t="n">
        <v>175</v>
      </c>
      <c r="K5" s="7" t="n">
        <v>120</v>
      </c>
      <c r="L5" s="7" t="n">
        <v>175</v>
      </c>
    </row>
    <row r="6" hidden="1">
      <c r="A6" s="6" t="inlineStr">
        <is>
          <t>19л от 10и</t>
        </is>
      </c>
      <c r="B6" s="7" t="n">
        <v>100</v>
      </c>
      <c r="C6" s="7" t="n">
        <v>100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7" t="n">
        <v>120</v>
      </c>
      <c r="L6" s="7" t="n">
        <v>175</v>
      </c>
    </row>
    <row r="7" hidden="1" ht="29" customFormat="1" customHeight="1" s="3">
      <c r="A7" s="17" t="inlineStr">
        <is>
          <t>другое</t>
        </is>
      </c>
      <c r="B7" s="18" t="n"/>
      <c r="C7" s="18" t="n"/>
      <c r="D7" s="18" t="n"/>
      <c r="E7" s="18" t="n"/>
      <c r="F7" s="18" t="inlineStr">
        <is>
          <t>от 30шт 150 предоплата</t>
        </is>
      </c>
      <c r="G7" s="18" t="n"/>
      <c r="H7" s="18" t="n"/>
      <c r="I7" s="18" t="n"/>
      <c r="J7" s="18" t="n"/>
      <c r="K7" s="18" t="n"/>
      <c r="L7" s="18" t="n"/>
    </row>
    <row r="8" ht="15" customHeight="1" thickBot="1">
      <c r="A8" s="14" t="inlineStr">
        <is>
          <t>Тара</t>
        </is>
      </c>
      <c r="B8" s="15" t="n">
        <v>270</v>
      </c>
      <c r="C8" s="15" t="n">
        <v>400</v>
      </c>
      <c r="D8" s="15" t="n">
        <v>290</v>
      </c>
      <c r="E8" s="15" t="n">
        <v>450</v>
      </c>
      <c r="F8" s="15" t="n"/>
      <c r="G8" s="15">
        <f>420-170</f>
        <v/>
      </c>
      <c r="H8" s="15" t="inlineStr">
        <is>
          <t>?</t>
        </is>
      </c>
      <c r="I8" s="15" t="inlineStr">
        <is>
          <t>?</t>
        </is>
      </c>
      <c r="J8" s="15" t="n">
        <v>400</v>
      </c>
      <c r="K8" s="15" t="n">
        <v>250</v>
      </c>
      <c r="L8" s="15" t="inlineStr">
        <is>
          <t>?</t>
        </is>
      </c>
    </row>
    <row r="9" ht="58.5" customHeight="1" thickBot="1">
      <c r="A9" s="62" t="inlineStr">
        <is>
          <t>Акции</t>
        </is>
      </c>
      <c r="B9" s="16" t="inlineStr">
        <is>
          <t>Кулер настольный с нагревом
+40  по 19л
5600₽</t>
        </is>
      </c>
      <c r="C9" s="16" t="n"/>
      <c r="D9" s="19" t="inlineStr">
        <is>
          <t>Кулер настольный с нагревом
+25  по 19л
6000 ₽</t>
        </is>
      </c>
      <c r="E9" s="19" t="inlineStr">
        <is>
          <t>Кулер настольный с нагревом
+25  по 19л
5625 ₽</t>
        </is>
      </c>
      <c r="F9" s="16" t="inlineStr">
        <is>
          <t xml:space="preserve"> - </t>
        </is>
      </c>
      <c r="G9" s="19" t="inlineStr">
        <is>
          <t>Кулер настольный с нагревом
+25  по 19л
5000₽</t>
        </is>
      </c>
      <c r="H9" s="19" t="inlineStr">
        <is>
          <t>Кулер настольный с нагревом
+40  по 19л
6400₽</t>
        </is>
      </c>
      <c r="I9" s="19" t="inlineStr">
        <is>
          <t xml:space="preserve"> - </t>
        </is>
      </c>
      <c r="J9" s="19" t="inlineStr">
        <is>
          <t>Кулер настольный с нагревом
+30  по 19л
6000₽</t>
        </is>
      </c>
      <c r="K9" s="19" t="inlineStr">
        <is>
          <t xml:space="preserve"> - </t>
        </is>
      </c>
      <c r="L9" s="19" t="n"/>
    </row>
    <row r="10" ht="58.5" customHeight="1" thickBot="1">
      <c r="A10" s="63" t="n"/>
      <c r="B10" s="8" t="inlineStr">
        <is>
          <t>Кулер напольный с НАГРЕВОМ
+60  по 19л
8400 ₽</t>
        </is>
      </c>
      <c r="C10" s="8" t="n"/>
      <c r="D10" s="20" t="inlineStr">
        <is>
          <t>Кулер настольный с нагревом
+25  по 19л
5000₽</t>
        </is>
      </c>
      <c r="E10" s="20" t="inlineStr">
        <is>
          <t>Кулер напольный с  охлаждением
+75  по 19л
16875 ₽</t>
        </is>
      </c>
      <c r="F10" s="8" t="inlineStr">
        <is>
          <t xml:space="preserve"> - </t>
        </is>
      </c>
      <c r="G10" s="20" t="inlineStr">
        <is>
          <t>Кулер напольный с  охлаждением
+75  по 19л
14000 ₽</t>
        </is>
      </c>
      <c r="H10" s="20" t="inlineStr">
        <is>
          <t>Кулер напольный с  охлаждением
+50  по 19л
8000 ₽</t>
        </is>
      </c>
      <c r="I10" s="20" t="inlineStr">
        <is>
          <t xml:space="preserve"> - </t>
        </is>
      </c>
      <c r="J10" s="20" t="inlineStr">
        <is>
          <t>Кулер напольный с  охлаждением
+85  по 19л
17000 ₽</t>
        </is>
      </c>
      <c r="K10" s="19" t="inlineStr">
        <is>
          <t xml:space="preserve"> - </t>
        </is>
      </c>
      <c r="L10" s="19" t="n"/>
    </row>
    <row r="11" ht="43.5" customHeight="1">
      <c r="A11" s="63" t="n"/>
      <c r="B11" s="8" t="inlineStr">
        <is>
          <t>Помпа мини + 2 по 19+2 тары 1000₽</t>
        </is>
      </c>
      <c r="C11" s="8" t="n"/>
      <c r="D11" s="20" t="inlineStr">
        <is>
          <t>помпа стандрат
+15  по 19л
3600</t>
        </is>
      </c>
      <c r="E11" s="20" t="inlineStr">
        <is>
          <t>Помпа стандрат + 5 по 19л 1125₽</t>
        </is>
      </c>
      <c r="F11" s="8" t="inlineStr">
        <is>
          <t xml:space="preserve"> - </t>
        </is>
      </c>
      <c r="G11" s="20" t="inlineStr">
        <is>
          <t>Помпа стандрат + 2 по 19л 666₽</t>
        </is>
      </c>
      <c r="H11" s="20" t="inlineStr">
        <is>
          <t>Помпа + 4 по 19+2 тары 1330₽</t>
        </is>
      </c>
      <c r="I11" s="20" t="inlineStr">
        <is>
          <t xml:space="preserve"> - </t>
        </is>
      </c>
      <c r="J11" s="20" t="inlineStr">
        <is>
          <t>Помпа стандрат + 25 по 19л 3750₽</t>
        </is>
      </c>
      <c r="K11" s="19" t="inlineStr">
        <is>
          <t xml:space="preserve"> - </t>
        </is>
      </c>
      <c r="L11" s="20" t="inlineStr">
        <is>
          <t>Помпа стандрат + 2 по 19+2 тары 1100₽</t>
        </is>
      </c>
    </row>
    <row r="12" ht="29.5" customHeight="1" thickBot="1">
      <c r="A12" s="64" t="n"/>
      <c r="B12" s="9" t="inlineStr">
        <is>
          <t xml:space="preserve">2% бонусами </t>
        </is>
      </c>
      <c r="C12" s="9" t="n"/>
      <c r="D12" s="21" t="inlineStr">
        <is>
          <t xml:space="preserve"> скидка 10% при заказe через сайт</t>
        </is>
      </c>
      <c r="E12" s="9" t="n"/>
      <c r="F12" s="9" t="n"/>
      <c r="G12" s="21" t="n"/>
      <c r="H12" s="21" t="n"/>
      <c r="I12" s="21" t="n"/>
      <c r="J12" s="21" t="n"/>
      <c r="K12" s="21" t="inlineStr">
        <is>
          <t>10р с каждой бутылки бонус</t>
        </is>
      </c>
      <c r="L12" s="21" t="n"/>
    </row>
    <row r="13">
      <c r="A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</sheetData>
  <mergeCells count="1">
    <mergeCell ref="A9:A1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16"/>
  <sheetViews>
    <sheetView zoomScale="70" zoomScaleNormal="70" workbookViewId="0">
      <pane xSplit="3" topLeftCell="D1" activePane="topRight" state="frozen"/>
      <selection pane="topRight" activeCell="D5" sqref="D5"/>
    </sheetView>
  </sheetViews>
  <sheetFormatPr baseColWidth="10" defaultColWidth="8.83203125" defaultRowHeight="15"/>
  <cols>
    <col width="18.5" bestFit="1" customWidth="1" style="1" min="1" max="1"/>
    <col width="18.5" customWidth="1" min="2" max="2"/>
    <col width="18.1640625" bestFit="1" customWidth="1" min="3" max="3"/>
    <col width="18.5" customWidth="1" min="4" max="7"/>
    <col width="18.5" customWidth="1" style="2" min="8" max="8"/>
    <col width="18.5" customWidth="1" min="9" max="12"/>
  </cols>
  <sheetData>
    <row r="1" ht="15" customHeight="1" thickBot="1"/>
    <row r="2" ht="29.5" customFormat="1" customHeight="1" s="5" thickBot="1">
      <c r="A2" s="12" t="n"/>
      <c r="B2" s="13" t="inlineStr">
        <is>
          <t>ЛИДЕР</t>
        </is>
      </c>
      <c r="C2" s="13" t="inlineStr">
        <is>
          <t>ЛИДЕР ПЛАТИНУМ</t>
        </is>
      </c>
      <c r="D2" s="13" t="inlineStr">
        <is>
          <t>Люск вода</t>
        </is>
      </c>
      <c r="E2" s="13" t="inlineStr">
        <is>
          <t xml:space="preserve">Ниагара </t>
        </is>
      </c>
      <c r="F2" s="13" t="inlineStr">
        <is>
          <t>Кристальная</t>
        </is>
      </c>
      <c r="G2" s="13" t="inlineStr">
        <is>
          <t>Живая капля</t>
        </is>
      </c>
      <c r="H2" s="13" t="inlineStr">
        <is>
          <t>ОАЗИС</t>
        </is>
      </c>
      <c r="I2" s="13" t="inlineStr">
        <is>
          <t>Власов ключ</t>
        </is>
      </c>
      <c r="J2" s="13" t="inlineStr">
        <is>
          <t>Чебаркульский исток</t>
        </is>
      </c>
      <c r="K2" s="13" t="inlineStr">
        <is>
          <t>Любимая+</t>
        </is>
      </c>
      <c r="L2" s="13" t="inlineStr">
        <is>
          <t>Артенза</t>
        </is>
      </c>
    </row>
    <row r="3">
      <c r="A3" s="10" t="inlineStr">
        <is>
          <t>19л 1шт</t>
        </is>
      </c>
      <c r="B3" s="11" t="n">
        <v>180</v>
      </c>
      <c r="C3" s="11" t="n">
        <v>200</v>
      </c>
      <c r="D3" s="11" t="n">
        <v>246</v>
      </c>
      <c r="E3" s="11" t="n">
        <v>255</v>
      </c>
      <c r="F3" s="11" t="n">
        <v>250</v>
      </c>
      <c r="G3" s="11" t="n">
        <v>200</v>
      </c>
      <c r="H3" s="11" t="n">
        <v>150</v>
      </c>
      <c r="I3" s="11">
        <f>180+60</f>
        <v/>
      </c>
      <c r="J3" s="11" t="n">
        <v>220</v>
      </c>
      <c r="K3" s="31" t="inlineStr">
        <is>
          <t xml:space="preserve"> - </t>
        </is>
      </c>
      <c r="L3" s="31" t="n">
        <v>200</v>
      </c>
    </row>
    <row r="4">
      <c r="A4" s="6" t="inlineStr">
        <is>
          <t>19л от 2х</t>
        </is>
      </c>
      <c r="B4" s="7" t="n">
        <v>140</v>
      </c>
      <c r="C4" s="7" t="n">
        <v>180</v>
      </c>
      <c r="D4" s="7" t="n">
        <v>195</v>
      </c>
      <c r="E4" s="7" t="n">
        <v>230</v>
      </c>
      <c r="F4" s="7" t="n">
        <v>180</v>
      </c>
      <c r="G4" s="7">
        <f>340/2</f>
        <v/>
      </c>
      <c r="H4" s="11" t="n">
        <v>150</v>
      </c>
      <c r="I4" s="7" t="n">
        <v>180</v>
      </c>
      <c r="J4" s="7" t="n">
        <v>175</v>
      </c>
      <c r="K4" s="32" t="n">
        <v>120</v>
      </c>
      <c r="L4" s="32" t="n">
        <v>175</v>
      </c>
    </row>
    <row r="5" customFormat="1" s="22">
      <c r="A5" s="23" t="inlineStr">
        <is>
          <t>Изм.цены с 15.03.21</t>
        </is>
      </c>
      <c r="B5" s="24">
        <f>1-'15.03.22'!B3/B4</f>
        <v/>
      </c>
      <c r="C5" s="24">
        <f>1-'15.03.22'!C3/C4</f>
        <v/>
      </c>
      <c r="D5" s="24">
        <f>1-'15.03.22'!D3/D4</f>
        <v/>
      </c>
      <c r="E5" s="24">
        <f>1-'15.03.22'!E3/E4</f>
        <v/>
      </c>
      <c r="F5" s="24">
        <f>1-'15.03.22'!F3/F4</f>
        <v/>
      </c>
      <c r="G5" s="24">
        <f>1-'15.03.22'!G3/G4</f>
        <v/>
      </c>
      <c r="H5" s="24">
        <f>1-'15.03.22'!H3/H4</f>
        <v/>
      </c>
      <c r="I5" s="24">
        <f>1-'15.03.22'!I3/I4</f>
        <v/>
      </c>
      <c r="J5" s="24">
        <f>1-'15.03.22'!J3/J4</f>
        <v/>
      </c>
      <c r="K5" s="33">
        <f>1-'15.03.22'!K3/K4</f>
        <v/>
      </c>
      <c r="L5" s="33">
        <f>1-'15.03.22'!L3/L4</f>
        <v/>
      </c>
    </row>
    <row r="6" hidden="1">
      <c r="A6" s="6" t="inlineStr">
        <is>
          <t>19л от 5и</t>
        </is>
      </c>
      <c r="B6" s="7" t="n">
        <v>110</v>
      </c>
      <c r="C6" s="7" t="n">
        <v>130</v>
      </c>
      <c r="D6" s="7" t="n">
        <v>195</v>
      </c>
      <c r="E6" s="7" t="n">
        <v>225</v>
      </c>
      <c r="F6" s="7" t="n">
        <v>170</v>
      </c>
      <c r="G6" s="7">
        <f>340/2</f>
        <v/>
      </c>
      <c r="H6" s="11" t="n">
        <v>150</v>
      </c>
      <c r="I6" s="7" t="n">
        <v>180</v>
      </c>
      <c r="J6" s="7" t="n">
        <v>175</v>
      </c>
      <c r="K6" s="32" t="n">
        <v>120</v>
      </c>
      <c r="L6" s="32" t="n">
        <v>175</v>
      </c>
    </row>
    <row r="7" hidden="1">
      <c r="A7" s="6" t="inlineStr">
        <is>
          <t>19л от 10и</t>
        </is>
      </c>
      <c r="B7" s="7" t="n">
        <v>100</v>
      </c>
      <c r="C7" s="7" t="n">
        <v>100</v>
      </c>
      <c r="D7" s="7" t="n">
        <v>195</v>
      </c>
      <c r="E7" s="7" t="n">
        <v>225</v>
      </c>
      <c r="F7" s="7" t="n">
        <v>170</v>
      </c>
      <c r="G7" s="7">
        <f>340/2</f>
        <v/>
      </c>
      <c r="H7" s="11" t="n">
        <v>150</v>
      </c>
      <c r="I7" s="7" t="n">
        <v>180</v>
      </c>
      <c r="J7" s="7" t="n">
        <v>175</v>
      </c>
      <c r="K7" s="32" t="n">
        <v>120</v>
      </c>
      <c r="L7" s="32" t="n">
        <v>175</v>
      </c>
    </row>
    <row r="8" hidden="1" ht="29" customFormat="1" customHeight="1" s="3">
      <c r="A8" s="17" t="inlineStr">
        <is>
          <t>другое</t>
        </is>
      </c>
      <c r="B8" s="18" t="n"/>
      <c r="C8" s="18" t="n"/>
      <c r="D8" s="18" t="n"/>
      <c r="E8" s="18" t="n"/>
      <c r="F8" s="18" t="inlineStr">
        <is>
          <t>от 30шт 150 предоплата</t>
        </is>
      </c>
      <c r="G8" s="18" t="n"/>
      <c r="H8" s="18" t="n"/>
      <c r="I8" s="18" t="n"/>
      <c r="J8" s="18" t="n"/>
      <c r="K8" s="34" t="n"/>
      <c r="L8" s="34" t="n"/>
    </row>
    <row r="9">
      <c r="A9" s="14" t="inlineStr">
        <is>
          <t>Тара</t>
        </is>
      </c>
      <c r="B9" s="15" t="n">
        <v>270</v>
      </c>
      <c r="C9" s="15" t="n">
        <v>400</v>
      </c>
      <c r="D9" s="15" t="n">
        <v>290</v>
      </c>
      <c r="E9" s="15" t="n">
        <v>450</v>
      </c>
      <c r="F9" s="15" t="n"/>
      <c r="G9" s="15">
        <f>420-170</f>
        <v/>
      </c>
      <c r="H9" s="15" t="inlineStr">
        <is>
          <t>?</t>
        </is>
      </c>
      <c r="I9" s="15" t="inlineStr">
        <is>
          <t>?</t>
        </is>
      </c>
      <c r="J9" s="15" t="n">
        <v>400</v>
      </c>
      <c r="K9" s="35" t="n">
        <v>250</v>
      </c>
      <c r="L9" s="35" t="inlineStr">
        <is>
          <t>?</t>
        </is>
      </c>
    </row>
    <row r="10" hidden="1" ht="58.5" customHeight="1" thickBot="1">
      <c r="A10" s="62" t="inlineStr">
        <is>
          <t>Акции</t>
        </is>
      </c>
      <c r="B10" s="19" t="inlineStr">
        <is>
          <t>Кулер настольный с нагревом
+40  по 19л
5600₽</t>
        </is>
      </c>
      <c r="C10" s="16" t="n"/>
      <c r="D10" s="19" t="inlineStr">
        <is>
          <t>Кулер настольный с нагревом
+25  по 19л
6000 ₽</t>
        </is>
      </c>
      <c r="E10" s="19" t="inlineStr">
        <is>
          <t>Кулер настольный с нагревом
+25  по 19л
5625 ₽</t>
        </is>
      </c>
      <c r="F10" s="16" t="inlineStr">
        <is>
          <t xml:space="preserve"> - </t>
        </is>
      </c>
      <c r="G10" s="19" t="inlineStr">
        <is>
          <t>Кулер настольный с нагревом
+25  по 19л
5000₽</t>
        </is>
      </c>
      <c r="H10" s="19" t="inlineStr">
        <is>
          <t>Кулер настольный с нагревом
+40  по 19л
6400₽</t>
        </is>
      </c>
      <c r="I10" s="19" t="inlineStr">
        <is>
          <t xml:space="preserve"> - </t>
        </is>
      </c>
      <c r="J10" s="19" t="inlineStr">
        <is>
          <t>Кулер настольный с нагревом
+30  по 19л
6000₽</t>
        </is>
      </c>
      <c r="K10" s="19" t="inlineStr">
        <is>
          <t xml:space="preserve"> - </t>
        </is>
      </c>
      <c r="L10" s="19" t="n"/>
    </row>
    <row r="11" hidden="1" ht="58.5" customHeight="1" thickBot="1">
      <c r="A11" s="63" t="n"/>
      <c r="B11" s="20" t="inlineStr">
        <is>
          <t>Кулер напольный с НАГРЕВОМ
+60  по 19л
8400 ₽</t>
        </is>
      </c>
      <c r="C11" s="8" t="n"/>
      <c r="D11" s="20" t="inlineStr">
        <is>
          <t>Кулер настольный с нагревом
+25  по 19л
5000₽</t>
        </is>
      </c>
      <c r="E11" s="20" t="inlineStr">
        <is>
          <t>Кулер напольный с  охлаждением
+75  по 19л
16875 ₽</t>
        </is>
      </c>
      <c r="F11" s="8" t="inlineStr">
        <is>
          <t xml:space="preserve"> - </t>
        </is>
      </c>
      <c r="G11" s="20" t="inlineStr">
        <is>
          <t>Кулер напольный с  охлаждением
+75  по 19л
14000 ₽</t>
        </is>
      </c>
      <c r="H11" s="20" t="inlineStr">
        <is>
          <t>Кулер напольный с  охлаждением
+50  по 19л
8000 ₽</t>
        </is>
      </c>
      <c r="I11" s="20" t="inlineStr">
        <is>
          <t xml:space="preserve"> - </t>
        </is>
      </c>
      <c r="J11" s="20" t="inlineStr">
        <is>
          <t>Кулер напольный с  охлаждением
+85  по 19л
17000 ₽</t>
        </is>
      </c>
      <c r="K11" s="19" t="inlineStr">
        <is>
          <t xml:space="preserve"> - </t>
        </is>
      </c>
      <c r="L11" s="19" t="n"/>
    </row>
    <row r="12" hidden="1" ht="43.5" customHeight="1">
      <c r="A12" s="63" t="n"/>
      <c r="B12" s="20" t="inlineStr">
        <is>
          <t>Помпа мини + 2 по 19+2 тары 1000₽</t>
        </is>
      </c>
      <c r="C12" s="8" t="n"/>
      <c r="D12" s="20" t="inlineStr">
        <is>
          <t>помпа стандрат
+15  по 19л
3600</t>
        </is>
      </c>
      <c r="E12" s="20" t="inlineStr">
        <is>
          <t>Помпа стандрат + 5 по 19л 1125₽</t>
        </is>
      </c>
      <c r="F12" s="8" t="inlineStr">
        <is>
          <t xml:space="preserve"> - </t>
        </is>
      </c>
      <c r="G12" s="20" t="inlineStr">
        <is>
          <t>Помпа стандрат + 2 по 19л 666₽</t>
        </is>
      </c>
      <c r="H12" s="20" t="inlineStr">
        <is>
          <t>Помпа + 4 по 19+2 тары 1330₽</t>
        </is>
      </c>
      <c r="I12" s="20" t="inlineStr">
        <is>
          <t xml:space="preserve"> - </t>
        </is>
      </c>
      <c r="J12" s="20" t="inlineStr">
        <is>
          <t>Помпа стандрат + 25 по 19л 3750₽</t>
        </is>
      </c>
      <c r="K12" s="19" t="inlineStr">
        <is>
          <t xml:space="preserve"> - </t>
        </is>
      </c>
      <c r="L12" s="20" t="inlineStr">
        <is>
          <t>Помпа стандрат + 2 по 19+2 тары 1100₽</t>
        </is>
      </c>
    </row>
    <row r="13" hidden="1" ht="29.5" customHeight="1" thickBot="1">
      <c r="A13" s="64" t="n"/>
      <c r="B13" s="9" t="inlineStr">
        <is>
          <t xml:space="preserve">2% бонусами </t>
        </is>
      </c>
      <c r="C13" s="9" t="n"/>
      <c r="D13" s="21" t="inlineStr">
        <is>
          <t xml:space="preserve"> скидка 10% при заказe через сайт</t>
        </is>
      </c>
      <c r="E13" s="9" t="n"/>
      <c r="F13" s="9" t="n"/>
      <c r="G13" s="21" t="n"/>
      <c r="H13" s="21" t="n"/>
      <c r="I13" s="21" t="n"/>
      <c r="J13" s="21" t="n"/>
      <c r="K13" s="21" t="inlineStr">
        <is>
          <t>10р с каждой бутылки бонус</t>
        </is>
      </c>
      <c r="L13" s="21" t="n"/>
    </row>
    <row r="14">
      <c r="A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  <row r="16">
      <c r="A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</sheetData>
  <mergeCells count="1">
    <mergeCell ref="A10:A1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Админ</dc:creator>
  <dcterms:created xmlns:dcterms="http://purl.org/dc/terms/" xmlns:xsi="http://www.w3.org/2001/XMLSchema-instance" xsi:type="dcterms:W3CDTF">2022-01-27T07:42:13Z</dcterms:created>
  <dcterms:modified xmlns:dcterms="http://purl.org/dc/terms/" xmlns:xsi="http://www.w3.org/2001/XMLSchema-instance" xsi:type="dcterms:W3CDTF">2023-01-24T16:36:15Z</dcterms:modified>
  <cp:lastModifiedBy>Аристов Владислав Евгеньевич</cp:lastModifiedBy>
</cp:coreProperties>
</file>