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X:\BSTU\3 year\5 семестр\МОПС\Лаб 5\"/>
    </mc:Choice>
  </mc:AlternateContent>
  <xr:revisionPtr revIDLastSave="0" documentId="13_ncr:1_{9B09FDF5-6B43-47B7-8BA0-1298280E7621}" xr6:coauthVersionLast="47" xr6:coauthVersionMax="47" xr10:uidLastSave="{00000000-0000-0000-0000-000000000000}"/>
  <bookViews>
    <workbookView xWindow="-405" yWindow="1245" windowWidth="17865" windowHeight="13755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definedNames>
    <definedName name="solver_adj" localSheetId="0" hidden="1">'Задание 1'!$F$17:$F$30</definedName>
    <definedName name="solver_adj" localSheetId="1" hidden="1">'Задание 2'!$G$18:$G$39</definedName>
    <definedName name="solver_adj" localSheetId="2" hidden="1">'Задание 3'!$H$14:$H$25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'Задание 1'!$H$17</definedName>
    <definedName name="solver_lhs1" localSheetId="1" hidden="1">'Задание 2'!$G$33</definedName>
    <definedName name="solver_lhs1" localSheetId="2" hidden="1">'Задание 3'!$H$14</definedName>
    <definedName name="solver_lhs10" localSheetId="1" hidden="1">'Задание 2'!$G$39</definedName>
    <definedName name="solver_lhs10" localSheetId="2" hidden="1">'Задание 3'!$K$14</definedName>
    <definedName name="solver_lhs11" localSheetId="1" hidden="1">'Задание 2'!$I$18</definedName>
    <definedName name="solver_lhs11" localSheetId="2" hidden="1">'Задание 3'!$K$14</definedName>
    <definedName name="solver_lhs12" localSheetId="1" hidden="1">'Задание 2'!$I$19</definedName>
    <definedName name="solver_lhs12" localSheetId="2" hidden="1">'Задание 3'!$K$15</definedName>
    <definedName name="solver_lhs13" localSheetId="1" hidden="1">'Задание 2'!$I$19</definedName>
    <definedName name="solver_lhs13" localSheetId="2" hidden="1">'Задание 3'!$K$15</definedName>
    <definedName name="solver_lhs14" localSheetId="1" hidden="1">'Задание 2'!$I$20</definedName>
    <definedName name="solver_lhs14" localSheetId="2" hidden="1">'Задание 3'!$K$16</definedName>
    <definedName name="solver_lhs15" localSheetId="1" hidden="1">'Задание 2'!$I$20</definedName>
    <definedName name="solver_lhs15" localSheetId="2" hidden="1">'Задание 3'!$K$16</definedName>
    <definedName name="solver_lhs16" localSheetId="1" hidden="1">'Задание 2'!$I$21</definedName>
    <definedName name="solver_lhs16" localSheetId="2" hidden="1">'Задание 3'!$K$17</definedName>
    <definedName name="solver_lhs17" localSheetId="1" hidden="1">'Задание 2'!$I$21</definedName>
    <definedName name="solver_lhs17" localSheetId="2" hidden="1">'Задание 3'!$K$17</definedName>
    <definedName name="solver_lhs18" localSheetId="1" hidden="1">'Задание 2'!$I$22</definedName>
    <definedName name="solver_lhs18" localSheetId="2" hidden="1">'Задание 3'!$K$18</definedName>
    <definedName name="solver_lhs19" localSheetId="1" hidden="1">'Задание 2'!$I$22</definedName>
    <definedName name="solver_lhs19" localSheetId="2" hidden="1">'Задание 3'!$K$18</definedName>
    <definedName name="solver_lhs2" localSheetId="0" hidden="1">'Задание 1'!$H$18</definedName>
    <definedName name="solver_lhs2" localSheetId="1" hidden="1">'Задание 2'!$G$34</definedName>
    <definedName name="solver_lhs2" localSheetId="2" hidden="1">'Задание 3'!$H$15</definedName>
    <definedName name="solver_lhs20" localSheetId="1" hidden="1">'Задание 2'!$I$23</definedName>
    <definedName name="solver_lhs20" localSheetId="2" hidden="1">'Задание 3'!$K$19</definedName>
    <definedName name="solver_lhs21" localSheetId="1" hidden="1">'Задание 2'!$I$23</definedName>
    <definedName name="solver_lhs21" localSheetId="2" hidden="1">'Задание 3'!$K$19</definedName>
    <definedName name="solver_lhs22" localSheetId="1" hidden="1">'Задание 2'!$I$24</definedName>
    <definedName name="solver_lhs23" localSheetId="1" hidden="1">'Задание 2'!$I$24</definedName>
    <definedName name="solver_lhs24" localSheetId="1" hidden="1">'Задание 2'!$I$25</definedName>
    <definedName name="solver_lhs25" localSheetId="1" hidden="1">'Задание 2'!$I$26</definedName>
    <definedName name="solver_lhs3" localSheetId="0" hidden="1">'Задание 1'!$H$19</definedName>
    <definedName name="solver_lhs3" localSheetId="1" hidden="1">'Задание 2'!$G$34</definedName>
    <definedName name="solver_lhs3" localSheetId="2" hidden="1">'Задание 3'!$H$20</definedName>
    <definedName name="solver_lhs4" localSheetId="0" hidden="1">'Задание 1'!$H$20</definedName>
    <definedName name="solver_lhs4" localSheetId="1" hidden="1">'Задание 2'!$G$36</definedName>
    <definedName name="solver_lhs4" localSheetId="2" hidden="1">'Задание 3'!$H$20</definedName>
    <definedName name="solver_lhs5" localSheetId="0" hidden="1">'Задание 1'!$H$21</definedName>
    <definedName name="solver_lhs5" localSheetId="1" hidden="1">'Задание 2'!$G$37</definedName>
    <definedName name="solver_lhs5" localSheetId="2" hidden="1">'Задание 3'!$H$21</definedName>
    <definedName name="solver_lhs6" localSheetId="0" hidden="1">'Задание 1'!$H$22</definedName>
    <definedName name="solver_lhs6" localSheetId="1" hidden="1">'Задание 2'!$G$37</definedName>
    <definedName name="solver_lhs6" localSheetId="2" hidden="1">'Задание 3'!$H$22</definedName>
    <definedName name="solver_lhs7" localSheetId="0" hidden="1">'Задание 1'!$H$23</definedName>
    <definedName name="solver_lhs7" localSheetId="1" hidden="1">'Задание 2'!$G$38</definedName>
    <definedName name="solver_lhs7" localSheetId="2" hidden="1">'Задание 3'!$H$23</definedName>
    <definedName name="solver_lhs8" localSheetId="0" hidden="1">'Задание 1'!$H$24</definedName>
    <definedName name="solver_lhs8" localSheetId="1" hidden="1">'Задание 2'!$G$38</definedName>
    <definedName name="solver_lhs8" localSheetId="2" hidden="1">'Задание 3'!$H$24</definedName>
    <definedName name="solver_lhs9" localSheetId="1" hidden="1">'Задание 2'!$G$39</definedName>
    <definedName name="solver_lhs9" localSheetId="2" hidden="1">'Задание 3'!$H$25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25</definedName>
    <definedName name="solver_num" localSheetId="2" hidden="1">21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'Задание 1'!$B$18</definedName>
    <definedName name="solver_opt" localSheetId="1" hidden="1">'Задание 2'!$B$19</definedName>
    <definedName name="solver_opt" localSheetId="2" hidden="1">'Задание 3'!$B$14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2</definedName>
    <definedName name="solver_rel10" localSheetId="1" hidden="1">3</definedName>
    <definedName name="solver_rel10" localSheetId="2" hidden="1">1</definedName>
    <definedName name="solver_rel11" localSheetId="1" hidden="1">1</definedName>
    <definedName name="solver_rel11" localSheetId="2" hidden="1">3</definedName>
    <definedName name="solver_rel12" localSheetId="1" hidden="1">2</definedName>
    <definedName name="solver_rel12" localSheetId="2" hidden="1">1</definedName>
    <definedName name="solver_rel13" localSheetId="1" hidden="1">3</definedName>
    <definedName name="solver_rel13" localSheetId="2" hidden="1">3</definedName>
    <definedName name="solver_rel14" localSheetId="1" hidden="1">2</definedName>
    <definedName name="solver_rel14" localSheetId="2" hidden="1">1</definedName>
    <definedName name="solver_rel15" localSheetId="1" hidden="1">3</definedName>
    <definedName name="solver_rel15" localSheetId="2" hidden="1">3</definedName>
    <definedName name="solver_rel16" localSheetId="1" hidden="1">2</definedName>
    <definedName name="solver_rel16" localSheetId="2" hidden="1">1</definedName>
    <definedName name="solver_rel17" localSheetId="1" hidden="1">3</definedName>
    <definedName name="solver_rel17" localSheetId="2" hidden="1">3</definedName>
    <definedName name="solver_rel18" localSheetId="1" hidden="1">2</definedName>
    <definedName name="solver_rel18" localSheetId="2" hidden="1">1</definedName>
    <definedName name="solver_rel19" localSheetId="1" hidden="1">3</definedName>
    <definedName name="solver_rel19" localSheetId="2" hidden="1">3</definedName>
    <definedName name="solver_rel2" localSheetId="0" hidden="1">2</definedName>
    <definedName name="solver_rel2" localSheetId="1" hidden="1">3</definedName>
    <definedName name="solver_rel2" localSheetId="2" hidden="1">2</definedName>
    <definedName name="solver_rel20" localSheetId="1" hidden="1">2</definedName>
    <definedName name="solver_rel20" localSheetId="2" hidden="1">1</definedName>
    <definedName name="solver_rel21" localSheetId="1" hidden="1">3</definedName>
    <definedName name="solver_rel21" localSheetId="2" hidden="1">3</definedName>
    <definedName name="solver_rel22" localSheetId="1" hidden="1">2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3" localSheetId="0" hidden="1">2</definedName>
    <definedName name="solver_rel3" localSheetId="1" hidden="1">3</definedName>
    <definedName name="solver_rel3" localSheetId="2" hidden="1">1</definedName>
    <definedName name="solver_rel4" localSheetId="0" hidden="1">2</definedName>
    <definedName name="solver_rel4" localSheetId="1" hidden="1">3</definedName>
    <definedName name="solver_rel4" localSheetId="2" hidden="1">1</definedName>
    <definedName name="solver_rel5" localSheetId="0" hidden="1">2</definedName>
    <definedName name="solver_rel5" localSheetId="1" hidden="1">3</definedName>
    <definedName name="solver_rel5" localSheetId="2" hidden="1">1</definedName>
    <definedName name="solver_rel6" localSheetId="0" hidden="1">2</definedName>
    <definedName name="solver_rel6" localSheetId="1" hidden="1">3</definedName>
    <definedName name="solver_rel6" localSheetId="2" hidden="1">1</definedName>
    <definedName name="solver_rel7" localSheetId="0" hidden="1">2</definedName>
    <definedName name="solver_rel7" localSheetId="1" hidden="1">3</definedName>
    <definedName name="solver_rel7" localSheetId="2" hidden="1">1</definedName>
    <definedName name="solver_rel8" localSheetId="0" hidden="1">2</definedName>
    <definedName name="solver_rel8" localSheetId="1" hidden="1">3</definedName>
    <definedName name="solver_rel8" localSheetId="2" hidden="1">1</definedName>
    <definedName name="solver_rel9" localSheetId="1" hidden="1">3</definedName>
    <definedName name="solver_rel9" localSheetId="2" hidden="1">1</definedName>
    <definedName name="solver_rhs1" localSheetId="0" hidden="1">'Задание 1'!$I$17</definedName>
    <definedName name="solver_rhs1" localSheetId="1" hidden="1">'Задание 2'!$G$24</definedName>
    <definedName name="solver_rhs1" localSheetId="2" hidden="1">0</definedName>
    <definedName name="solver_rhs10" localSheetId="1" hidden="1">'Задание 2'!$G$28</definedName>
    <definedName name="solver_rhs10" localSheetId="2" hidden="1">'Задание 3'!$C$11</definedName>
    <definedName name="solver_rhs11" localSheetId="1" hidden="1">'Задание 2'!$B$29</definedName>
    <definedName name="solver_rhs11" localSheetId="2" hidden="1">'Задание 3'!$K$4</definedName>
    <definedName name="solver_rhs12" localSheetId="1" hidden="1">'Задание 2'!$K$19</definedName>
    <definedName name="solver_rhs12" localSheetId="2" hidden="1">'Задание 3'!$C$11</definedName>
    <definedName name="solver_rhs13" localSheetId="1" hidden="1">'Задание 2'!$J$19</definedName>
    <definedName name="solver_rhs13" localSheetId="2" hidden="1">'Задание 3'!$L$4</definedName>
    <definedName name="solver_rhs14" localSheetId="1" hidden="1">'Задание 2'!$K$20</definedName>
    <definedName name="solver_rhs14" localSheetId="2" hidden="1">'Задание 3'!$C$11</definedName>
    <definedName name="solver_rhs15" localSheetId="1" hidden="1">'Задание 2'!$J$20</definedName>
    <definedName name="solver_rhs15" localSheetId="2" hidden="1">'Задание 3'!$M$4</definedName>
    <definedName name="solver_rhs16" localSheetId="1" hidden="1">'Задание 2'!$K$21</definedName>
    <definedName name="solver_rhs16" localSheetId="2" hidden="1">'Задание 3'!$C$11</definedName>
    <definedName name="solver_rhs17" localSheetId="1" hidden="1">'Задание 2'!$J$21</definedName>
    <definedName name="solver_rhs17" localSheetId="2" hidden="1">'Задание 3'!$N$4</definedName>
    <definedName name="solver_rhs18" localSheetId="1" hidden="1">'Задание 2'!$K$22</definedName>
    <definedName name="solver_rhs18" localSheetId="2" hidden="1">'Задание 3'!$C$11</definedName>
    <definedName name="solver_rhs19" localSheetId="1" hidden="1">'Задание 2'!$J$22</definedName>
    <definedName name="solver_rhs19" localSheetId="2" hidden="1">'Задание 3'!$O$4</definedName>
    <definedName name="solver_rhs2" localSheetId="0" hidden="1">'Задание 1'!$I$18</definedName>
    <definedName name="solver_rhs2" localSheetId="1" hidden="1">'Задание 2'!$G$25</definedName>
    <definedName name="solver_rhs2" localSheetId="2" hidden="1">0</definedName>
    <definedName name="solver_rhs20" localSheetId="1" hidden="1">'Задание 2'!$K$23</definedName>
    <definedName name="solver_rhs20" localSheetId="2" hidden="1">'Задание 3'!$C$11</definedName>
    <definedName name="solver_rhs21" localSheetId="1" hidden="1">'Задание 2'!$J$23</definedName>
    <definedName name="solver_rhs21" localSheetId="2" hidden="1">'Задание 3'!$P$4</definedName>
    <definedName name="solver_rhs22" localSheetId="1" hidden="1">'Задание 2'!$K$24</definedName>
    <definedName name="solver_rhs23" localSheetId="1" hidden="1">'Задание 2'!$J$24</definedName>
    <definedName name="solver_rhs24" localSheetId="1" hidden="1">'Задание 2'!$J$25</definedName>
    <definedName name="solver_rhs25" localSheetId="1" hidden="1">'Задание 2'!$J$26</definedName>
    <definedName name="solver_rhs3" localSheetId="0" hidden="1">'Задание 1'!$I$19</definedName>
    <definedName name="solver_rhs3" localSheetId="1" hidden="1">'Задание 2'!$G$31</definedName>
    <definedName name="solver_rhs3" localSheetId="2" hidden="1">'Задание 3'!$H$16</definedName>
    <definedName name="solver_rhs4" localSheetId="0" hidden="1">'Задание 1'!$I$20</definedName>
    <definedName name="solver_rhs4" localSheetId="1" hidden="1">'Задание 2'!$G$24</definedName>
    <definedName name="solver_rhs4" localSheetId="2" hidden="1">'Задание 3'!$H$17</definedName>
    <definedName name="solver_rhs5" localSheetId="0" hidden="1">'Задание 1'!$I$21</definedName>
    <definedName name="solver_rhs5" localSheetId="1" hidden="1">'Задание 2'!$G$27</definedName>
    <definedName name="solver_rhs5" localSheetId="2" hidden="1">'Задание 3'!$H$18</definedName>
    <definedName name="solver_rhs6" localSheetId="0" hidden="1">'Задание 1'!$I$22</definedName>
    <definedName name="solver_rhs6" localSheetId="1" hidden="1">'Задание 2'!$G$28</definedName>
    <definedName name="solver_rhs6" localSheetId="2" hidden="1">'Задание 3'!$H$18</definedName>
    <definedName name="solver_rhs7" localSheetId="0" hidden="1">'Задание 1'!$I$23</definedName>
    <definedName name="solver_rhs7" localSheetId="1" hidden="1">'Задание 2'!$G$26</definedName>
    <definedName name="solver_rhs7" localSheetId="2" hidden="1">'Задание 3'!$H$19</definedName>
    <definedName name="solver_rhs8" localSheetId="0" hidden="1">'Задание 1'!$I$24</definedName>
    <definedName name="solver_rhs8" localSheetId="1" hidden="1">'Задание 2'!$G$29</definedName>
    <definedName name="solver_rhs8" localSheetId="2" hidden="1">'Задание 3'!$C$10</definedName>
    <definedName name="solver_rhs9" localSheetId="1" hidden="1">'Задание 2'!$G$27</definedName>
    <definedName name="solver_rhs9" localSheetId="2" hidden="1">'Задание 3'!$C$10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8" i="1"/>
  <c r="H17" i="1"/>
  <c r="B18" i="1"/>
  <c r="K19" i="3"/>
  <c r="K18" i="3"/>
  <c r="K17" i="3"/>
  <c r="K16" i="3"/>
  <c r="K15" i="3"/>
  <c r="K14" i="3"/>
  <c r="K7" i="3"/>
  <c r="P7" i="3"/>
  <c r="O7" i="3"/>
  <c r="N7" i="3"/>
  <c r="M7" i="3"/>
  <c r="L7" i="3"/>
  <c r="I26" i="2"/>
  <c r="I25" i="2"/>
  <c r="I24" i="2"/>
  <c r="I23" i="2"/>
  <c r="I22" i="2"/>
  <c r="I21" i="2"/>
  <c r="I20" i="2"/>
  <c r="I19" i="2"/>
  <c r="B19" i="2"/>
  <c r="I18" i="2"/>
  <c r="K22" i="2"/>
  <c r="K24" i="2"/>
  <c r="K23" i="2"/>
  <c r="K21" i="2"/>
  <c r="K20" i="2"/>
  <c r="K19" i="2"/>
  <c r="H24" i="1"/>
  <c r="H23" i="1"/>
  <c r="H22" i="1"/>
  <c r="H21" i="1"/>
  <c r="H19" i="1"/>
  <c r="B14" i="3" l="1"/>
</calcChain>
</file>

<file path=xl/sharedStrings.xml><?xml version="1.0" encoding="utf-8"?>
<sst xmlns="http://schemas.openxmlformats.org/spreadsheetml/2006/main" count="84" uniqueCount="77">
  <si>
    <t>Целевая функция</t>
  </si>
  <si>
    <t>Переменные</t>
  </si>
  <si>
    <t>Ограничения</t>
  </si>
  <si>
    <t>F=</t>
  </si>
  <si>
    <t>X12=</t>
  </si>
  <si>
    <t>X13=</t>
  </si>
  <si>
    <t>X14=</t>
  </si>
  <si>
    <t>X24=</t>
  </si>
  <si>
    <t>X25=</t>
  </si>
  <si>
    <t>X34=</t>
  </si>
  <si>
    <t>X36=</t>
  </si>
  <si>
    <t>X45=</t>
  </si>
  <si>
    <t>X46=</t>
  </si>
  <si>
    <t>X47=</t>
  </si>
  <si>
    <t>X58=</t>
  </si>
  <si>
    <t>X67=</t>
  </si>
  <si>
    <t>X78=</t>
  </si>
  <si>
    <t>X68=</t>
  </si>
  <si>
    <t>K</t>
  </si>
  <si>
    <t>x12</t>
  </si>
  <si>
    <t>x13</t>
  </si>
  <si>
    <t>x23</t>
  </si>
  <si>
    <t>x24</t>
  </si>
  <si>
    <t>x35</t>
  </si>
  <si>
    <t>x45</t>
  </si>
  <si>
    <t>C=</t>
  </si>
  <si>
    <t>t</t>
  </si>
  <si>
    <t>d</t>
  </si>
  <si>
    <t>T12o</t>
  </si>
  <si>
    <t>T24o</t>
  </si>
  <si>
    <t>T45o</t>
  </si>
  <si>
    <t>T13o</t>
  </si>
  <si>
    <t>T23o</t>
  </si>
  <si>
    <t>T35o</t>
  </si>
  <si>
    <t>T56o</t>
  </si>
  <si>
    <t>T34o</t>
  </si>
  <si>
    <t>T12h</t>
  </si>
  <si>
    <t>T24h</t>
  </si>
  <si>
    <t>T45h</t>
  </si>
  <si>
    <t>T13h</t>
  </si>
  <si>
    <t>T23h</t>
  </si>
  <si>
    <t>T35h</t>
  </si>
  <si>
    <t>T56h</t>
  </si>
  <si>
    <t>T34h</t>
  </si>
  <si>
    <t>Время выполнения с ограничением 10</t>
  </si>
  <si>
    <t>Время выполнения с ограничением 5</t>
  </si>
  <si>
    <t>Время выполнения с ограничением 15</t>
  </si>
  <si>
    <t>Время выполнения с ограничением 20</t>
  </si>
  <si>
    <t>F</t>
  </si>
  <si>
    <t>C</t>
  </si>
  <si>
    <t>Время выполнения с ограничением 25</t>
  </si>
  <si>
    <t>Время выполнения с ограничением 30</t>
  </si>
  <si>
    <t>Параметры</t>
  </si>
  <si>
    <t>Работа</t>
  </si>
  <si>
    <t>T0=</t>
  </si>
  <si>
    <t>(1,2)</t>
  </si>
  <si>
    <t>(1,3)</t>
  </si>
  <si>
    <t>(2,3)</t>
  </si>
  <si>
    <t>(2,4)</t>
  </si>
  <si>
    <t>(3,5)</t>
  </si>
  <si>
    <t>(4,5)</t>
  </si>
  <si>
    <t>сij</t>
  </si>
  <si>
    <t>j12</t>
  </si>
  <si>
    <t>j13</t>
  </si>
  <si>
    <t>j23</t>
  </si>
  <si>
    <t>j24</t>
  </si>
  <si>
    <t>j35</t>
  </si>
  <si>
    <t>j45</t>
  </si>
  <si>
    <t>i12</t>
  </si>
  <si>
    <t>i13</t>
  </si>
  <si>
    <t>i23</t>
  </si>
  <si>
    <t>i24</t>
  </si>
  <si>
    <t>i35</t>
  </si>
  <si>
    <t>i45</t>
  </si>
  <si>
    <t>tкр=</t>
  </si>
  <si>
    <t>сумма вложенных средств</t>
  </si>
  <si>
    <t>продолжительность, минимальное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</si>
</sst>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5.8021872265966751E-2"/>
                  <c:y val="1.5159303003791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'Задание 2'!$Q$39:$Q$44</c:f>
              <c:numCache>
                <c:formatCode>General</c:formatCode>
                <c:ptCount val="6"/>
                <c:pt idx="0">
                  <c:v>34</c:v>
                </c:pt>
                <c:pt idx="1">
                  <c:v>31.1</c:v>
                </c:pt>
                <c:pt idx="2">
                  <c:v>29.62</c:v>
                </c:pt>
                <c:pt idx="3">
                  <c:v>28.66</c:v>
                </c:pt>
                <c:pt idx="4">
                  <c:v>27.71</c:v>
                </c:pt>
                <c:pt idx="5">
                  <c:v>26.75</c:v>
                </c:pt>
              </c:numCache>
            </c:numRef>
          </c:xVal>
          <c:yVal>
            <c:numRef>
              <c:f>'Задание 2'!$R$39:$R$44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4-4687-BF2C-188F2A97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5712"/>
        <c:axId val="387267808"/>
      </c:scatterChart>
      <c:valAx>
        <c:axId val="38727571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87267808"/>
        <c:crosses val="autoZero"/>
        <c:crossBetween val="midCat"/>
      </c:valAx>
      <c:valAx>
        <c:axId val="387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87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wmf"/><Relationship Id="rId2" Type="http://schemas.openxmlformats.org/officeDocument/2006/relationships/image" Target="../media/image8.wmf"/><Relationship Id="rId1" Type="http://schemas.openxmlformats.org/officeDocument/2006/relationships/image" Target="../media/image7.wmf"/><Relationship Id="rId5" Type="http://schemas.openxmlformats.org/officeDocument/2006/relationships/image" Target="../media/image11.wmf"/><Relationship Id="rId4" Type="http://schemas.openxmlformats.org/officeDocument/2006/relationships/image" Target="../media/image10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8</xdr:col>
      <xdr:colOff>480695</xdr:colOff>
      <xdr:row>13</xdr:row>
      <xdr:rowOff>50165</xdr:rowOff>
    </xdr:to>
    <xdr:grpSp>
      <xdr:nvGrpSpPr>
        <xdr:cNvPr id="2" name="Group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90500" y="114300"/>
          <a:ext cx="5166995" cy="2412365"/>
          <a:chOff x="2421" y="1824"/>
          <a:chExt cx="8137" cy="3655"/>
        </a:xfrm>
      </xdr:grpSpPr>
      <xdr:sp macro="" textlink="">
        <xdr:nvSpPr>
          <xdr:cNvPr id="3" name="Oval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2421" y="3475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Oval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4145" y="2073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Oval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6741" y="2060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Oval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080" y="4939"/>
            <a:ext cx="538" cy="54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Oval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6715" y="4874"/>
            <a:ext cx="538" cy="54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Oval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355" y="3475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Oval 2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8055" y="3475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Oval 2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0020" y="3474"/>
            <a:ext cx="538" cy="53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Line 2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909" y="2485"/>
            <a:ext cx="1260" cy="10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Line 30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898" y="3936"/>
            <a:ext cx="1260" cy="10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Line 3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987" y="3745"/>
            <a:ext cx="2340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Line 3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581" y="2574"/>
            <a:ext cx="893" cy="9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3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4568" y="3925"/>
            <a:ext cx="900" cy="10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3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698" y="2316"/>
            <a:ext cx="204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3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828" y="2509"/>
            <a:ext cx="975" cy="10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36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815" y="3962"/>
            <a:ext cx="981" cy="9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3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620" y="5183"/>
            <a:ext cx="2098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38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893" y="3745"/>
            <a:ext cx="2160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39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177" y="3975"/>
            <a:ext cx="958" cy="9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40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593" y="3732"/>
            <a:ext cx="1440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41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281" y="2446"/>
            <a:ext cx="2755" cy="11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42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281" y="3847"/>
            <a:ext cx="2742" cy="124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5" name="Text Box 4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61" y="2574"/>
            <a:ext cx="360" cy="36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9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6" name="Text Box 4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81" y="4554"/>
            <a:ext cx="720" cy="36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Text Box 4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61" y="3114"/>
            <a:ext cx="720" cy="5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8" name="Text Box 4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01" y="1824"/>
            <a:ext cx="900" cy="36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Text Box 47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21" y="2574"/>
            <a:ext cx="360" cy="54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4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11" y="2704"/>
            <a:ext cx="360" cy="36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Text Box 49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1" y="4014"/>
            <a:ext cx="360" cy="54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Text Box 50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24" y="4146"/>
            <a:ext cx="360" cy="48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Text Box 5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01" y="4014"/>
            <a:ext cx="360" cy="54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Text Box 5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41" y="4554"/>
            <a:ext cx="720" cy="54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Text Box 53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61" y="3244"/>
            <a:ext cx="720" cy="42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Text Box 54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2394"/>
            <a:ext cx="900" cy="54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Text Box 5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1" y="3294"/>
            <a:ext cx="360" cy="36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9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9</xdr:col>
      <xdr:colOff>76200</xdr:colOff>
      <xdr:row>15</xdr:row>
      <xdr:rowOff>38100</xdr:rowOff>
    </xdr:to>
    <xdr:grpSp>
      <xdr:nvGrpSpPr>
        <xdr:cNvPr id="2" name="Полотно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2400" y="152400"/>
          <a:ext cx="5410200" cy="2743200"/>
          <a:chOff x="0" y="0"/>
          <a:chExt cx="5715000" cy="2628900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5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5" name="Oval 59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/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6" name="Line 60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7" name="Oval 61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/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6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/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63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/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64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/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Text Box 65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2" name="Line 66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67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68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69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70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71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8" name="Text Box 72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9" name="Text Box 73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0" name="Text Box 74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1" name="Text Box 75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Text Box 76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 editAs="oneCell">
    <xdr:from>
      <xdr:col>22</xdr:col>
      <xdr:colOff>582881</xdr:colOff>
      <xdr:row>2</xdr:row>
      <xdr:rowOff>158337</xdr:rowOff>
    </xdr:from>
    <xdr:to>
      <xdr:col>28</xdr:col>
      <xdr:colOff>578262</xdr:colOff>
      <xdr:row>16</xdr:row>
      <xdr:rowOff>168233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9395" y="528451"/>
          <a:ext cx="3652981" cy="2600696"/>
        </a:xfrm>
        <a:prstGeom prst="rect">
          <a:avLst/>
        </a:prstGeom>
      </xdr:spPr>
    </xdr:pic>
    <xdr:clientData/>
  </xdr:twoCellAnchor>
  <xdr:twoCellAnchor editAs="oneCell">
    <xdr:from>
      <xdr:col>15</xdr:col>
      <xdr:colOff>522516</xdr:colOff>
      <xdr:row>2</xdr:row>
      <xdr:rowOff>130628</xdr:rowOff>
    </xdr:from>
    <xdr:to>
      <xdr:col>22</xdr:col>
      <xdr:colOff>306780</xdr:colOff>
      <xdr:row>17</xdr:row>
      <xdr:rowOff>164068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1830" y="500742"/>
          <a:ext cx="4051464" cy="2809297"/>
        </a:xfrm>
        <a:prstGeom prst="rect">
          <a:avLst/>
        </a:prstGeom>
      </xdr:spPr>
    </xdr:pic>
    <xdr:clientData/>
  </xdr:twoCellAnchor>
  <xdr:twoCellAnchor editAs="oneCell">
    <xdr:from>
      <xdr:col>29</xdr:col>
      <xdr:colOff>326571</xdr:colOff>
      <xdr:row>2</xdr:row>
      <xdr:rowOff>163287</xdr:rowOff>
    </xdr:from>
    <xdr:to>
      <xdr:col>35</xdr:col>
      <xdr:colOff>242110</xdr:colOff>
      <xdr:row>16</xdr:row>
      <xdr:rowOff>76201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70285" y="533401"/>
          <a:ext cx="3573139" cy="2503714"/>
        </a:xfrm>
        <a:prstGeom prst="rect">
          <a:avLst/>
        </a:prstGeom>
      </xdr:spPr>
    </xdr:pic>
    <xdr:clientData/>
  </xdr:twoCellAnchor>
  <xdr:twoCellAnchor editAs="oneCell">
    <xdr:from>
      <xdr:col>15</xdr:col>
      <xdr:colOff>566057</xdr:colOff>
      <xdr:row>20</xdr:row>
      <xdr:rowOff>97972</xdr:rowOff>
    </xdr:from>
    <xdr:to>
      <xdr:col>22</xdr:col>
      <xdr:colOff>283029</xdr:colOff>
      <xdr:row>36</xdr:row>
      <xdr:rowOff>5097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5371" y="3799115"/>
          <a:ext cx="3984172" cy="2868039"/>
        </a:xfrm>
        <a:prstGeom prst="rect">
          <a:avLst/>
        </a:prstGeom>
      </xdr:spPr>
    </xdr:pic>
    <xdr:clientData/>
  </xdr:twoCellAnchor>
  <xdr:twoCellAnchor editAs="oneCell">
    <xdr:from>
      <xdr:col>22</xdr:col>
      <xdr:colOff>555172</xdr:colOff>
      <xdr:row>21</xdr:row>
      <xdr:rowOff>21771</xdr:rowOff>
    </xdr:from>
    <xdr:to>
      <xdr:col>28</xdr:col>
      <xdr:colOff>598715</xdr:colOff>
      <xdr:row>35</xdr:row>
      <xdr:rowOff>1561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31686" y="3907971"/>
          <a:ext cx="3701143" cy="2564827"/>
        </a:xfrm>
        <a:prstGeom prst="rect">
          <a:avLst/>
        </a:prstGeom>
      </xdr:spPr>
    </xdr:pic>
    <xdr:clientData/>
  </xdr:twoCellAnchor>
  <xdr:twoCellAnchor editAs="oneCell">
    <xdr:from>
      <xdr:col>29</xdr:col>
      <xdr:colOff>97971</xdr:colOff>
      <xdr:row>21</xdr:row>
      <xdr:rowOff>130629</xdr:rowOff>
    </xdr:from>
    <xdr:to>
      <xdr:col>35</xdr:col>
      <xdr:colOff>19133</xdr:colOff>
      <xdr:row>35</xdr:row>
      <xdr:rowOff>21772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41685" y="4016829"/>
          <a:ext cx="3578762" cy="2481943"/>
        </a:xfrm>
        <a:prstGeom prst="rect">
          <a:avLst/>
        </a:prstGeom>
      </xdr:spPr>
    </xdr:pic>
    <xdr:clientData/>
  </xdr:twoCellAnchor>
  <xdr:twoCellAnchor>
    <xdr:from>
      <xdr:col>19</xdr:col>
      <xdr:colOff>13446</xdr:colOff>
      <xdr:row>36</xdr:row>
      <xdr:rowOff>76201</xdr:rowOff>
    </xdr:from>
    <xdr:to>
      <xdr:col>26</xdr:col>
      <xdr:colOff>318246</xdr:colOff>
      <xdr:row>51</xdr:row>
      <xdr:rowOff>129989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83820</xdr:colOff>
      <xdr:row>8</xdr:row>
      <xdr:rowOff>121920</xdr:rowOff>
    </xdr:to>
    <xdr:grpSp>
      <xdr:nvGrpSpPr>
        <xdr:cNvPr id="2" name="Полотно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190500"/>
          <a:ext cx="4960620" cy="2455545"/>
          <a:chOff x="0" y="0"/>
          <a:chExt cx="4701540" cy="1943100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0" y="0"/>
            <a:ext cx="4701540" cy="19431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/>
          </xdr:cNvGrpSpPr>
        </xdr:nvGrpSpPr>
        <xdr:grpSpPr bwMode="auto">
          <a:xfrm>
            <a:off x="457200" y="96520"/>
            <a:ext cx="3783965" cy="1666875"/>
            <a:chOff x="2847" y="1286"/>
            <a:chExt cx="5959" cy="2625"/>
          </a:xfrm>
        </xdr:grpSpPr>
        <xdr:sp macro="" textlink="">
          <xdr:nvSpPr>
            <xdr:cNvPr id="5" name="Oval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47" y="2217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/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Oval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05" y="1286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/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27" y="1314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/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97" y="2274"/>
              <a:ext cx="609" cy="608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/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17" y="3304"/>
              <a:ext cx="606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/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437" y="1674"/>
              <a:ext cx="1264" cy="70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1" name="Lin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2" y="1566"/>
              <a:ext cx="1315" cy="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2" name="Lin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7189" y="1804"/>
              <a:ext cx="1058" cy="59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13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057" y="1924"/>
              <a:ext cx="238" cy="140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1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417" y="2664"/>
              <a:ext cx="1620" cy="8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617" y="2754"/>
              <a:ext cx="2630" cy="76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467" y="1884"/>
              <a:ext cx="1281" cy="1485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0</xdr:rowOff>
        </xdr:from>
        <xdr:to>
          <xdr:col>9</xdr:col>
          <xdr:colOff>247650</xdr:colOff>
          <xdr:row>4</xdr:row>
          <xdr:rowOff>85725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9</xdr:col>
          <xdr:colOff>400050</xdr:colOff>
          <xdr:row>5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9</xdr:col>
          <xdr:colOff>228600</xdr:colOff>
          <xdr:row>6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</xdr:colOff>
          <xdr:row>1</xdr:row>
          <xdr:rowOff>209550</xdr:rowOff>
        </xdr:from>
        <xdr:to>
          <xdr:col>22</xdr:col>
          <xdr:colOff>361950</xdr:colOff>
          <xdr:row>4</xdr:row>
          <xdr:rowOff>38100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4</xdr:row>
          <xdr:rowOff>85725</xdr:rowOff>
        </xdr:from>
        <xdr:to>
          <xdr:col>18</xdr:col>
          <xdr:colOff>142875</xdr:colOff>
          <xdr:row>5</xdr:row>
          <xdr:rowOff>19050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11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image" Target="../media/image8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10.wmf"/><Relationship Id="rId4" Type="http://schemas.openxmlformats.org/officeDocument/2006/relationships/image" Target="../media/image7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6:I30"/>
  <sheetViews>
    <sheetView workbookViewId="0">
      <selection activeCell="I26" sqref="I26"/>
    </sheetView>
  </sheetViews>
  <sheetFormatPr defaultRowHeight="15" x14ac:dyDescent="0.25"/>
  <sheetData>
    <row r="16" spans="2:8" x14ac:dyDescent="0.25">
      <c r="B16" t="s">
        <v>0</v>
      </c>
      <c r="E16" t="s">
        <v>1</v>
      </c>
      <c r="H16" t="s">
        <v>2</v>
      </c>
    </row>
    <row r="17" spans="2:9" x14ac:dyDescent="0.25">
      <c r="B17" t="s">
        <v>3</v>
      </c>
      <c r="E17" t="s">
        <v>4</v>
      </c>
      <c r="F17">
        <v>0</v>
      </c>
      <c r="H17">
        <f>F17+F18+F19</f>
        <v>1.0000009999999999</v>
      </c>
      <c r="I17">
        <v>1</v>
      </c>
    </row>
    <row r="18" spans="2:9" x14ac:dyDescent="0.25">
      <c r="B18">
        <f>9*F17+11*F18+15*F19+6*F20+11*F21+4*F22+13*F23+7*F24+5*F25+10*F26+17*F27+3*F28+12*F29+9*F30</f>
        <v>39.000039000000001</v>
      </c>
      <c r="E18" t="s">
        <v>5</v>
      </c>
      <c r="F18">
        <v>0</v>
      </c>
      <c r="H18">
        <f>F18-F22-F23</f>
        <v>0</v>
      </c>
      <c r="I18">
        <v>0</v>
      </c>
    </row>
    <row r="19" spans="2:9" x14ac:dyDescent="0.25">
      <c r="E19" t="s">
        <v>6</v>
      </c>
      <c r="F19">
        <v>1.0000009999999999</v>
      </c>
      <c r="H19">
        <f>F21+F24-F27</f>
        <v>0</v>
      </c>
      <c r="I19">
        <v>0</v>
      </c>
    </row>
    <row r="20" spans="2:9" x14ac:dyDescent="0.25">
      <c r="E20" t="s">
        <v>7</v>
      </c>
      <c r="F20">
        <v>0</v>
      </c>
      <c r="H20">
        <f>F27+F29+F30</f>
        <v>1.0000009999999999</v>
      </c>
      <c r="I20">
        <v>1</v>
      </c>
    </row>
    <row r="21" spans="2:9" x14ac:dyDescent="0.25">
      <c r="E21" t="s">
        <v>8</v>
      </c>
      <c r="F21">
        <v>0</v>
      </c>
      <c r="H21">
        <f>F19+F20+F22-F24-F25-F26</f>
        <v>2.2204460492503131E-16</v>
      </c>
      <c r="I21">
        <v>0</v>
      </c>
    </row>
    <row r="22" spans="2:9" x14ac:dyDescent="0.25">
      <c r="E22" t="s">
        <v>9</v>
      </c>
      <c r="F22">
        <v>0</v>
      </c>
      <c r="H22">
        <f>F17-F20-F21</f>
        <v>0</v>
      </c>
      <c r="I22">
        <v>0</v>
      </c>
    </row>
    <row r="23" spans="2:9" x14ac:dyDescent="0.25">
      <c r="E23" t="s">
        <v>10</v>
      </c>
      <c r="F23">
        <v>0</v>
      </c>
      <c r="H23">
        <f>F23+F25-F28-F29</f>
        <v>0</v>
      </c>
      <c r="I23">
        <v>0</v>
      </c>
    </row>
    <row r="24" spans="2:9" x14ac:dyDescent="0.25">
      <c r="E24" t="s">
        <v>11</v>
      </c>
      <c r="F24">
        <v>1.0000009999999997</v>
      </c>
      <c r="H24">
        <f>F26+F28-F30</f>
        <v>0</v>
      </c>
      <c r="I24">
        <v>0</v>
      </c>
    </row>
    <row r="25" spans="2:9" x14ac:dyDescent="0.25">
      <c r="E25" t="s">
        <v>12</v>
      </c>
      <c r="F25">
        <v>0</v>
      </c>
    </row>
    <row r="26" spans="2:9" x14ac:dyDescent="0.25">
      <c r="E26" t="s">
        <v>13</v>
      </c>
      <c r="F26">
        <v>0</v>
      </c>
    </row>
    <row r="27" spans="2:9" x14ac:dyDescent="0.25">
      <c r="E27" t="s">
        <v>14</v>
      </c>
      <c r="F27">
        <v>1.0000009999999999</v>
      </c>
    </row>
    <row r="28" spans="2:9" x14ac:dyDescent="0.25">
      <c r="E28" t="s">
        <v>15</v>
      </c>
      <c r="F28">
        <v>0</v>
      </c>
    </row>
    <row r="29" spans="2:9" x14ac:dyDescent="0.25">
      <c r="E29" t="s">
        <v>17</v>
      </c>
      <c r="F29">
        <v>0</v>
      </c>
    </row>
    <row r="30" spans="2:9" x14ac:dyDescent="0.25">
      <c r="E30" t="s">
        <v>16</v>
      </c>
      <c r="F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024A-4129-441E-B7CD-5F46A569D6BD}">
  <dimension ref="B1:AE44"/>
  <sheetViews>
    <sheetView zoomScaleNormal="100" workbookViewId="0">
      <selection activeCell="I18" sqref="I18"/>
    </sheetView>
  </sheetViews>
  <sheetFormatPr defaultRowHeight="15" x14ac:dyDescent="0.25"/>
  <cols>
    <col min="11" max="11" width="9.85546875" bestFit="1" customWidth="1"/>
  </cols>
  <sheetData>
    <row r="1" spans="8:31" x14ac:dyDescent="0.25">
      <c r="J1" t="s">
        <v>18</v>
      </c>
      <c r="M1" s="1" t="s">
        <v>26</v>
      </c>
      <c r="N1" s="1" t="s">
        <v>27</v>
      </c>
    </row>
    <row r="2" spans="8:31" x14ac:dyDescent="0.25">
      <c r="J2">
        <v>0.02</v>
      </c>
      <c r="L2">
        <v>12</v>
      </c>
      <c r="M2">
        <v>10</v>
      </c>
      <c r="N2">
        <v>6</v>
      </c>
      <c r="Q2" t="s">
        <v>45</v>
      </c>
      <c r="X2" t="s">
        <v>44</v>
      </c>
      <c r="AE2" t="s">
        <v>46</v>
      </c>
    </row>
    <row r="3" spans="8:31" x14ac:dyDescent="0.25">
      <c r="J3">
        <v>0.06</v>
      </c>
      <c r="L3">
        <v>24</v>
      </c>
      <c r="M3">
        <v>14</v>
      </c>
      <c r="N3">
        <v>6</v>
      </c>
    </row>
    <row r="4" spans="8:31" x14ac:dyDescent="0.25">
      <c r="J4">
        <v>0.01</v>
      </c>
      <c r="L4">
        <v>45</v>
      </c>
      <c r="M4">
        <v>6</v>
      </c>
      <c r="N4">
        <v>4</v>
      </c>
    </row>
    <row r="5" spans="8:31" x14ac:dyDescent="0.25">
      <c r="J5">
        <v>0.04</v>
      </c>
      <c r="L5">
        <v>13</v>
      </c>
      <c r="M5">
        <v>20</v>
      </c>
      <c r="N5">
        <v>12</v>
      </c>
    </row>
    <row r="6" spans="8:31" x14ac:dyDescent="0.25">
      <c r="J6">
        <v>0.03</v>
      </c>
      <c r="L6">
        <v>23</v>
      </c>
      <c r="M6">
        <v>12</v>
      </c>
      <c r="N6">
        <v>5</v>
      </c>
    </row>
    <row r="7" spans="8:31" x14ac:dyDescent="0.25">
      <c r="J7">
        <v>0.05</v>
      </c>
      <c r="L7">
        <v>35</v>
      </c>
      <c r="M7">
        <v>16</v>
      </c>
      <c r="N7">
        <v>10</v>
      </c>
    </row>
    <row r="8" spans="8:31" x14ac:dyDescent="0.25">
      <c r="J8">
        <v>0</v>
      </c>
      <c r="L8">
        <v>56</v>
      </c>
      <c r="M8" s="9">
        <v>0</v>
      </c>
      <c r="N8">
        <v>0</v>
      </c>
    </row>
    <row r="9" spans="8:31" x14ac:dyDescent="0.25">
      <c r="J9">
        <v>0</v>
      </c>
      <c r="L9">
        <v>34</v>
      </c>
      <c r="M9">
        <v>0</v>
      </c>
      <c r="N9">
        <v>0</v>
      </c>
    </row>
    <row r="13" spans="8:31" x14ac:dyDescent="0.25">
      <c r="H13" t="s">
        <v>76</v>
      </c>
    </row>
    <row r="17" spans="2:30" x14ac:dyDescent="0.25">
      <c r="B17" t="s">
        <v>0</v>
      </c>
      <c r="F17" t="s">
        <v>1</v>
      </c>
      <c r="I17" t="s">
        <v>2</v>
      </c>
    </row>
    <row r="18" spans="2:30" x14ac:dyDescent="0.25">
      <c r="B18" t="s">
        <v>3</v>
      </c>
      <c r="E18">
        <v>1</v>
      </c>
      <c r="F18" t="s">
        <v>19</v>
      </c>
      <c r="G18">
        <v>0</v>
      </c>
      <c r="I18">
        <f>SUM(G18:G23)</f>
        <v>30</v>
      </c>
    </row>
    <row r="19" spans="2:30" x14ac:dyDescent="0.25">
      <c r="B19">
        <f>G30</f>
        <v>26.752851537573004</v>
      </c>
      <c r="E19">
        <v>2</v>
      </c>
      <c r="F19" t="s">
        <v>22</v>
      </c>
      <c r="G19">
        <v>3.8656530752649325</v>
      </c>
      <c r="I19">
        <f t="shared" ref="I19:I26" si="0">G24-G32</f>
        <v>10.000000147176996</v>
      </c>
      <c r="J19">
        <v>6</v>
      </c>
      <c r="K19">
        <f t="shared" ref="K19:K24" si="1">M2*(1-J2*G18)</f>
        <v>10</v>
      </c>
    </row>
    <row r="20" spans="2:30" x14ac:dyDescent="0.25">
      <c r="E20">
        <v>3</v>
      </c>
      <c r="F20" t="s">
        <v>24</v>
      </c>
      <c r="G20">
        <v>0</v>
      </c>
      <c r="I20">
        <f t="shared" si="0"/>
        <v>10.752851390508289</v>
      </c>
      <c r="J20">
        <v>6</v>
      </c>
      <c r="K20">
        <f t="shared" si="1"/>
        <v>10.752851416777457</v>
      </c>
      <c r="Q20" t="s">
        <v>47</v>
      </c>
      <c r="X20" t="s">
        <v>50</v>
      </c>
      <c r="AD20" t="s">
        <v>51</v>
      </c>
    </row>
    <row r="21" spans="2:30" x14ac:dyDescent="0.25">
      <c r="E21">
        <v>4</v>
      </c>
      <c r="F21" t="s">
        <v>20</v>
      </c>
      <c r="G21">
        <v>4.0589355175511885</v>
      </c>
      <c r="I21">
        <f t="shared" si="0"/>
        <v>5.99999999988772</v>
      </c>
      <c r="J21">
        <v>4</v>
      </c>
      <c r="K21">
        <f t="shared" si="1"/>
        <v>6</v>
      </c>
    </row>
    <row r="22" spans="2:30" x14ac:dyDescent="0.25">
      <c r="E22">
        <v>5</v>
      </c>
      <c r="F22" t="s">
        <v>21</v>
      </c>
      <c r="G22">
        <v>14.575412339096538</v>
      </c>
      <c r="I22">
        <f t="shared" si="0"/>
        <v>16.752851537573001</v>
      </c>
      <c r="J22">
        <v>12</v>
      </c>
      <c r="K22">
        <f t="shared" si="1"/>
        <v>16.75285158595905</v>
      </c>
    </row>
    <row r="23" spans="2:30" x14ac:dyDescent="0.25">
      <c r="E23">
        <v>6</v>
      </c>
      <c r="F23" t="s">
        <v>23</v>
      </c>
      <c r="G23">
        <v>7.4999990680873427</v>
      </c>
      <c r="I23">
        <f t="shared" si="0"/>
        <v>6.752851390396005</v>
      </c>
      <c r="J23">
        <v>5</v>
      </c>
      <c r="K23">
        <f t="shared" si="1"/>
        <v>6.7528515579252462</v>
      </c>
    </row>
    <row r="24" spans="2:30" x14ac:dyDescent="0.25">
      <c r="E24">
        <v>7</v>
      </c>
      <c r="F24" t="s">
        <v>28</v>
      </c>
      <c r="G24">
        <v>10.000000147176996</v>
      </c>
      <c r="I24">
        <f t="shared" si="0"/>
        <v>10.000000000000004</v>
      </c>
      <c r="J24">
        <v>10</v>
      </c>
      <c r="K24">
        <f t="shared" si="1"/>
        <v>10.000000745530127</v>
      </c>
    </row>
    <row r="25" spans="2:30" x14ac:dyDescent="0.25">
      <c r="E25">
        <v>8</v>
      </c>
      <c r="F25" t="s">
        <v>29</v>
      </c>
      <c r="G25">
        <v>20.752851537685284</v>
      </c>
      <c r="I25">
        <f t="shared" si="0"/>
        <v>0</v>
      </c>
      <c r="J25">
        <v>0</v>
      </c>
    </row>
    <row r="26" spans="2:30" x14ac:dyDescent="0.25">
      <c r="E26">
        <v>9</v>
      </c>
      <c r="F26" t="s">
        <v>30</v>
      </c>
      <c r="G26">
        <v>26.752851537573004</v>
      </c>
      <c r="I26">
        <f t="shared" si="0"/>
        <v>0</v>
      </c>
      <c r="J26">
        <v>0</v>
      </c>
    </row>
    <row r="27" spans="2:30" x14ac:dyDescent="0.25">
      <c r="B27" t="s">
        <v>75</v>
      </c>
      <c r="E27">
        <v>10</v>
      </c>
      <c r="F27" t="s">
        <v>31</v>
      </c>
      <c r="G27">
        <v>16.752851537573001</v>
      </c>
    </row>
    <row r="28" spans="2:30" x14ac:dyDescent="0.25">
      <c r="B28" t="s">
        <v>25</v>
      </c>
      <c r="E28">
        <v>11</v>
      </c>
      <c r="F28" t="s">
        <v>32</v>
      </c>
      <c r="G28">
        <v>16.752851537573001</v>
      </c>
    </row>
    <row r="29" spans="2:30" x14ac:dyDescent="0.25">
      <c r="B29">
        <v>30</v>
      </c>
      <c r="E29">
        <v>12</v>
      </c>
      <c r="F29" t="s">
        <v>33</v>
      </c>
      <c r="G29">
        <v>26.752851537573004</v>
      </c>
    </row>
    <row r="30" spans="2:30" x14ac:dyDescent="0.25">
      <c r="E30">
        <v>13</v>
      </c>
      <c r="F30" t="s">
        <v>34</v>
      </c>
      <c r="G30">
        <v>26.752851537573004</v>
      </c>
    </row>
    <row r="31" spans="2:30" x14ac:dyDescent="0.25">
      <c r="E31">
        <v>14</v>
      </c>
      <c r="F31" t="s">
        <v>35</v>
      </c>
      <c r="G31">
        <v>20.752851537685284</v>
      </c>
    </row>
    <row r="32" spans="2:30" x14ac:dyDescent="0.25">
      <c r="E32">
        <v>15</v>
      </c>
      <c r="F32" t="s">
        <v>36</v>
      </c>
      <c r="G32">
        <v>0</v>
      </c>
    </row>
    <row r="33" spans="5:18" x14ac:dyDescent="0.25">
      <c r="E33">
        <v>16</v>
      </c>
      <c r="F33" t="s">
        <v>37</v>
      </c>
      <c r="G33">
        <v>10.000000147176996</v>
      </c>
    </row>
    <row r="34" spans="5:18" x14ac:dyDescent="0.25">
      <c r="E34">
        <v>17</v>
      </c>
      <c r="F34" t="s">
        <v>38</v>
      </c>
      <c r="G34">
        <v>20.752851537685284</v>
      </c>
    </row>
    <row r="35" spans="5:18" x14ac:dyDescent="0.25">
      <c r="E35">
        <v>18</v>
      </c>
      <c r="F35" t="s">
        <v>39</v>
      </c>
      <c r="G35">
        <v>0</v>
      </c>
    </row>
    <row r="36" spans="5:18" x14ac:dyDescent="0.25">
      <c r="E36">
        <v>19</v>
      </c>
      <c r="F36" t="s">
        <v>40</v>
      </c>
      <c r="G36">
        <v>10.000000147176996</v>
      </c>
    </row>
    <row r="37" spans="5:18" x14ac:dyDescent="0.25">
      <c r="E37">
        <v>20</v>
      </c>
      <c r="F37" t="s">
        <v>41</v>
      </c>
      <c r="G37">
        <v>16.752851537573001</v>
      </c>
    </row>
    <row r="38" spans="5:18" x14ac:dyDescent="0.25">
      <c r="E38">
        <v>21</v>
      </c>
      <c r="F38" t="s">
        <v>42</v>
      </c>
      <c r="G38">
        <v>26.752851537573004</v>
      </c>
      <c r="Q38" t="s">
        <v>48</v>
      </c>
      <c r="R38" t="s">
        <v>49</v>
      </c>
    </row>
    <row r="39" spans="5:18" x14ac:dyDescent="0.25">
      <c r="E39">
        <v>22</v>
      </c>
      <c r="F39" t="s">
        <v>43</v>
      </c>
      <c r="G39">
        <v>20.752851537685284</v>
      </c>
      <c r="Q39">
        <v>34</v>
      </c>
      <c r="R39">
        <v>5</v>
      </c>
    </row>
    <row r="40" spans="5:18" x14ac:dyDescent="0.25">
      <c r="Q40">
        <v>31.1</v>
      </c>
      <c r="R40">
        <v>10</v>
      </c>
    </row>
    <row r="41" spans="5:18" x14ac:dyDescent="0.25">
      <c r="Q41">
        <v>29.62</v>
      </c>
      <c r="R41">
        <v>15</v>
      </c>
    </row>
    <row r="42" spans="5:18" x14ac:dyDescent="0.25">
      <c r="Q42">
        <v>28.66</v>
      </c>
      <c r="R42">
        <v>20</v>
      </c>
    </row>
    <row r="43" spans="5:18" x14ac:dyDescent="0.25">
      <c r="Q43">
        <v>27.71</v>
      </c>
      <c r="R43">
        <v>25</v>
      </c>
    </row>
    <row r="44" spans="5:18" x14ac:dyDescent="0.25">
      <c r="Q44">
        <v>26.75</v>
      </c>
      <c r="R44">
        <v>30</v>
      </c>
    </row>
  </sheetData>
  <scenarios current="0">
    <scenario name="Лин рег по времени" count="22" user="Vadim" comment="Автор: Vadim , 10/28/2021">
      <inputCells r="G18" val="0"/>
      <inputCells r="G19" val="3.86565307526493"/>
      <inputCells r="G20" val="0"/>
      <inputCells r="G21" val="4.05893551755119"/>
      <inputCells r="G22" val="14.5754123390965"/>
      <inputCells r="G23" val="7.49999906808734"/>
      <inputCells r="G24" val="10.000000147177"/>
      <inputCells r="G25" val="20.7528515376853"/>
      <inputCells r="G26" val="26.752851537573"/>
      <inputCells r="G27" val="16.752851537573"/>
      <inputCells r="G28" val="16.752851537573"/>
      <inputCells r="G29" val="26.752851537573"/>
      <inputCells r="G30" val="26.752851537573"/>
      <inputCells r="G31" val="20.7528515376853"/>
      <inputCells r="G32" val="0"/>
      <inputCells r="G33" val="10.000000147177"/>
      <inputCells r="G34" val="20.7528515376853"/>
      <inputCells r="G35" val="0"/>
      <inputCells r="G36" val="10.000000147177"/>
      <inputCells r="G37" val="16.752851537573"/>
      <inputCells r="G38" val="26.752851537573"/>
      <inputCells r="G39" val="20.7528515376853"/>
    </scenario>
  </scenario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EE72-F4C4-4999-9506-A16AA9DDBE05}">
  <dimension ref="B2:P25"/>
  <sheetViews>
    <sheetView tabSelected="1" workbookViewId="0">
      <selection activeCell="J15" sqref="J15"/>
    </sheetView>
  </sheetViews>
  <sheetFormatPr defaultRowHeight="15" x14ac:dyDescent="0.25"/>
  <sheetData>
    <row r="2" spans="2:16" ht="18.75" x14ac:dyDescent="0.25">
      <c r="J2" s="3"/>
      <c r="K2" s="4" t="s">
        <v>53</v>
      </c>
      <c r="L2" s="4"/>
      <c r="M2" s="4"/>
      <c r="N2" s="4"/>
      <c r="O2" s="4"/>
      <c r="P2" s="4"/>
    </row>
    <row r="3" spans="2:16" ht="56.25" x14ac:dyDescent="0.25">
      <c r="J3" s="5" t="s">
        <v>52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</row>
    <row r="4" spans="2:16" ht="24" customHeight="1" x14ac:dyDescent="0.25">
      <c r="J4" s="7"/>
      <c r="K4" s="8">
        <v>2</v>
      </c>
      <c r="L4" s="8">
        <v>4</v>
      </c>
      <c r="M4" s="8">
        <v>6</v>
      </c>
      <c r="N4" s="8">
        <v>4</v>
      </c>
      <c r="O4" s="8">
        <v>6</v>
      </c>
      <c r="P4" s="8">
        <v>3</v>
      </c>
    </row>
    <row r="5" spans="2:16" ht="24" customHeight="1" x14ac:dyDescent="0.25">
      <c r="J5" s="7"/>
      <c r="K5" s="8">
        <v>35</v>
      </c>
      <c r="L5" s="8">
        <v>22</v>
      </c>
      <c r="M5" s="8">
        <v>45</v>
      </c>
      <c r="N5" s="8">
        <v>32</v>
      </c>
      <c r="O5" s="8">
        <v>24</v>
      </c>
      <c r="P5" s="8">
        <v>65</v>
      </c>
    </row>
    <row r="6" spans="2:16" ht="24.6" customHeight="1" x14ac:dyDescent="0.25">
      <c r="J6" s="7"/>
      <c r="K6" s="8">
        <v>2</v>
      </c>
      <c r="L6" s="8">
        <v>1.5</v>
      </c>
      <c r="M6" s="8">
        <v>8</v>
      </c>
      <c r="N6" s="8">
        <v>6</v>
      </c>
      <c r="O6" s="8">
        <v>3</v>
      </c>
      <c r="P6" s="8">
        <v>2.5</v>
      </c>
    </row>
    <row r="7" spans="2:16" ht="22.15" customHeight="1" x14ac:dyDescent="0.25">
      <c r="J7" s="2" t="s">
        <v>61</v>
      </c>
      <c r="K7" s="2">
        <f>K5-K6*(H20-H14-K4)</f>
        <v>35</v>
      </c>
      <c r="L7" s="2">
        <f>L5-L6*(H21-H15-L4)</f>
        <v>11.5</v>
      </c>
      <c r="M7" s="2">
        <f>M5-M6*(H22-H16-M4)</f>
        <v>20.999998769333232</v>
      </c>
      <c r="N7" s="2">
        <f>N5-N6*(H23-H17-N4)</f>
        <v>-15.999999999999986</v>
      </c>
      <c r="O7" s="2">
        <f>O5-O6*(H24-H18-O4)</f>
        <v>24</v>
      </c>
      <c r="P7" s="2">
        <f>P5-P6*(H25-H19-P4)</f>
        <v>65</v>
      </c>
    </row>
    <row r="10" spans="2:16" x14ac:dyDescent="0.25">
      <c r="B10" t="s">
        <v>54</v>
      </c>
      <c r="C10">
        <v>17</v>
      </c>
    </row>
    <row r="11" spans="2:16" x14ac:dyDescent="0.25">
      <c r="B11" t="s">
        <v>74</v>
      </c>
      <c r="C11">
        <v>15</v>
      </c>
    </row>
    <row r="13" spans="2:16" x14ac:dyDescent="0.25">
      <c r="B13" t="s">
        <v>0</v>
      </c>
      <c r="G13" t="s">
        <v>1</v>
      </c>
      <c r="K13" t="s">
        <v>2</v>
      </c>
    </row>
    <row r="14" spans="2:16" x14ac:dyDescent="0.25">
      <c r="B14">
        <f>SUM(K7:P7)</f>
        <v>140.49999876933325</v>
      </c>
      <c r="F14">
        <v>1</v>
      </c>
      <c r="G14" t="s">
        <v>68</v>
      </c>
      <c r="H14">
        <v>0</v>
      </c>
      <c r="K14">
        <f t="shared" ref="K14:K19" si="0">H20-H14</f>
        <v>2</v>
      </c>
    </row>
    <row r="15" spans="2:16" x14ac:dyDescent="0.25">
      <c r="F15">
        <v>2</v>
      </c>
      <c r="G15" t="s">
        <v>69</v>
      </c>
      <c r="H15">
        <v>0</v>
      </c>
      <c r="K15">
        <f t="shared" si="0"/>
        <v>11</v>
      </c>
    </row>
    <row r="16" spans="2:16" x14ac:dyDescent="0.25">
      <c r="F16">
        <v>3</v>
      </c>
      <c r="G16" t="s">
        <v>70</v>
      </c>
      <c r="H16">
        <v>2</v>
      </c>
      <c r="K16">
        <f t="shared" si="0"/>
        <v>9.0000001538333461</v>
      </c>
    </row>
    <row r="17" spans="6:11" x14ac:dyDescent="0.25">
      <c r="F17">
        <v>4</v>
      </c>
      <c r="G17" t="s">
        <v>71</v>
      </c>
      <c r="H17">
        <v>2</v>
      </c>
      <c r="K17">
        <f t="shared" si="0"/>
        <v>11.999999999999998</v>
      </c>
    </row>
    <row r="18" spans="6:11" x14ac:dyDescent="0.25">
      <c r="F18">
        <v>5</v>
      </c>
      <c r="G18" t="s">
        <v>72</v>
      </c>
      <c r="H18">
        <v>11</v>
      </c>
      <c r="K18">
        <f t="shared" si="0"/>
        <v>6</v>
      </c>
    </row>
    <row r="19" spans="6:11" x14ac:dyDescent="0.25">
      <c r="F19">
        <v>6</v>
      </c>
      <c r="G19" t="s">
        <v>73</v>
      </c>
      <c r="H19">
        <v>14</v>
      </c>
      <c r="K19">
        <f t="shared" si="0"/>
        <v>3</v>
      </c>
    </row>
    <row r="20" spans="6:11" x14ac:dyDescent="0.25">
      <c r="F20">
        <v>7</v>
      </c>
      <c r="G20" t="s">
        <v>62</v>
      </c>
      <c r="H20">
        <v>2</v>
      </c>
    </row>
    <row r="21" spans="6:11" x14ac:dyDescent="0.25">
      <c r="F21">
        <v>8</v>
      </c>
      <c r="G21" t="s">
        <v>63</v>
      </c>
      <c r="H21">
        <v>11</v>
      </c>
    </row>
    <row r="22" spans="6:11" x14ac:dyDescent="0.25">
      <c r="F22">
        <v>9</v>
      </c>
      <c r="G22" t="s">
        <v>64</v>
      </c>
      <c r="H22">
        <v>11.000000153833346</v>
      </c>
    </row>
    <row r="23" spans="6:11" x14ac:dyDescent="0.25">
      <c r="F23">
        <v>10</v>
      </c>
      <c r="G23" t="s">
        <v>65</v>
      </c>
      <c r="H23">
        <v>13.999999999999998</v>
      </c>
    </row>
    <row r="24" spans="6:11" x14ac:dyDescent="0.25">
      <c r="F24">
        <v>11</v>
      </c>
      <c r="G24" t="s">
        <v>66</v>
      </c>
      <c r="H24">
        <v>17</v>
      </c>
    </row>
    <row r="25" spans="6:11" x14ac:dyDescent="0.25">
      <c r="F25">
        <v>12</v>
      </c>
      <c r="G25" t="s">
        <v>67</v>
      </c>
      <c r="H25">
        <v>17</v>
      </c>
    </row>
  </sheetData>
  <mergeCells count="1">
    <mergeCell ref="K2:P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5" r:id="rId3">
          <objectPr defaultSize="0" autoPict="0" r:id="rId4">
            <anchor moveWithCells="1" sizeWithCells="1">
              <from>
                <xdr:col>9</xdr:col>
                <xdr:colOff>0</xdr:colOff>
                <xdr:row>3</xdr:row>
                <xdr:rowOff>0</xdr:rowOff>
              </from>
              <to>
                <xdr:col>9</xdr:col>
                <xdr:colOff>247650</xdr:colOff>
                <xdr:row>4</xdr:row>
                <xdr:rowOff>85725</xdr:rowOff>
              </to>
            </anchor>
          </objectPr>
        </oleObject>
      </mc:Choice>
      <mc:Fallback>
        <oleObject progId="Equation.3" shapeId="3075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400050</xdr:colOff>
                <xdr:row>5</xdr:row>
                <xdr:rowOff>85725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3" r:id="rId7">
          <objectPr defaultSize="0" autoPict="0" r:id="rId8">
            <anchor moveWithCells="1" sizeWithCells="1">
              <from>
                <xdr:col>9</xdr:col>
                <xdr:colOff>0</xdr:colOff>
                <xdr:row>5</xdr:row>
                <xdr:rowOff>0</xdr:rowOff>
              </from>
              <to>
                <xdr:col>9</xdr:col>
                <xdr:colOff>228600</xdr:colOff>
                <xdr:row>6</xdr:row>
                <xdr:rowOff>85725</xdr:rowOff>
              </to>
            </anchor>
          </objectPr>
        </oleObject>
      </mc:Choice>
      <mc:Fallback>
        <oleObject progId="Equation.3" shapeId="3073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17</xdr:col>
                <xdr:colOff>9525</xdr:colOff>
                <xdr:row>1</xdr:row>
                <xdr:rowOff>209550</xdr:rowOff>
              </from>
              <to>
                <xdr:col>22</xdr:col>
                <xdr:colOff>361950</xdr:colOff>
                <xdr:row>4</xdr:row>
                <xdr:rowOff>38100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3" shapeId="3077" r:id="rId11">
          <objectPr defaultSize="0" autoPict="0" r:id="rId12">
            <anchor moveWithCells="1" sizeWithCells="1">
              <from>
                <xdr:col>17</xdr:col>
                <xdr:colOff>19050</xdr:colOff>
                <xdr:row>4</xdr:row>
                <xdr:rowOff>85725</xdr:rowOff>
              </from>
              <to>
                <xdr:col>18</xdr:col>
                <xdr:colOff>142875</xdr:colOff>
                <xdr:row>5</xdr:row>
                <xdr:rowOff>19050</xdr:rowOff>
              </to>
            </anchor>
          </objectPr>
        </oleObject>
      </mc:Choice>
      <mc:Fallback>
        <oleObject progId="Equation.3" shapeId="3077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Денис</cp:lastModifiedBy>
  <dcterms:created xsi:type="dcterms:W3CDTF">2015-06-05T18:17:20Z</dcterms:created>
  <dcterms:modified xsi:type="dcterms:W3CDTF">2021-11-25T17:35:27Z</dcterms:modified>
</cp:coreProperties>
</file>