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la\Desktop\5-sem\МООиАИ\Lab_6\"/>
    </mc:Choice>
  </mc:AlternateContent>
  <xr:revisionPtr revIDLastSave="0" documentId="13_ncr:1_{3923C26E-4708-456C-856E-4DCFCED48EA8}" xr6:coauthVersionLast="47" xr6:coauthVersionMax="47" xr10:uidLastSave="{00000000-0000-0000-0000-000000000000}"/>
  <bookViews>
    <workbookView xWindow="1875" yWindow="915" windowWidth="25545" windowHeight="13995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Лист1!$A$25:$Q$25</definedName>
    <definedName name="solver_adj" localSheetId="1" hidden="1">Лист2!$A$25:$I$25</definedName>
    <definedName name="solver_adj" localSheetId="2" hidden="1">Лист3!$A$6:$K$6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Лист1!$A$28</definedName>
    <definedName name="solver_lhs1" localSheetId="1" hidden="1">Лист2!$A$25</definedName>
    <definedName name="solver_lhs1" localSheetId="2" hidden="1">Лист3!$A$10</definedName>
    <definedName name="solver_lhs10" localSheetId="0" hidden="1">Лист1!$D$25</definedName>
    <definedName name="solver_lhs10" localSheetId="1" hidden="1">Лист2!$F$25</definedName>
    <definedName name="solver_lhs10" localSheetId="2" hidden="1">Лист3!$J$6</definedName>
    <definedName name="solver_lhs11" localSheetId="0" hidden="1">Лист1!$E$25</definedName>
    <definedName name="solver_lhs11" localSheetId="1" hidden="1">Лист2!$G$25</definedName>
    <definedName name="solver_lhs11" localSheetId="2" hidden="1">Лист3!$J$6</definedName>
    <definedName name="solver_lhs12" localSheetId="0" hidden="1">Лист1!$F$25</definedName>
    <definedName name="solver_lhs12" localSheetId="1" hidden="1">Лист2!$H$25</definedName>
    <definedName name="solver_lhs12" localSheetId="2" hidden="1">Лист3!$J$6</definedName>
    <definedName name="solver_lhs13" localSheetId="0" hidden="1">Лист1!$G$25</definedName>
    <definedName name="solver_lhs13" localSheetId="2" hidden="1">Лист3!$J$6</definedName>
    <definedName name="solver_lhs14" localSheetId="0" hidden="1">Лист1!$H$25</definedName>
    <definedName name="solver_lhs14" localSheetId="2" hidden="1">Лист3!$J$6</definedName>
    <definedName name="solver_lhs15" localSheetId="0" hidden="1">Лист1!$I$25</definedName>
    <definedName name="solver_lhs15" localSheetId="2" hidden="1">Лист3!$J$6</definedName>
    <definedName name="solver_lhs16" localSheetId="0" hidden="1">Лист1!$J$25</definedName>
    <definedName name="solver_lhs16" localSheetId="2" hidden="1">Лист3!$K$6</definedName>
    <definedName name="solver_lhs17" localSheetId="0" hidden="1">Лист1!$K$25</definedName>
    <definedName name="solver_lhs17" localSheetId="2" hidden="1">Лист3!$K$6</definedName>
    <definedName name="solver_lhs18" localSheetId="0" hidden="1">Лист1!$L$25</definedName>
    <definedName name="solver_lhs18" localSheetId="2" hidden="1">Лист3!$K$31</definedName>
    <definedName name="solver_lhs19" localSheetId="0" hidden="1">Лист1!$M$25</definedName>
    <definedName name="solver_lhs2" localSheetId="0" hidden="1">Лист1!$A$29</definedName>
    <definedName name="solver_lhs2" localSheetId="1" hidden="1">Лист2!$A$27</definedName>
    <definedName name="solver_lhs2" localSheetId="2" hidden="1">Лист3!$A$11</definedName>
    <definedName name="solver_lhs20" localSheetId="0" hidden="1">Лист1!$N$25</definedName>
    <definedName name="solver_lhs21" localSheetId="0" hidden="1">Лист1!$O$25</definedName>
    <definedName name="solver_lhs22" localSheetId="0" hidden="1">Лист1!$P$25</definedName>
    <definedName name="solver_lhs23" localSheetId="0" hidden="1">Лист1!$Q$25</definedName>
    <definedName name="solver_lhs3" localSheetId="0" hidden="1">Лист1!$A$30</definedName>
    <definedName name="solver_lhs3" localSheetId="1" hidden="1">Лист2!$A$28</definedName>
    <definedName name="solver_lhs3" localSheetId="2" hidden="1">Лист3!$A$12</definedName>
    <definedName name="solver_lhs4" localSheetId="0" hidden="1">Лист1!$A$31</definedName>
    <definedName name="solver_lhs4" localSheetId="1" hidden="1">Лист2!$A$29</definedName>
    <definedName name="solver_lhs4" localSheetId="2" hidden="1">Лист3!$A$13</definedName>
    <definedName name="solver_lhs5" localSheetId="0" hidden="1">Лист1!$A$32</definedName>
    <definedName name="solver_lhs5" localSheetId="1" hidden="1">Лист2!$A$30</definedName>
    <definedName name="solver_lhs5" localSheetId="2" hidden="1">Лист3!$A$14</definedName>
    <definedName name="solver_lhs6" localSheetId="0" hidden="1">Лист1!$A$33</definedName>
    <definedName name="solver_lhs6" localSheetId="1" hidden="1">Лист2!$A$31</definedName>
    <definedName name="solver_lhs6" localSheetId="2" hidden="1">Лист3!$A$6:$K$6</definedName>
    <definedName name="solver_lhs7" localSheetId="0" hidden="1">Лист1!$A$34</definedName>
    <definedName name="solver_lhs7" localSheetId="1" hidden="1">Лист2!$B$25</definedName>
    <definedName name="solver_lhs7" localSheetId="2" hidden="1">Лист3!$A$8</definedName>
    <definedName name="solver_lhs8" localSheetId="0" hidden="1">Лист1!$B$25</definedName>
    <definedName name="solver_lhs8" localSheetId="1" hidden="1">Лист2!$D$25</definedName>
    <definedName name="solver_lhs8" localSheetId="2" hidden="1">Лист3!$A$9</definedName>
    <definedName name="solver_lhs9" localSheetId="0" hidden="1">Лист1!$C$25</definedName>
    <definedName name="solver_lhs9" localSheetId="1" hidden="1">Лист2!$E$25</definedName>
    <definedName name="solver_lhs9" localSheetId="2" hidden="1">Лист3!$J$6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23</definedName>
    <definedName name="solver_num" localSheetId="1" hidden="1">12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Лист1!$D$33</definedName>
    <definedName name="solver_opt" localSheetId="1" hidden="1">Лист2!$F$28</definedName>
    <definedName name="solver_opt" localSheetId="2" hidden="1">Лист3!$E$13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1" localSheetId="0" hidden="1">2</definedName>
    <definedName name="solver_rel1" localSheetId="1" hidden="1">1</definedName>
    <definedName name="solver_rel1" localSheetId="2" hidden="1">2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2" hidden="1">1</definedName>
    <definedName name="solver_rel14" localSheetId="0" hidden="1">1</definedName>
    <definedName name="solver_rel14" localSheetId="2" hidden="1">1</definedName>
    <definedName name="solver_rel15" localSheetId="0" hidden="1">1</definedName>
    <definedName name="solver_rel15" localSheetId="2" hidden="1">1</definedName>
    <definedName name="solver_rel16" localSheetId="0" hidden="1">1</definedName>
    <definedName name="solver_rel16" localSheetId="2" hidden="1">1</definedName>
    <definedName name="solver_rel17" localSheetId="0" hidden="1">1</definedName>
    <definedName name="solver_rel17" localSheetId="2" hidden="1">1</definedName>
    <definedName name="solver_rel18" localSheetId="0" hidden="1">1</definedName>
    <definedName name="solver_rel18" localSheetId="2" hidden="1">1</definedName>
    <definedName name="solver_rel19" localSheetId="0" hidden="1">1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6" localSheetId="0" hidden="1">2</definedName>
    <definedName name="solver_rel6" localSheetId="1" hidden="1">2</definedName>
    <definedName name="solver_rel6" localSheetId="2" hidden="1">4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8" localSheetId="0" hidden="1">1</definedName>
    <definedName name="solver_rel8" localSheetId="1" hidden="1">1</definedName>
    <definedName name="solver_rel8" localSheetId="2" hidden="1">2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0</definedName>
    <definedName name="solver_rhs1" localSheetId="1" hidden="1">15</definedName>
    <definedName name="solver_rhs1" localSheetId="2" hidden="1">0</definedName>
    <definedName name="solver_rhs10" localSheetId="0" hidden="1">Лист1!$D$23</definedName>
    <definedName name="solver_rhs10" localSheetId="1" hidden="1">15</definedName>
    <definedName name="solver_rhs10" localSheetId="2" hidden="1">Лист3!$J$4</definedName>
    <definedName name="solver_rhs11" localSheetId="0" hidden="1">Лист1!$E$23</definedName>
    <definedName name="solver_rhs11" localSheetId="1" hidden="1">5</definedName>
    <definedName name="solver_rhs11" localSheetId="2" hidden="1">Лист3!$J$4</definedName>
    <definedName name="solver_rhs12" localSheetId="0" hidden="1">Лист1!$F$23</definedName>
    <definedName name="solver_rhs12" localSheetId="1" hidden="1">4</definedName>
    <definedName name="solver_rhs12" localSheetId="2" hidden="1">Лист3!$J$4</definedName>
    <definedName name="solver_rhs13" localSheetId="0" hidden="1">Лист1!$G$23</definedName>
    <definedName name="solver_rhs13" localSheetId="2" hidden="1">Лист3!$J$4</definedName>
    <definedName name="solver_rhs14" localSheetId="0" hidden="1">Лист1!$H$23</definedName>
    <definedName name="solver_rhs14" localSheetId="2" hidden="1">Лист3!$J$4</definedName>
    <definedName name="solver_rhs15" localSheetId="0" hidden="1">Лист1!$I$23</definedName>
    <definedName name="solver_rhs15" localSheetId="2" hidden="1">Лист3!$J$4</definedName>
    <definedName name="solver_rhs16" localSheetId="0" hidden="1">Лист1!$J$23</definedName>
    <definedName name="solver_rhs16" localSheetId="2" hidden="1">Лист3!$K$4</definedName>
    <definedName name="solver_rhs17" localSheetId="0" hidden="1">Лист1!$K$23</definedName>
    <definedName name="solver_rhs17" localSheetId="2" hidden="1">Лист3!$K$4</definedName>
    <definedName name="solver_rhs18" localSheetId="0" hidden="1">Лист1!$L$23</definedName>
    <definedName name="solver_rhs18" localSheetId="2" hidden="1">12</definedName>
    <definedName name="solver_rhs19" localSheetId="0" hidden="1">Лист1!$M$23</definedName>
    <definedName name="solver_rhs2" localSheetId="0" hidden="1">0</definedName>
    <definedName name="solver_rhs2" localSheetId="1" hidden="1">20</definedName>
    <definedName name="solver_rhs2" localSheetId="2" hidden="1">0</definedName>
    <definedName name="solver_rhs20" localSheetId="0" hidden="1">Лист1!$N$23</definedName>
    <definedName name="solver_rhs21" localSheetId="0" hidden="1">Лист1!$O$23</definedName>
    <definedName name="solver_rhs22" localSheetId="0" hidden="1">Лист1!$P$23</definedName>
    <definedName name="solver_rhs23" localSheetId="0" hidden="1">Лист1!$Q$23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5" localSheetId="0" hidden="1">0</definedName>
    <definedName name="solver_rhs5" localSheetId="1" hidden="1">5</definedName>
    <definedName name="solver_rhs5" localSheetId="2" hidden="1">1</definedName>
    <definedName name="solver_rhs6" localSheetId="0" hidden="1">0</definedName>
    <definedName name="solver_rhs6" localSheetId="1" hidden="1">15</definedName>
    <definedName name="solver_rhs6" localSheetId="2" hidden="1">целое</definedName>
    <definedName name="solver_rhs7" localSheetId="0" hidden="1">0</definedName>
    <definedName name="solver_rhs7" localSheetId="1" hidden="1">8</definedName>
    <definedName name="solver_rhs7" localSheetId="2" hidden="1">1</definedName>
    <definedName name="solver_rhs8" localSheetId="0" hidden="1">Лист1!$B$23</definedName>
    <definedName name="solver_rhs8" localSheetId="1" hidden="1">4</definedName>
    <definedName name="solver_rhs8" localSheetId="2" hidden="1">0</definedName>
    <definedName name="solver_rhs9" localSheetId="0" hidden="1">Лист1!$C$23</definedName>
    <definedName name="solver_rhs9" localSheetId="1" hidden="1">10</definedName>
    <definedName name="solver_rhs9" localSheetId="2" hidden="1">Лист3!$J$4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D33" i="1"/>
  <c r="A28" i="1"/>
  <c r="A31" i="2"/>
  <c r="A30" i="2"/>
  <c r="A29" i="2"/>
  <c r="A28" i="2"/>
  <c r="A27" i="2"/>
  <c r="E13" i="3" l="1"/>
  <c r="A11" i="3"/>
  <c r="A10" i="3"/>
  <c r="A14" i="3"/>
  <c r="A13" i="3"/>
  <c r="A12" i="3"/>
  <c r="A9" i="3"/>
  <c r="A8" i="3"/>
  <c r="A34" i="1" l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<sst xmlns="http://schemas.openxmlformats.org/spreadsheetml/2006/main" count="81" uniqueCount="49">
  <si>
    <t>Задача о максимальном потоке</t>
  </si>
  <si>
    <t>С12</t>
  </si>
  <si>
    <t>С13</t>
  </si>
  <si>
    <t>С23</t>
  </si>
  <si>
    <t>С24</t>
  </si>
  <si>
    <t>С25</t>
  </si>
  <si>
    <t>С26</t>
  </si>
  <si>
    <t>С27</t>
  </si>
  <si>
    <t>С32</t>
  </si>
  <si>
    <t>С36</t>
  </si>
  <si>
    <t>С63</t>
  </si>
  <si>
    <t>С35</t>
  </si>
  <si>
    <t>С56</t>
  </si>
  <si>
    <t>С65</t>
  </si>
  <si>
    <t>С64</t>
  </si>
  <si>
    <t>С46</t>
  </si>
  <si>
    <t>С47</t>
  </si>
  <si>
    <t>С67</t>
  </si>
  <si>
    <t>С57</t>
  </si>
  <si>
    <t>F</t>
  </si>
  <si>
    <t>X12</t>
  </si>
  <si>
    <t>X13</t>
  </si>
  <si>
    <t>X23</t>
  </si>
  <si>
    <t>X32</t>
  </si>
  <si>
    <t>X24</t>
  </si>
  <si>
    <t>X26</t>
  </si>
  <si>
    <t>X36</t>
  </si>
  <si>
    <t>X63</t>
  </si>
  <si>
    <t>X35</t>
  </si>
  <si>
    <t>X56</t>
  </si>
  <si>
    <t>X65</t>
  </si>
  <si>
    <t>X64</t>
  </si>
  <si>
    <t>X46</t>
  </si>
  <si>
    <t>X47</t>
  </si>
  <si>
    <t>X67</t>
  </si>
  <si>
    <t>X57</t>
  </si>
  <si>
    <t>Задача о потоке минимальной стоимости</t>
  </si>
  <si>
    <t>С34</t>
  </si>
  <si>
    <t>С53</t>
  </si>
  <si>
    <t>С45</t>
  </si>
  <si>
    <t>X25</t>
  </si>
  <si>
    <t>X34</t>
  </si>
  <si>
    <t>C23</t>
  </si>
  <si>
    <t>X53</t>
  </si>
  <si>
    <t>X45</t>
  </si>
  <si>
    <t>Задача о кратчайшем маршруте</t>
  </si>
  <si>
    <t>X27</t>
  </si>
  <si>
    <t>Стоимость доставки</t>
  </si>
  <si>
    <t>Цифры в скобках обозначают: в случае узла 1 (источника)
 – количество имеющегося продукта, в случае узлов 4 и 5 – их потребности в продукте. 
Первые числа у стрелок означают удельную стоимость транспортировки продукта ( ), а вторые – 
пропускную способность дуги (например, магистрали). Индекс у дуг (2,3) и (4,5) означает, 
что их пропускные способности могут считаться неограниченными (например,
 они значительно превосходят имеющиеся в наличии запасы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</si>
</sst>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2" borderId="1" xfId="1"/>
    <xf numFmtId="0" fontId="4" fillId="0" borderId="0" xfId="0" applyFont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/>
    <xf numFmtId="0" fontId="2" fillId="6" borderId="1" xfId="1" applyFill="1" applyBorder="1"/>
    <xf numFmtId="0" fontId="6" fillId="6" borderId="1" xfId="1" applyFont="1" applyFill="1"/>
    <xf numFmtId="0" fontId="6" fillId="6" borderId="1" xfId="1" applyFont="1" applyFill="1" applyBorder="1"/>
    <xf numFmtId="0" fontId="5" fillId="0" borderId="0" xfId="2" applyFont="1" applyFill="1"/>
    <xf numFmtId="0" fontId="5" fillId="0" borderId="0" xfId="2" applyFont="1" applyFill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8" fillId="0" borderId="0" xfId="0" applyFont="1" applyAlignment="1">
      <alignment wrapText="1"/>
    </xf>
    <xf numFmtId="0" fontId="7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/>
    </xf>
    <xf numFmtId="0" fontId="1" fillId="0" borderId="0" xfId="3" applyFill="1" applyAlignment="1">
      <alignment horizontal="center"/>
    </xf>
  </cellXfs>
  <cellStyles count="4">
    <cellStyle name="40% — акцент5" xfId="3" builtinId="47"/>
    <cellStyle name="Акцент5" xfId="2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10</xdr:col>
      <xdr:colOff>608839</xdr:colOff>
      <xdr:row>15</xdr:row>
      <xdr:rowOff>28239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5"/>
          <a:ext cx="6085714" cy="26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26</xdr:row>
      <xdr:rowOff>22696</xdr:rowOff>
    </xdr:from>
    <xdr:to>
      <xdr:col>9</xdr:col>
      <xdr:colOff>15240</xdr:colOff>
      <xdr:row>41</xdr:row>
      <xdr:rowOff>42609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0360" y="4777576"/>
          <a:ext cx="2621280" cy="2763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9525</xdr:rowOff>
    </xdr:from>
    <xdr:to>
      <xdr:col>9</xdr:col>
      <xdr:colOff>247650</xdr:colOff>
      <xdr:row>14</xdr:row>
      <xdr:rowOff>676275</xdr:rowOff>
    </xdr:to>
    <xdr:grpSp>
      <xdr:nvGrpSpPr>
        <xdr:cNvPr id="3" name="Полотно 5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47650" y="9525"/>
          <a:ext cx="5486400" cy="3333750"/>
          <a:chOff x="0" y="0"/>
          <a:chExt cx="5486400" cy="3289935"/>
        </a:xfrm>
      </xdr:grpSpPr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0"/>
            <a:ext cx="5486400" cy="3289935"/>
          </a:xfrm>
          <a:prstGeom prst="rect">
            <a:avLst/>
          </a:prstGeom>
          <a:noFill/>
        </xdr:spPr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95" y="1600200"/>
            <a:ext cx="548005" cy="3429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(20</a:t>
            </a: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>
            <a:grpSpLocks/>
          </xdr:cNvGrpSpPr>
        </xdr:nvGrpSpPr>
        <xdr:grpSpPr bwMode="auto">
          <a:xfrm>
            <a:off x="619760" y="90805"/>
            <a:ext cx="4866640" cy="3199130"/>
            <a:chOff x="3254" y="6736"/>
            <a:chExt cx="7664" cy="5038"/>
          </a:xfrm>
        </xdr:grpSpPr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55" y="1123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1073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 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40" y="6736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54" y="8907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9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5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70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84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5" name="Lin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039" y="7673"/>
              <a:ext cx="1565" cy="138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039" y="9653"/>
              <a:ext cx="162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379" y="736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70" y="10978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9209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225" y="7777"/>
              <a:ext cx="2700" cy="288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6316" y="7725"/>
              <a:ext cx="2520" cy="28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80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44" y="11117"/>
              <a:ext cx="23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4" name="Text 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7133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7814"/>
              <a:ext cx="97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59" y="875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7" name="Text 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8753"/>
              <a:ext cx="71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 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22" y="7595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179" y="8510"/>
              <a:ext cx="941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81" y="10373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10245"/>
              <a:ext cx="1056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 editAs="oneCell">
    <xdr:from>
      <xdr:col>10</xdr:col>
      <xdr:colOff>0</xdr:colOff>
      <xdr:row>2</xdr:row>
      <xdr:rowOff>15240</xdr:rowOff>
    </xdr:from>
    <xdr:to>
      <xdr:col>11</xdr:col>
      <xdr:colOff>3775974</xdr:colOff>
      <xdr:row>11</xdr:row>
      <xdr:rowOff>105195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81000"/>
          <a:ext cx="4369246" cy="173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28575</xdr:rowOff>
    </xdr:from>
    <xdr:to>
      <xdr:col>8</xdr:col>
      <xdr:colOff>95250</xdr:colOff>
      <xdr:row>32</xdr:row>
      <xdr:rowOff>146685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>
          <a:grpSpLocks/>
        </xdr:cNvGrpSpPr>
      </xdr:nvGrpSpPr>
      <xdr:grpSpPr bwMode="auto">
        <a:xfrm>
          <a:off x="152400" y="3648075"/>
          <a:ext cx="4846154" cy="2644306"/>
          <a:chOff x="1898" y="6547"/>
          <a:chExt cx="8445" cy="4211"/>
        </a:xfrm>
      </xdr:grpSpPr>
      <xdr:sp macro="" textlink="">
        <xdr:nvSpPr>
          <xdr:cNvPr id="34" name="Oval 80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898" y="8403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Oval 81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3532" y="6727"/>
            <a:ext cx="854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Oval 82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9488" y="6847"/>
            <a:ext cx="855" cy="772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Oval 83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3618" y="9813"/>
            <a:ext cx="855" cy="773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Oval 84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7190" y="98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9" name="Line 85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570" y="7393"/>
            <a:ext cx="1037" cy="106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0" name="Line 86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678" y="9067"/>
            <a:ext cx="1025" cy="90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1" name="Line 87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386" y="7080"/>
            <a:ext cx="5132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2" name="Line 88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473" y="10190"/>
            <a:ext cx="270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3" name="Line 89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007" y="7499"/>
            <a:ext cx="1" cy="23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4" name="Text Box 90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7478"/>
            <a:ext cx="663" cy="40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Text Box 91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7" y="8383"/>
            <a:ext cx="67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Text Box 92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9581"/>
            <a:ext cx="737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Oval 93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8150" y="8306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Oval 94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5560" y="8182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49" name="Line 95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289" y="7400"/>
            <a:ext cx="1368" cy="9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0" name="Text Box 96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10" y="7345"/>
            <a:ext cx="908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1" name="Line 97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244" y="8866"/>
            <a:ext cx="1136" cy="10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2" name="Line 98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CxnSpPr>
            <a:cxnSpLocks noChangeShapeType="1"/>
          </xdr:cNvCxnSpPr>
        </xdr:nvCxnSpPr>
        <xdr:spPr bwMode="auto">
          <a:xfrm rot="180000" flipV="1">
            <a:off x="6369" y="7267"/>
            <a:ext cx="3151" cy="12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3" name="Text Box 99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18" y="7447"/>
            <a:ext cx="34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Text Box 100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6" y="9197"/>
            <a:ext cx="513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Text Box 101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8" y="8047"/>
            <a:ext cx="57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Text Box 102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58" y="9351"/>
            <a:ext cx="34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Line 103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845" y="9043"/>
            <a:ext cx="565" cy="8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8" name="Line 104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8798" y="7507"/>
            <a:ext cx="825" cy="8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9" name="Line 105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4383" y="8798"/>
            <a:ext cx="1260" cy="11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0" name="Text Box 106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9" y="9223"/>
            <a:ext cx="709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Text Box 107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3" y="10295"/>
            <a:ext cx="585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2" name="Text Box 108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8" y="6547"/>
            <a:ext cx="900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Q34"/>
  <sheetViews>
    <sheetView zoomScale="115" zoomScaleNormal="115" workbookViewId="0">
      <selection activeCell="C34" sqref="C34"/>
    </sheetView>
  </sheetViews>
  <sheetFormatPr defaultRowHeight="15" x14ac:dyDescent="0.25"/>
  <sheetData>
    <row r="18" spans="1:17" x14ac:dyDescent="0.25">
      <c r="C18" s="12" t="s">
        <v>0</v>
      </c>
      <c r="D18" s="12"/>
      <c r="E18" s="12"/>
      <c r="F18" s="12"/>
      <c r="G18" s="12"/>
      <c r="H18" s="12"/>
      <c r="I18" s="12"/>
      <c r="J18" s="12"/>
    </row>
    <row r="19" spans="1:17" x14ac:dyDescent="0.25">
      <c r="C19" s="12"/>
      <c r="D19" s="12"/>
      <c r="E19" s="12"/>
      <c r="F19" s="12"/>
      <c r="G19" s="12"/>
      <c r="H19" s="12"/>
      <c r="I19" s="12"/>
      <c r="J19" s="12"/>
    </row>
    <row r="22" spans="1:17" x14ac:dyDescent="0.25">
      <c r="B22" s="3" t="s">
        <v>1</v>
      </c>
      <c r="C22" s="3" t="s">
        <v>2</v>
      </c>
      <c r="D22" s="3" t="s">
        <v>3</v>
      </c>
      <c r="E22" s="3" t="s">
        <v>8</v>
      </c>
      <c r="F22" s="3" t="s">
        <v>4</v>
      </c>
      <c r="G22" s="3" t="s">
        <v>6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  <c r="N22" s="3" t="s">
        <v>15</v>
      </c>
      <c r="O22" s="3" t="s">
        <v>16</v>
      </c>
      <c r="P22" s="3" t="s">
        <v>17</v>
      </c>
      <c r="Q22" s="3" t="s">
        <v>18</v>
      </c>
    </row>
    <row r="23" spans="1:17" x14ac:dyDescent="0.25">
      <c r="B23" s="5">
        <v>20</v>
      </c>
      <c r="C23" s="5">
        <v>22</v>
      </c>
      <c r="D23" s="5">
        <v>4</v>
      </c>
      <c r="E23" s="5">
        <v>2</v>
      </c>
      <c r="F23" s="5">
        <v>12</v>
      </c>
      <c r="G23" s="5">
        <v>10</v>
      </c>
      <c r="H23" s="5">
        <v>10</v>
      </c>
      <c r="I23" s="5">
        <v>10</v>
      </c>
      <c r="J23" s="5">
        <v>14</v>
      </c>
      <c r="K23" s="5">
        <v>4</v>
      </c>
      <c r="L23" s="5">
        <v>4</v>
      </c>
      <c r="M23" s="5">
        <v>6</v>
      </c>
      <c r="N23" s="5">
        <v>6</v>
      </c>
      <c r="O23" s="5">
        <v>14</v>
      </c>
      <c r="P23" s="5">
        <v>4</v>
      </c>
      <c r="Q23" s="5">
        <v>16</v>
      </c>
    </row>
    <row r="24" spans="1:17" x14ac:dyDescent="0.25">
      <c r="A24" s="3" t="s">
        <v>19</v>
      </c>
      <c r="B24" s="4" t="s">
        <v>20</v>
      </c>
      <c r="C24" s="4" t="s">
        <v>21</v>
      </c>
      <c r="D24" s="4" t="s">
        <v>22</v>
      </c>
      <c r="E24" s="4" t="s">
        <v>23</v>
      </c>
      <c r="F24" s="4" t="s">
        <v>24</v>
      </c>
      <c r="G24" s="4" t="s">
        <v>25</v>
      </c>
      <c r="H24" s="4" t="s">
        <v>26</v>
      </c>
      <c r="I24" s="4" t="s">
        <v>27</v>
      </c>
      <c r="J24" s="4" t="s">
        <v>28</v>
      </c>
      <c r="K24" s="4" t="s">
        <v>29</v>
      </c>
      <c r="L24" s="4" t="s">
        <v>30</v>
      </c>
      <c r="M24" s="4" t="s">
        <v>31</v>
      </c>
      <c r="N24" s="4" t="s">
        <v>32</v>
      </c>
      <c r="O24" s="4" t="s">
        <v>33</v>
      </c>
      <c r="P24" s="4" t="s">
        <v>34</v>
      </c>
      <c r="Q24" s="4" t="s">
        <v>35</v>
      </c>
    </row>
    <row r="25" spans="1:17" x14ac:dyDescent="0.25">
      <c r="A25" s="6">
        <v>25.999999999999996</v>
      </c>
      <c r="B25" s="7">
        <v>3.9999999999999991</v>
      </c>
      <c r="C25" s="7">
        <v>22</v>
      </c>
      <c r="D25" s="7">
        <v>3.9999999999999991</v>
      </c>
      <c r="E25" s="7">
        <v>2</v>
      </c>
      <c r="F25" s="7">
        <v>1.9999999999999998</v>
      </c>
      <c r="G25" s="7">
        <v>0</v>
      </c>
      <c r="H25" s="7">
        <v>10</v>
      </c>
      <c r="I25" s="7">
        <v>0</v>
      </c>
      <c r="J25" s="7">
        <v>14</v>
      </c>
      <c r="K25" s="7">
        <v>0</v>
      </c>
      <c r="L25" s="7">
        <v>1.9999999999999984</v>
      </c>
      <c r="M25" s="7">
        <v>4.0000000000000036</v>
      </c>
      <c r="N25" s="7">
        <v>0</v>
      </c>
      <c r="O25" s="7">
        <v>6.0000000000000036</v>
      </c>
      <c r="P25" s="7">
        <v>4</v>
      </c>
      <c r="Q25" s="7">
        <v>16</v>
      </c>
    </row>
    <row r="28" spans="1:17" x14ac:dyDescent="0.25">
      <c r="A28" s="1">
        <f>B25+C25-A25</f>
        <v>0</v>
      </c>
    </row>
    <row r="29" spans="1:17" x14ac:dyDescent="0.25">
      <c r="A29" s="1">
        <f>B25+E25-D25-G25-F25</f>
        <v>0</v>
      </c>
    </row>
    <row r="30" spans="1:17" x14ac:dyDescent="0.25">
      <c r="A30" s="1">
        <f>C25+B25+I25-E25-H25-J25</f>
        <v>0</v>
      </c>
    </row>
    <row r="31" spans="1:17" x14ac:dyDescent="0.25">
      <c r="A31" s="1">
        <f>F25+M25-O25-N25</f>
        <v>0</v>
      </c>
    </row>
    <row r="32" spans="1:17" x14ac:dyDescent="0.25">
      <c r="A32" s="1">
        <f>J25+L25-K25-Q25</f>
        <v>0</v>
      </c>
      <c r="D32" s="3" t="s">
        <v>19</v>
      </c>
    </row>
    <row r="33" spans="1:4" x14ac:dyDescent="0.25">
      <c r="A33" s="1">
        <f>G25+N25+H25+K25-L25-I25-M25-P25</f>
        <v>0</v>
      </c>
      <c r="D33" s="1">
        <f>B25+C25</f>
        <v>26</v>
      </c>
    </row>
    <row r="34" spans="1:4" x14ac:dyDescent="0.25">
      <c r="A34" s="1">
        <f>O25+P25+Q25-A25</f>
        <v>0</v>
      </c>
    </row>
  </sheetData>
  <mergeCells count="1">
    <mergeCell ref="C18:J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L31"/>
  <sheetViews>
    <sheetView zoomScaleNormal="100" workbookViewId="0">
      <selection activeCell="F28" sqref="F28"/>
    </sheetView>
  </sheetViews>
  <sheetFormatPr defaultRowHeight="15" x14ac:dyDescent="0.25"/>
  <cols>
    <col min="12" max="12" width="111.140625" customWidth="1"/>
  </cols>
  <sheetData>
    <row r="15" spans="12:12" ht="141.75" customHeight="1" x14ac:dyDescent="0.3">
      <c r="L15" s="11" t="s">
        <v>48</v>
      </c>
    </row>
    <row r="20" spans="1:9" x14ac:dyDescent="0.25">
      <c r="C20" s="13" t="s">
        <v>36</v>
      </c>
      <c r="D20" s="13"/>
      <c r="E20" s="13"/>
      <c r="F20" s="13"/>
      <c r="G20" s="13"/>
      <c r="H20" s="13"/>
      <c r="I20" s="13"/>
    </row>
    <row r="22" spans="1:9" x14ac:dyDescent="0.25">
      <c r="A22" s="8" t="s">
        <v>1</v>
      </c>
      <c r="B22" s="8" t="s">
        <v>2</v>
      </c>
      <c r="C22" s="8" t="s">
        <v>42</v>
      </c>
      <c r="D22" s="8" t="s">
        <v>4</v>
      </c>
      <c r="E22" s="8" t="s">
        <v>5</v>
      </c>
      <c r="F22" s="8" t="s">
        <v>37</v>
      </c>
      <c r="G22" s="8" t="s">
        <v>11</v>
      </c>
      <c r="H22" s="8" t="s">
        <v>38</v>
      </c>
      <c r="I22" s="8" t="s">
        <v>39</v>
      </c>
    </row>
    <row r="23" spans="1:9" x14ac:dyDescent="0.25">
      <c r="A23" s="1">
        <v>12</v>
      </c>
      <c r="B23" s="1">
        <v>14</v>
      </c>
      <c r="C23" s="1">
        <v>5</v>
      </c>
      <c r="D23" s="1">
        <v>4</v>
      </c>
      <c r="E23" s="1">
        <v>9</v>
      </c>
      <c r="F23" s="1">
        <v>2</v>
      </c>
      <c r="G23" s="1">
        <v>5</v>
      </c>
      <c r="H23" s="1">
        <v>5</v>
      </c>
      <c r="I23" s="1">
        <v>12</v>
      </c>
    </row>
    <row r="24" spans="1:9" x14ac:dyDescent="0.25">
      <c r="A24" s="8" t="s">
        <v>20</v>
      </c>
      <c r="B24" s="8" t="s">
        <v>21</v>
      </c>
      <c r="C24" s="8" t="s">
        <v>22</v>
      </c>
      <c r="D24" s="8" t="s">
        <v>24</v>
      </c>
      <c r="E24" s="8" t="s">
        <v>40</v>
      </c>
      <c r="F24" s="8" t="s">
        <v>41</v>
      </c>
      <c r="G24" s="8" t="s">
        <v>28</v>
      </c>
      <c r="H24" s="8" t="s">
        <v>43</v>
      </c>
      <c r="I24" s="8" t="s">
        <v>44</v>
      </c>
    </row>
    <row r="25" spans="1:9" x14ac:dyDescent="0.25">
      <c r="A25" s="1">
        <v>14</v>
      </c>
      <c r="B25" s="1">
        <v>6</v>
      </c>
      <c r="C25" s="1">
        <v>0</v>
      </c>
      <c r="D25" s="1">
        <v>4</v>
      </c>
      <c r="E25" s="1">
        <v>10</v>
      </c>
      <c r="F25" s="1">
        <v>1</v>
      </c>
      <c r="G25" s="1">
        <v>5</v>
      </c>
      <c r="H25" s="1">
        <v>0</v>
      </c>
      <c r="I25" s="1">
        <v>0</v>
      </c>
    </row>
    <row r="26" spans="1:9" ht="15" customHeight="1" x14ac:dyDescent="0.25"/>
    <row r="27" spans="1:9" ht="15" customHeight="1" x14ac:dyDescent="0.25">
      <c r="A27" s="1">
        <f>A25+B25</f>
        <v>20</v>
      </c>
      <c r="F27" s="9" t="s">
        <v>19</v>
      </c>
    </row>
    <row r="28" spans="1:9" x14ac:dyDescent="0.25">
      <c r="A28" s="1">
        <f>A25-D25-C25-E25</f>
        <v>0</v>
      </c>
      <c r="F28" s="1">
        <f>SUMPRODUCT(A23:I23,A25:I25)</f>
        <v>385</v>
      </c>
    </row>
    <row r="29" spans="1:9" x14ac:dyDescent="0.25">
      <c r="A29" s="1">
        <f>B25+C25+H25-F25-G25</f>
        <v>0</v>
      </c>
    </row>
    <row r="30" spans="1:9" x14ac:dyDescent="0.25">
      <c r="A30" s="1">
        <f>F25+D25-I25</f>
        <v>5</v>
      </c>
    </row>
    <row r="31" spans="1:9" x14ac:dyDescent="0.25">
      <c r="A31" s="1">
        <f>G25+I25+E25-H25</f>
        <v>15</v>
      </c>
    </row>
  </sheetData>
  <mergeCells count="1">
    <mergeCell ref="C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="115" zoomScaleNormal="115" workbookViewId="0">
      <selection activeCell="A14" sqref="A14"/>
    </sheetView>
  </sheetViews>
  <sheetFormatPr defaultRowHeight="15" x14ac:dyDescent="0.25"/>
  <sheetData>
    <row r="1" spans="1:11" x14ac:dyDescent="0.25">
      <c r="A1" s="13" t="s">
        <v>45</v>
      </c>
      <c r="B1" s="13"/>
      <c r="C1" s="13"/>
      <c r="D1" s="13"/>
      <c r="E1" s="13"/>
      <c r="F1" s="13"/>
      <c r="G1" s="13"/>
    </row>
    <row r="2" spans="1:11" x14ac:dyDescent="0.25">
      <c r="A2" s="14" t="s">
        <v>47</v>
      </c>
      <c r="B2" s="14"/>
      <c r="C2" s="14"/>
      <c r="D2" s="14"/>
      <c r="E2" s="14"/>
      <c r="F2" s="14"/>
      <c r="G2" s="14"/>
    </row>
    <row r="3" spans="1:11" x14ac:dyDescent="0.25">
      <c r="A3" s="8" t="s">
        <v>1</v>
      </c>
      <c r="B3" s="8" t="s">
        <v>2</v>
      </c>
      <c r="C3" s="8" t="s">
        <v>8</v>
      </c>
      <c r="D3" s="8" t="s">
        <v>4</v>
      </c>
      <c r="E3" s="8" t="s">
        <v>7</v>
      </c>
      <c r="F3" s="8" t="s">
        <v>37</v>
      </c>
      <c r="G3" s="8" t="s">
        <v>11</v>
      </c>
      <c r="H3" s="8" t="s">
        <v>39</v>
      </c>
      <c r="I3" s="8" t="s">
        <v>16</v>
      </c>
      <c r="J3" s="8" t="s">
        <v>12</v>
      </c>
      <c r="K3" s="8" t="s">
        <v>17</v>
      </c>
    </row>
    <row r="4" spans="1:11" x14ac:dyDescent="0.25">
      <c r="A4" s="1">
        <v>24</v>
      </c>
      <c r="B4" s="1">
        <v>20</v>
      </c>
      <c r="C4" s="1">
        <v>14</v>
      </c>
      <c r="D4" s="1">
        <v>12</v>
      </c>
      <c r="E4" s="1">
        <v>30</v>
      </c>
      <c r="F4" s="1">
        <v>10</v>
      </c>
      <c r="G4" s="1">
        <v>12</v>
      </c>
      <c r="H4" s="1">
        <v>6</v>
      </c>
      <c r="I4" s="1">
        <v>7</v>
      </c>
      <c r="J4" s="1">
        <v>8</v>
      </c>
      <c r="K4" s="1">
        <v>12</v>
      </c>
    </row>
    <row r="5" spans="1:11" x14ac:dyDescent="0.25">
      <c r="A5" s="8" t="s">
        <v>20</v>
      </c>
      <c r="B5" s="8" t="s">
        <v>21</v>
      </c>
      <c r="C5" s="8" t="s">
        <v>23</v>
      </c>
      <c r="D5" s="8" t="s">
        <v>24</v>
      </c>
      <c r="E5" s="8" t="s">
        <v>46</v>
      </c>
      <c r="F5" s="8" t="s">
        <v>41</v>
      </c>
      <c r="G5" s="8" t="s">
        <v>28</v>
      </c>
      <c r="H5" s="8" t="s">
        <v>44</v>
      </c>
      <c r="I5" s="8" t="s">
        <v>33</v>
      </c>
      <c r="J5" s="8" t="s">
        <v>29</v>
      </c>
      <c r="K5" s="8" t="s">
        <v>34</v>
      </c>
    </row>
    <row r="6" spans="1:11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8" spans="1:11" x14ac:dyDescent="0.25">
      <c r="A8" s="1">
        <f>A6+B6</f>
        <v>1</v>
      </c>
    </row>
    <row r="9" spans="1:11" x14ac:dyDescent="0.25">
      <c r="A9" s="1">
        <f>A6+C6-D6-E6</f>
        <v>0</v>
      </c>
    </row>
    <row r="10" spans="1:11" x14ac:dyDescent="0.25">
      <c r="A10" s="1">
        <f>B6-C6-G6-F6</f>
        <v>0</v>
      </c>
    </row>
    <row r="11" spans="1:11" x14ac:dyDescent="0.25">
      <c r="A11" s="1">
        <f>D6+F6-I6-H6</f>
        <v>0</v>
      </c>
    </row>
    <row r="12" spans="1:11" x14ac:dyDescent="0.25">
      <c r="A12" s="1">
        <f>G6+H6-J6</f>
        <v>0</v>
      </c>
      <c r="E12" s="10" t="s">
        <v>19</v>
      </c>
    </row>
    <row r="13" spans="1:11" x14ac:dyDescent="0.25">
      <c r="A13" s="1">
        <f>J6-K6</f>
        <v>0</v>
      </c>
      <c r="E13" s="1">
        <f>SUMPRODUCT(A4:K4,A6:K6)</f>
        <v>37</v>
      </c>
    </row>
    <row r="14" spans="1:11" x14ac:dyDescent="0.25">
      <c r="A14" s="1">
        <f>E6+I6+K6</f>
        <v>1</v>
      </c>
    </row>
    <row r="22" spans="5:5" ht="18.75" x14ac:dyDescent="0.25">
      <c r="E22" s="2"/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Кирпиченко</dc:creator>
  <cp:lastModifiedBy>ila</cp:lastModifiedBy>
  <dcterms:created xsi:type="dcterms:W3CDTF">2021-10-31T14:00:57Z</dcterms:created>
  <dcterms:modified xsi:type="dcterms:W3CDTF">2022-12-20T09:35:11Z</dcterms:modified>
</cp:coreProperties>
</file>