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cina\Desktop\Домашка\ПМАИФ\"/>
    </mc:Choice>
  </mc:AlternateContent>
  <xr:revisionPtr revIDLastSave="0" documentId="13_ncr:1_{61FDE824-87F4-4840-B9BF-70E613AA42B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б 1" sheetId="1" r:id="rId1"/>
    <sheet name="Лб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18" i="2"/>
  <c r="C7" i="2"/>
  <c r="C6" i="2"/>
  <c r="C10" i="2"/>
  <c r="A22" i="2"/>
  <c r="C34" i="2" s="1"/>
  <c r="C39" i="2" s="1"/>
  <c r="C42" i="2" s="1"/>
  <c r="C31" i="2"/>
  <c r="C23" i="2"/>
  <c r="C13" i="2"/>
  <c r="C12" i="2"/>
  <c r="C11" i="2"/>
  <c r="C14" i="1"/>
  <c r="B38" i="1"/>
  <c r="B41" i="1"/>
  <c r="G24" i="1"/>
  <c r="B40" i="1"/>
  <c r="B39" i="1"/>
  <c r="J19" i="1"/>
  <c r="C24" i="1"/>
  <c r="F19" i="1"/>
  <c r="C19" i="1"/>
</calcChain>
</file>

<file path=xl/sharedStrings.xml><?xml version="1.0" encoding="utf-8"?>
<sst xmlns="http://schemas.openxmlformats.org/spreadsheetml/2006/main" count="41" uniqueCount="38">
  <si>
    <t>Лабораторная работа №1
Скоростные параметры лазерных сканирующих устройств рекордеров</t>
  </si>
  <si>
    <t>Цель работы: ознакомиться с методикой расчета скоростных параметров однолуче-вых лазерных сканирующих устройств на примере рекордера с фиолетовым лазером.</t>
  </si>
  <si>
    <t>Число граней дефлектора, m</t>
  </si>
  <si>
    <t>Точность позиционирования светового пятна, δ</t>
  </si>
  <si>
    <t>Коэффициент использования зеркальной грани η</t>
  </si>
  <si>
    <t xml:space="preserve">vск = </t>
  </si>
  <si>
    <t>Вариант 3</t>
  </si>
  <si>
    <t>0,5×0,7</t>
  </si>
  <si>
    <t>Формат изображения, B×L, м</t>
  </si>
  <si>
    <t>Разрешение рекордера, R, точка/м</t>
  </si>
  <si>
    <t>Время записи изображения, Т, сек</t>
  </si>
  <si>
    <t xml:space="preserve">n = </t>
  </si>
  <si>
    <r>
      <t>v</t>
    </r>
    <r>
      <rPr>
        <vertAlign val="subscript"/>
        <sz val="12"/>
        <color theme="1"/>
        <rFont val="Times New Roman"/>
        <family val="1"/>
      </rPr>
      <t>зг</t>
    </r>
    <r>
      <rPr>
        <i/>
        <sz val="12"/>
        <color theme="1"/>
        <rFont val="Times New Roman"/>
        <family val="1"/>
      </rPr>
      <t xml:space="preserve"> =</t>
    </r>
  </si>
  <si>
    <t xml:space="preserve">tc = </t>
  </si>
  <si>
    <t>чистота в герцах мега</t>
  </si>
  <si>
    <t>М/c</t>
  </si>
  <si>
    <t>об/мин</t>
  </si>
  <si>
    <r>
      <t>v</t>
    </r>
    <r>
      <rPr>
        <vertAlign val="subscript"/>
        <sz val="12"/>
        <color theme="1"/>
        <rFont val="Times New Roman"/>
        <family val="1"/>
      </rPr>
      <t>м</t>
    </r>
    <r>
      <rPr>
        <i/>
        <sz val="12"/>
        <color theme="1"/>
        <rFont val="Times New Roman"/>
        <family val="1"/>
      </rPr>
      <t xml:space="preserve"> = </t>
    </r>
  </si>
  <si>
    <t>tp</t>
  </si>
  <si>
    <t>м/c</t>
  </si>
  <si>
    <r>
      <t xml:space="preserve">скорость перемещения записывающей головки </t>
    </r>
    <r>
      <rPr>
        <i/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зг</t>
    </r>
  </si>
  <si>
    <r>
      <t xml:space="preserve">максимальную частоту работы модулятора </t>
    </r>
    <r>
      <rPr>
        <i/>
        <sz val="12"/>
        <color theme="1"/>
        <rFont val="Times New Roman"/>
        <family val="1"/>
      </rPr>
      <t>vм</t>
    </r>
  </si>
  <si>
    <t>Вывод:</t>
  </si>
  <si>
    <r>
      <t>линейная скорость сканирования v</t>
    </r>
    <r>
      <rPr>
        <sz val="10"/>
        <color theme="1"/>
        <rFont val="Calibri"/>
        <family val="2"/>
        <scheme val="minor"/>
      </rPr>
      <t xml:space="preserve">ск </t>
    </r>
  </si>
  <si>
    <t>частота вращения зеркального дефлектора n</t>
  </si>
  <si>
    <t>МГЦ</t>
  </si>
  <si>
    <t>Производительность поточной линии П, форм/ч</t>
  </si>
  <si>
    <t>Длина офсетной пластины а, м</t>
  </si>
  <si>
    <t>Расстояние между офсетными пластинами при поточной обработке b, м</t>
  </si>
  <si>
    <t xml:space="preserve">Динамический коэффициент вязкости проявляющего раствора μ, мПа∙с </t>
  </si>
  <si>
    <t>Ширина пластины B, м</t>
  </si>
  <si>
    <t>Время активной обработки офсетных копий проявляющим раствором taк, мин</t>
  </si>
  <si>
    <t>Количество душирующих рамок в секции np</t>
  </si>
  <si>
    <t>Количество трубок в душирующей рамке nтр</t>
  </si>
  <si>
    <t>Диаметр выходного отверстия сопла душирующей трубки d0, мм</t>
  </si>
  <si>
    <t>Расстояние от душирующей трубки до офсетной пластины lф, м</t>
  </si>
  <si>
    <t>Цель работы: изучение принципа работы раствороподающей системы поточной линии для обработки оф-сетных копий, определение скорости расхода рабочего раствора.</t>
  </si>
  <si>
    <t>Лабораторная работа №1
Раствороподающая система поточной линии для обработки офсетных копий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</si>
</sst>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3</xdr:col>
          <xdr:colOff>180975</xdr:colOff>
          <xdr:row>16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3</xdr:col>
          <xdr:colOff>47625</xdr:colOff>
          <xdr:row>21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3</xdr:col>
          <xdr:colOff>304800</xdr:colOff>
          <xdr:row>26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800100</xdr:colOff>
          <xdr:row>27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9</xdr:col>
          <xdr:colOff>104775</xdr:colOff>
          <xdr:row>21</xdr:row>
          <xdr:rowOff>76200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65690</xdr:colOff>
      <xdr:row>19</xdr:row>
      <xdr:rowOff>172962</xdr:rowOff>
    </xdr:from>
    <xdr:to>
      <xdr:col>4</xdr:col>
      <xdr:colOff>1492275</xdr:colOff>
      <xdr:row>24</xdr:row>
      <xdr:rowOff>146980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B335BC-5F23-645A-DC0C-4825027E1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483" y="5434703"/>
          <a:ext cx="2037499" cy="9265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</xdr:row>
          <xdr:rowOff>0</xdr:rowOff>
        </xdr:from>
        <xdr:to>
          <xdr:col>4</xdr:col>
          <xdr:colOff>266700</xdr:colOff>
          <xdr:row>18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8D8AF37-DE0E-0828-403C-52CDF9EED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161097</xdr:colOff>
      <xdr:row>24</xdr:row>
      <xdr:rowOff>124240</xdr:rowOff>
    </xdr:from>
    <xdr:to>
      <xdr:col>4</xdr:col>
      <xdr:colOff>890640</xdr:colOff>
      <xdr:row>28</xdr:row>
      <xdr:rowOff>132523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7E470A9-CB3C-B9A3-A80D-9ECD4CAF5E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98" t="4124"/>
        <a:stretch/>
      </xdr:blipFill>
      <xdr:spPr bwMode="auto">
        <a:xfrm>
          <a:off x="7990647" y="6372640"/>
          <a:ext cx="1339143" cy="770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894522</xdr:colOff>
      <xdr:row>31</xdr:row>
      <xdr:rowOff>171450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2B0B5C5-2456-4E1C-A9D2-B0598D2B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7652" y="7189304"/>
          <a:ext cx="150743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590550</xdr:colOff>
      <xdr:row>34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C8D4E8E-54B5-0BEE-C1AB-E2ADD8D26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7772400"/>
          <a:ext cx="12001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350354</xdr:colOff>
      <xdr:row>20</xdr:row>
      <xdr:rowOff>150744</xdr:rowOff>
    </xdr:from>
    <xdr:to>
      <xdr:col>1</xdr:col>
      <xdr:colOff>1255229</xdr:colOff>
      <xdr:row>22</xdr:row>
      <xdr:rowOff>7869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FB4640-15B6-292A-593C-1C9E210C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071" y="5625548"/>
          <a:ext cx="9048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314325</xdr:colOff>
      <xdr:row>39</xdr:row>
      <xdr:rowOff>47625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1DC69368-9CDD-59F4-9E51-1BB7D277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8915400"/>
          <a:ext cx="9239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542925</xdr:colOff>
      <xdr:row>42</xdr:row>
      <xdr:rowOff>28575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9C054D5-8568-F3BB-61D6-E1E10367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9296400"/>
          <a:ext cx="11525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6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A3" sqref="A1:A3"/>
    </sheetView>
  </sheetViews>
  <sheetFormatPr defaultRowHeight="15" x14ac:dyDescent="0.25"/>
  <cols>
    <col min="1" max="1" width="50.28515625" customWidth="1"/>
    <col min="2" max="2" width="13.140625" customWidth="1"/>
    <col min="3" max="3" width="10.140625" customWidth="1"/>
    <col min="6" max="6" width="16" customWidth="1"/>
    <col min="7" max="7" width="11" customWidth="1"/>
  </cols>
  <sheetData>
    <row r="1" spans="1:10" ht="45" x14ac:dyDescent="0.25">
      <c r="A1" s="1" t="s">
        <v>0</v>
      </c>
    </row>
    <row r="2" spans="1:10" x14ac:dyDescent="0.25">
      <c r="A2" t="s">
        <v>1</v>
      </c>
    </row>
    <row r="3" spans="1:10" x14ac:dyDescent="0.25">
      <c r="A3" t="s">
        <v>6</v>
      </c>
    </row>
    <row r="4" spans="1:10" ht="15.75" thickBot="1" x14ac:dyDescent="0.3"/>
    <row r="5" spans="1:10" ht="93.75" customHeight="1" x14ac:dyDescent="0.25">
      <c r="B5" s="2" t="s">
        <v>8</v>
      </c>
      <c r="C5" s="3" t="s">
        <v>9</v>
      </c>
      <c r="D5" s="13" t="s">
        <v>10</v>
      </c>
      <c r="E5" s="13" t="s">
        <v>2</v>
      </c>
      <c r="F5" s="13" t="s">
        <v>3</v>
      </c>
      <c r="G5" s="13" t="s">
        <v>4</v>
      </c>
      <c r="J5" t="s">
        <v>14</v>
      </c>
    </row>
    <row r="6" spans="1:10" ht="16.5" thickBot="1" x14ac:dyDescent="0.3">
      <c r="B6" s="5"/>
      <c r="C6" s="4"/>
      <c r="D6" s="14"/>
      <c r="E6" s="14"/>
      <c r="F6" s="14"/>
      <c r="G6" s="14"/>
    </row>
    <row r="7" spans="1:10" x14ac:dyDescent="0.25">
      <c r="B7" s="6"/>
      <c r="G7" s="7"/>
    </row>
    <row r="8" spans="1:10" ht="15.75" thickBot="1" x14ac:dyDescent="0.3">
      <c r="B8" s="6"/>
      <c r="G8" s="7"/>
    </row>
    <row r="9" spans="1:10" ht="16.5" thickBot="1" x14ac:dyDescent="0.3">
      <c r="B9" s="8" t="s">
        <v>7</v>
      </c>
      <c r="C9" s="9">
        <v>100000</v>
      </c>
      <c r="D9" s="9">
        <v>150</v>
      </c>
      <c r="E9" s="9">
        <v>5</v>
      </c>
      <c r="F9" s="9">
        <v>6</v>
      </c>
      <c r="G9" s="9">
        <v>0.85</v>
      </c>
    </row>
    <row r="14" spans="1:10" ht="15.75" x14ac:dyDescent="0.25">
      <c r="A14" s="10"/>
      <c r="B14" t="s">
        <v>5</v>
      </c>
      <c r="C14">
        <f>((0.5*0.7*C9)/D9)/G9</f>
        <v>274.50980392156862</v>
      </c>
    </row>
    <row r="19" spans="2:10" x14ac:dyDescent="0.25">
      <c r="B19" t="s">
        <v>11</v>
      </c>
      <c r="C19">
        <f>(60*0.7*C9)/(E9*D9)</f>
        <v>5600</v>
      </c>
      <c r="D19" t="s">
        <v>16</v>
      </c>
      <c r="E19" t="s">
        <v>13</v>
      </c>
      <c r="F19">
        <f>60/(E9*C19)</f>
        <v>2.142857142857143E-3</v>
      </c>
      <c r="I19" t="s">
        <v>18</v>
      </c>
      <c r="J19">
        <f>F19*G9</f>
        <v>1.8214285714285715E-3</v>
      </c>
    </row>
    <row r="24" spans="2:10" ht="18.75" x14ac:dyDescent="0.35">
      <c r="B24" s="10" t="s">
        <v>12</v>
      </c>
      <c r="C24">
        <f>1/(C9*F19*(1-G9))</f>
        <v>3.11111111111111E-2</v>
      </c>
      <c r="D24" t="s">
        <v>15</v>
      </c>
      <c r="F24" s="10" t="s">
        <v>17</v>
      </c>
      <c r="G24">
        <f xml:space="preserve"> ((0.5*C9)/J19) *F9</f>
        <v>164705882.35294116</v>
      </c>
    </row>
    <row r="37" spans="1:3" x14ac:dyDescent="0.25">
      <c r="A37" t="s">
        <v>22</v>
      </c>
    </row>
    <row r="38" spans="1:3" x14ac:dyDescent="0.25">
      <c r="A38" t="s">
        <v>23</v>
      </c>
      <c r="B38" s="12">
        <f>C14</f>
        <v>274.50980392156862</v>
      </c>
      <c r="C38" s="12" t="s">
        <v>19</v>
      </c>
    </row>
    <row r="39" spans="1:3" x14ac:dyDescent="0.25">
      <c r="A39" t="s">
        <v>24</v>
      </c>
      <c r="B39" s="12">
        <f>C19</f>
        <v>5600</v>
      </c>
      <c r="C39" s="12" t="s">
        <v>16</v>
      </c>
    </row>
    <row r="40" spans="1:3" ht="18.75" x14ac:dyDescent="0.35">
      <c r="A40" s="11" t="s">
        <v>20</v>
      </c>
      <c r="B40" s="12">
        <f>C24</f>
        <v>3.11111111111111E-2</v>
      </c>
      <c r="C40" s="12" t="s">
        <v>19</v>
      </c>
    </row>
    <row r="41" spans="1:3" ht="15.75" x14ac:dyDescent="0.25">
      <c r="A41" s="11" t="s">
        <v>21</v>
      </c>
      <c r="B41" s="12">
        <f>G24/1000000</f>
        <v>164.70588235294116</v>
      </c>
      <c r="C41" s="12" t="s">
        <v>25</v>
      </c>
    </row>
  </sheetData>
  <mergeCells count="4">
    <mergeCell ref="D5:D6"/>
    <mergeCell ref="E5:E6"/>
    <mergeCell ref="F5:F6"/>
    <mergeCell ref="G5:G6"/>
  </mergeCells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3</xdr:col>
                <xdr:colOff>180975</xdr:colOff>
                <xdr:row>16</xdr:row>
                <xdr:rowOff>66675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3</xdr:col>
                <xdr:colOff>47625</xdr:colOff>
                <xdr:row>21</xdr:row>
                <xdr:rowOff>47625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3</xdr:col>
                <xdr:colOff>304800</xdr:colOff>
                <xdr:row>26</xdr:row>
                <xdr:rowOff>47625</xdr:rowOff>
              </to>
            </anchor>
          </objectPr>
        </oleObject>
      </mc:Choice>
      <mc:Fallback>
        <oleObject progId="Equation.3" shapeId="1028" r:id="rId7"/>
      </mc:Fallback>
    </mc:AlternateContent>
    <mc:AlternateContent xmlns:mc="http://schemas.openxmlformats.org/markup-compatibility/2006">
      <mc:Choice Requires="x14">
        <oleObject progId="Equation.3" shapeId="1029" r:id="rId9">
          <objectPr defaultSize="0" autoPict="0" r:id="rId10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800100</xdr:colOff>
                <xdr:row>27</xdr:row>
                <xdr:rowOff>66675</xdr:rowOff>
              </to>
            </anchor>
          </objectPr>
        </oleObject>
      </mc:Choice>
      <mc:Fallback>
        <oleObject progId="Equation.3" shapeId="1029" r:id="rId9"/>
      </mc:Fallback>
    </mc:AlternateContent>
    <mc:AlternateContent xmlns:mc="http://schemas.openxmlformats.org/markup-compatibility/2006">
      <mc:Choice Requires="x14">
        <oleObject progId="Equation.3" shapeId="1030" r:id="rId11">
          <objectPr defaultSize="0" autoPict="0" r:id="rId12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9</xdr:col>
                <xdr:colOff>104775</xdr:colOff>
                <xdr:row>21</xdr:row>
                <xdr:rowOff>76200</xdr:rowOff>
              </to>
            </anchor>
          </objectPr>
        </oleObject>
      </mc:Choice>
      <mc:Fallback>
        <oleObject progId="Equation.3" shapeId="1030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2254-582D-451C-99D4-0DD6B73501DB}">
  <dimension ref="A1:C42"/>
  <sheetViews>
    <sheetView tabSelected="1" zoomScaleNormal="100" workbookViewId="0">
      <selection activeCell="A3" sqref="A3"/>
    </sheetView>
  </sheetViews>
  <sheetFormatPr defaultRowHeight="15" x14ac:dyDescent="0.25"/>
  <cols>
    <col min="1" max="1" width="39.85546875" customWidth="1"/>
    <col min="2" max="2" width="46.85546875" customWidth="1"/>
    <col min="3" max="3" width="30.7109375" customWidth="1"/>
    <col min="5" max="5" width="53.28515625" customWidth="1"/>
  </cols>
  <sheetData>
    <row r="1" spans="1:3" ht="63" customHeight="1" x14ac:dyDescent="0.25">
      <c r="A1" s="1" t="s">
        <v>37</v>
      </c>
    </row>
    <row r="2" spans="1:3" x14ac:dyDescent="0.25">
      <c r="A2" t="s">
        <v>36</v>
      </c>
    </row>
    <row r="3" spans="1:3" x14ac:dyDescent="0.25">
      <c r="A3" t="s">
        <v>6</v>
      </c>
    </row>
    <row r="5" spans="1:3" ht="15.75" thickBot="1" x14ac:dyDescent="0.3"/>
    <row r="6" spans="1:3" ht="15.75" thickBot="1" x14ac:dyDescent="0.3">
      <c r="B6" s="15" t="s">
        <v>26</v>
      </c>
      <c r="C6" s="16">
        <f>33/3600</f>
        <v>9.1666666666666667E-3</v>
      </c>
    </row>
    <row r="7" spans="1:3" ht="30.75" customHeight="1" thickBot="1" x14ac:dyDescent="0.3">
      <c r="B7" s="17" t="s">
        <v>31</v>
      </c>
      <c r="C7" s="18">
        <f>(15/(20+3)*60)</f>
        <v>39.130434782608695</v>
      </c>
    </row>
    <row r="8" spans="1:3" ht="15.75" thickBot="1" x14ac:dyDescent="0.3">
      <c r="B8" s="17" t="s">
        <v>32</v>
      </c>
      <c r="C8" s="18">
        <v>1</v>
      </c>
    </row>
    <row r="9" spans="1:3" ht="15.75" thickBot="1" x14ac:dyDescent="0.3">
      <c r="B9" s="17" t="s">
        <v>33</v>
      </c>
      <c r="C9" s="18">
        <v>2</v>
      </c>
    </row>
    <row r="10" spans="1:3" ht="30.75" thickBot="1" x14ac:dyDescent="0.3">
      <c r="B10" s="17" t="s">
        <v>34</v>
      </c>
      <c r="C10" s="18">
        <f>(6 + 0.1*3)/1000</f>
        <v>6.3E-3</v>
      </c>
    </row>
    <row r="11" spans="1:3" ht="15.75" thickBot="1" x14ac:dyDescent="0.3">
      <c r="B11" s="17" t="s">
        <v>27</v>
      </c>
      <c r="C11" s="18">
        <f>1.42+0.1*3</f>
        <v>1.72</v>
      </c>
    </row>
    <row r="12" spans="1:3" ht="30.75" thickBot="1" x14ac:dyDescent="0.3">
      <c r="B12" s="17" t="s">
        <v>35</v>
      </c>
      <c r="C12" s="18">
        <f>0.12+0.005*3</f>
        <v>0.13500000000000001</v>
      </c>
    </row>
    <row r="13" spans="1:3" ht="30.75" thickBot="1" x14ac:dyDescent="0.3">
      <c r="B13" s="17" t="s">
        <v>28</v>
      </c>
      <c r="C13" s="18">
        <f>0.3+0.01*3</f>
        <v>0.32999999999999996</v>
      </c>
    </row>
    <row r="14" spans="1:3" ht="30.75" thickBot="1" x14ac:dyDescent="0.3">
      <c r="B14" s="17" t="s">
        <v>29</v>
      </c>
      <c r="C14" s="18">
        <v>0.8</v>
      </c>
    </row>
    <row r="15" spans="1:3" ht="15.75" thickBot="1" x14ac:dyDescent="0.3">
      <c r="B15" s="17" t="s">
        <v>30</v>
      </c>
      <c r="C15" s="18">
        <v>1.2</v>
      </c>
    </row>
    <row r="16" spans="1:3" ht="15.75" thickBot="1" x14ac:dyDescent="0.3">
      <c r="B16" s="17"/>
      <c r="C16" s="18"/>
    </row>
    <row r="18" spans="1:3" x14ac:dyDescent="0.25">
      <c r="C18">
        <f>C6*(C11+C13)</f>
        <v>1.8791666666666665E-2</v>
      </c>
    </row>
    <row r="22" spans="1:3" x14ac:dyDescent="0.25">
      <c r="A22">
        <f>C27/0.75</f>
        <v>0.98043478260869554</v>
      </c>
    </row>
    <row r="23" spans="1:3" x14ac:dyDescent="0.25">
      <c r="C23">
        <f>(60*C18)/(C11+C13)</f>
        <v>0.55000000000000004</v>
      </c>
    </row>
    <row r="27" spans="1:3" x14ac:dyDescent="0.25">
      <c r="C27">
        <f>(C7*C18)/2*C8*C9</f>
        <v>0.73532608695652169</v>
      </c>
    </row>
    <row r="31" spans="1:3" x14ac:dyDescent="0.25">
      <c r="C31">
        <f>INT((C15-C27)/(1.4*C27))+1</f>
        <v>1</v>
      </c>
    </row>
    <row r="34" spans="3:3" x14ac:dyDescent="0.25">
      <c r="C34">
        <f>((A22/0.74)^B343)*(C14/1000*C10*C10*C10*C10)</f>
        <v>1.2602368799999999E-12</v>
      </c>
    </row>
    <row r="39" spans="3:3" x14ac:dyDescent="0.25">
      <c r="C39">
        <f>C34-SQRT(2*9.8*C12)</f>
        <v>-1.6266530054058548</v>
      </c>
    </row>
    <row r="42" spans="3:3" x14ac:dyDescent="0.25">
      <c r="C42">
        <f>C8*C9*C31*(3.14*C10*C10/4)*C39</f>
        <v>-1.0136211672175666E-4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266700</xdr:colOff>
                <xdr:row>18</xdr:row>
                <xdr:rowOff>47625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Лб 1</vt:lpstr>
      <vt:lpstr>Лб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pcina</dc:creator>
  <cp:lastModifiedBy>pcina</cp:lastModifiedBy>
  <dcterms:created xsi:type="dcterms:W3CDTF">2015-06-05T18:19:34Z</dcterms:created>
  <dcterms:modified xsi:type="dcterms:W3CDTF">2023-02-20T13:03:48Z</dcterms:modified>
</cp:coreProperties>
</file>