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la\Desktop\Study\Экономика\"/>
    </mc:Choice>
  </mc:AlternateContent>
  <xr:revisionPtr revIDLastSave="0" documentId="8_{68218CDC-CDBE-4986-AEBB-7B34C909626F}" xr6:coauthVersionLast="47" xr6:coauthVersionMax="47" xr10:uidLastSave="{00000000-0000-0000-0000-000000000000}"/>
  <bookViews>
    <workbookView xWindow="-120" yWindow="-120" windowWidth="29040" windowHeight="16440" xr2:uid="{BA7B2525-A2F6-46F0-958F-CECA77280876}"/>
  </bookViews>
  <sheets>
    <sheet name="Лист1" sheetId="1" r:id="rId1"/>
    <sheet name="Лист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3" i="1" l="1"/>
  <c r="B72" i="1"/>
  <c r="B71" i="1"/>
  <c r="B60" i="1"/>
  <c r="C60" i="1"/>
  <c r="C56" i="1"/>
  <c r="C55" i="1"/>
  <c r="B13" i="1"/>
  <c r="B12" i="1"/>
  <c r="B11" i="1"/>
  <c r="B10" i="1"/>
</calcChain>
</file>

<file path=xl/sharedStrings.xml><?xml version="1.0" encoding="utf-8"?>
<sst xmlns="http://schemas.openxmlformats.org/spreadsheetml/2006/main" count="75" uniqueCount="69">
  <si>
    <t>Среднегодовая стоймость</t>
  </si>
  <si>
    <t>Покащатели за код</t>
  </si>
  <si>
    <t>объем реализ пролукции</t>
  </si>
  <si>
    <t>тр</t>
  </si>
  <si>
    <t>Себестоймость продукции</t>
  </si>
  <si>
    <t>Числиность работников</t>
  </si>
  <si>
    <t>Доля активной части</t>
  </si>
  <si>
    <t xml:space="preserve">Найти </t>
  </si>
  <si>
    <t>Обобщающий показатель эф использован</t>
  </si>
  <si>
    <t>Фондотдача Фл</t>
  </si>
  <si>
    <t>В/ОС</t>
  </si>
  <si>
    <t>ФВ</t>
  </si>
  <si>
    <t>ОСср/Числность</t>
  </si>
  <si>
    <t>ТВ</t>
  </si>
  <si>
    <t>Оса/ч</t>
  </si>
  <si>
    <t>r</t>
  </si>
  <si>
    <t>Пр/ОС *100%</t>
  </si>
  <si>
    <t>ФО</t>
  </si>
  <si>
    <t>в - ПРИБЫЛЬ РЕАЛИЩАЦИИ</t>
  </si>
  <si>
    <t>CР 0 СТОЙМОСТЬ СРЕДНЕГОДОВАЯ</t>
  </si>
  <si>
    <t>тв</t>
  </si>
  <si>
    <t>Количество машин</t>
  </si>
  <si>
    <t>В первую смену</t>
  </si>
  <si>
    <t xml:space="preserve">в 2 </t>
  </si>
  <si>
    <t>в 3</t>
  </si>
  <si>
    <t>р</t>
  </si>
  <si>
    <t>Кф смен</t>
  </si>
  <si>
    <t>Определить фо по плану</t>
  </si>
  <si>
    <t>колво лбдей делить на парк</t>
  </si>
  <si>
    <t>Новый кожф</t>
  </si>
  <si>
    <t>количество дней</t>
  </si>
  <si>
    <t>Ремонт (оот рабочего времени)</t>
  </si>
  <si>
    <t xml:space="preserve">Простой по причинам </t>
  </si>
  <si>
    <t xml:space="preserve">работабт </t>
  </si>
  <si>
    <t>8ч</t>
  </si>
  <si>
    <t>2смены</t>
  </si>
  <si>
    <t>Выпуск</t>
  </si>
  <si>
    <t>из</t>
  </si>
  <si>
    <t xml:space="preserve">Трудоемкость </t>
  </si>
  <si>
    <t>1.5 ч на изделия</t>
  </si>
  <si>
    <t>Найти</t>
  </si>
  <si>
    <t>Коэфф интегральной загрзки</t>
  </si>
  <si>
    <t>Кинт</t>
  </si>
  <si>
    <t>Кэкст*Кинт</t>
  </si>
  <si>
    <t>Тф/Тпл</t>
  </si>
  <si>
    <t>Пф/Ппл</t>
  </si>
  <si>
    <t>Кэкс</t>
  </si>
  <si>
    <t>0.87</t>
  </si>
  <si>
    <t>220/277</t>
  </si>
  <si>
    <t>ОС срденеточчная</t>
  </si>
  <si>
    <t>Производительная мощность</t>
  </si>
  <si>
    <t>К использования</t>
  </si>
  <si>
    <t>Кф использования рост</t>
  </si>
  <si>
    <t>Измен фондаотдачи</t>
  </si>
  <si>
    <t>По плану рост мощности</t>
  </si>
  <si>
    <t>Rv</t>
  </si>
  <si>
    <t>Вп/М</t>
  </si>
  <si>
    <t>Вп</t>
  </si>
  <si>
    <t>вп= осch * к использования</t>
  </si>
  <si>
    <t>АРМОТ</t>
  </si>
  <si>
    <t>Демонтаж</t>
  </si>
  <si>
    <t>ликвидатция</t>
  </si>
  <si>
    <t>найти</t>
  </si>
  <si>
    <t>арматз за срок жксплат</t>
  </si>
  <si>
    <t>Ос первонач</t>
  </si>
  <si>
    <t>Е</t>
  </si>
  <si>
    <t>8лет</t>
  </si>
  <si>
    <t>годовые</t>
  </si>
  <si>
    <t>Норма орматизцаии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</si>
</sst>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9" fontId="0" fillId="0" borderId="0" xfId="0" applyNumberFormat="1"/>
    <xf numFmtId="0" fontId="0" fillId="2" borderId="0" xfId="0" applyFill="1"/>
    <xf numFmtId="0" fontId="0" fillId="3" borderId="0" xfId="0" applyFill="1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DC581-9D3D-4958-96C1-1CFC5E8D24EE}">
  <dimension ref="A1:X73"/>
  <sheetViews>
    <sheetView tabSelected="1" topLeftCell="A34" workbookViewId="0">
      <selection activeCell="B73" sqref="B73"/>
    </sheetView>
  </sheetViews>
  <sheetFormatPr defaultRowHeight="15" x14ac:dyDescent="0.25"/>
  <cols>
    <col min="1" max="1" width="26.28515625" customWidth="1"/>
    <col min="3" max="3" width="10.5703125" bestFit="1" customWidth="1"/>
    <col min="9" max="9" width="16" customWidth="1"/>
  </cols>
  <sheetData>
    <row r="1" spans="1:24" x14ac:dyDescent="0.25">
      <c r="A1" t="s">
        <v>1</v>
      </c>
    </row>
    <row r="2" spans="1:24" x14ac:dyDescent="0.25">
      <c r="A2" t="s">
        <v>0</v>
      </c>
      <c r="B2">
        <v>728</v>
      </c>
      <c r="C2" t="s">
        <v>3</v>
      </c>
      <c r="I2" t="s">
        <v>9</v>
      </c>
      <c r="J2" t="s">
        <v>10</v>
      </c>
    </row>
    <row r="3" spans="1:24" x14ac:dyDescent="0.25">
      <c r="A3" t="s">
        <v>2</v>
      </c>
      <c r="B3">
        <v>331</v>
      </c>
      <c r="C3" t="s">
        <v>3</v>
      </c>
      <c r="I3" t="s">
        <v>11</v>
      </c>
      <c r="J3" t="s">
        <v>12</v>
      </c>
      <c r="M3" t="s">
        <v>18</v>
      </c>
    </row>
    <row r="4" spans="1:24" x14ac:dyDescent="0.25">
      <c r="A4" t="s">
        <v>4</v>
      </c>
      <c r="B4">
        <v>200</v>
      </c>
      <c r="C4" t="s">
        <v>3</v>
      </c>
      <c r="I4" t="s">
        <v>13</v>
      </c>
      <c r="J4" t="s">
        <v>14</v>
      </c>
    </row>
    <row r="5" spans="1:24" x14ac:dyDescent="0.25">
      <c r="A5" t="s">
        <v>5</v>
      </c>
      <c r="B5">
        <v>1600</v>
      </c>
      <c r="I5" t="s">
        <v>15</v>
      </c>
      <c r="J5" t="s">
        <v>16</v>
      </c>
      <c r="M5" t="s">
        <v>19</v>
      </c>
    </row>
    <row r="6" spans="1:24" x14ac:dyDescent="0.25">
      <c r="A6" t="s">
        <v>6</v>
      </c>
      <c r="B6" s="1">
        <v>0.65</v>
      </c>
    </row>
    <row r="8" spans="1:24" x14ac:dyDescent="0.25">
      <c r="A8" t="s">
        <v>7</v>
      </c>
    </row>
    <row r="9" spans="1:24" x14ac:dyDescent="0.25">
      <c r="A9" t="s">
        <v>8</v>
      </c>
    </row>
    <row r="10" spans="1:24" x14ac:dyDescent="0.25">
      <c r="A10" t="s">
        <v>17</v>
      </c>
      <c r="B10">
        <f>B3/B2</f>
        <v>0.45467032967032966</v>
      </c>
    </row>
    <row r="11" spans="1:24" x14ac:dyDescent="0.25">
      <c r="A11" t="s">
        <v>11</v>
      </c>
      <c r="B11">
        <f>B2/B5</f>
        <v>0.45500000000000002</v>
      </c>
    </row>
    <row r="12" spans="1:24" x14ac:dyDescent="0.25">
      <c r="A12" t="s">
        <v>20</v>
      </c>
      <c r="B12">
        <f>(B2*B6)/B5</f>
        <v>0.29575000000000001</v>
      </c>
    </row>
    <row r="13" spans="1:24" x14ac:dyDescent="0.25">
      <c r="A13" t="s">
        <v>15</v>
      </c>
      <c r="B13">
        <f>B2-B4</f>
        <v>528</v>
      </c>
      <c r="G13" s="2"/>
      <c r="H13" s="2"/>
      <c r="I13" s="2"/>
      <c r="J13" s="2"/>
      <c r="K13" s="2"/>
      <c r="L13" s="2"/>
      <c r="M13" s="2"/>
      <c r="N13" s="2"/>
      <c r="O13" s="2"/>
      <c r="P13" s="2"/>
      <c r="U13" s="3"/>
      <c r="V13" s="3"/>
      <c r="W13" s="3"/>
      <c r="X13" s="3"/>
    </row>
    <row r="14" spans="1:24" x14ac:dyDescent="0.25">
      <c r="G14" s="2"/>
      <c r="H14" s="2"/>
      <c r="I14" s="2"/>
      <c r="J14" s="2"/>
      <c r="K14" s="2"/>
      <c r="L14" s="2"/>
      <c r="M14" s="2"/>
      <c r="N14" s="2"/>
      <c r="O14" s="2"/>
      <c r="P14" s="2"/>
      <c r="U14" s="3"/>
      <c r="V14" s="3"/>
      <c r="W14" s="3"/>
      <c r="X14" s="3"/>
    </row>
    <row r="15" spans="1:24" x14ac:dyDescent="0.25">
      <c r="G15" s="2"/>
      <c r="H15" s="2"/>
      <c r="I15" s="2"/>
      <c r="J15" s="2"/>
      <c r="K15" s="2"/>
      <c r="L15" s="2"/>
      <c r="M15" s="2"/>
      <c r="N15" s="3"/>
      <c r="O15" s="2"/>
      <c r="P15" s="2"/>
      <c r="U15" s="3"/>
      <c r="V15" s="3"/>
      <c r="W15" s="3"/>
      <c r="X15" s="3"/>
    </row>
    <row r="16" spans="1:24" x14ac:dyDescent="0.25">
      <c r="G16" s="2"/>
      <c r="H16" s="2"/>
      <c r="I16" s="2"/>
      <c r="J16" s="2"/>
      <c r="K16" s="2"/>
      <c r="L16" s="2"/>
      <c r="M16" s="2"/>
      <c r="N16" s="2"/>
      <c r="O16" s="2"/>
      <c r="P16" s="2"/>
      <c r="U16" s="3"/>
      <c r="V16" s="3"/>
      <c r="W16" s="3"/>
      <c r="X16" s="3"/>
    </row>
    <row r="17" spans="1:24" x14ac:dyDescent="0.25">
      <c r="G17" s="2"/>
      <c r="H17" s="2"/>
      <c r="I17" s="2"/>
      <c r="J17" s="2"/>
      <c r="K17" s="2"/>
      <c r="L17" s="2"/>
      <c r="M17" s="2"/>
      <c r="N17" s="2"/>
      <c r="O17" s="2"/>
      <c r="P17" s="2"/>
      <c r="U17" s="3"/>
      <c r="V17" s="3"/>
      <c r="W17" s="3"/>
      <c r="X17" s="3"/>
    </row>
    <row r="18" spans="1:24" x14ac:dyDescent="0.25">
      <c r="G18" s="2"/>
      <c r="H18" s="2"/>
      <c r="I18" s="2"/>
      <c r="J18" s="2"/>
      <c r="K18" s="2"/>
      <c r="L18" s="2"/>
      <c r="M18" s="2"/>
      <c r="N18" s="2"/>
      <c r="O18" s="2"/>
      <c r="P18" s="2"/>
      <c r="U18" s="3"/>
      <c r="V18" s="3"/>
      <c r="W18" s="3"/>
      <c r="X18" s="3"/>
    </row>
    <row r="19" spans="1:24" x14ac:dyDescent="0.25">
      <c r="A19" t="s">
        <v>21</v>
      </c>
      <c r="B19">
        <v>250</v>
      </c>
      <c r="G19" s="2"/>
      <c r="H19" s="2"/>
      <c r="I19" s="2"/>
      <c r="J19" s="2"/>
      <c r="K19" s="2"/>
      <c r="L19" s="2"/>
      <c r="M19" s="2"/>
      <c r="N19" s="2"/>
      <c r="O19" s="2"/>
      <c r="P19" s="2"/>
      <c r="U19" s="3"/>
      <c r="V19" s="3"/>
      <c r="W19" s="3"/>
      <c r="X19" s="3"/>
    </row>
    <row r="20" spans="1:24" x14ac:dyDescent="0.25">
      <c r="A20" t="s">
        <v>22</v>
      </c>
      <c r="B20">
        <v>180</v>
      </c>
      <c r="G20" s="3"/>
      <c r="H20" s="3"/>
      <c r="I20" s="2"/>
      <c r="J20" s="2"/>
      <c r="K20" s="2"/>
      <c r="L20" s="2"/>
      <c r="M20" s="2"/>
      <c r="N20" s="2"/>
      <c r="O20" s="2"/>
      <c r="P20" s="2"/>
      <c r="U20" s="3"/>
      <c r="V20" s="3"/>
      <c r="W20" s="3"/>
      <c r="X20" s="3"/>
    </row>
    <row r="21" spans="1:24" x14ac:dyDescent="0.25">
      <c r="A21" t="s">
        <v>23</v>
      </c>
      <c r="B21">
        <v>120</v>
      </c>
      <c r="G21" s="3"/>
      <c r="H21" s="3"/>
      <c r="I21" s="2"/>
      <c r="J21" s="2"/>
      <c r="K21" s="2"/>
      <c r="L21" s="2"/>
      <c r="M21" s="2"/>
      <c r="N21" s="2"/>
      <c r="O21" s="2"/>
      <c r="P21" s="2"/>
      <c r="U21" s="3"/>
      <c r="V21" s="3"/>
      <c r="W21" s="3"/>
      <c r="X21" s="3"/>
    </row>
    <row r="22" spans="1:24" x14ac:dyDescent="0.25">
      <c r="A22" t="s">
        <v>24</v>
      </c>
      <c r="B22">
        <v>100</v>
      </c>
      <c r="G22" s="2"/>
      <c r="H22" s="2"/>
      <c r="I22" s="2"/>
      <c r="J22" s="2"/>
      <c r="K22" s="2"/>
      <c r="L22" s="2"/>
      <c r="M22" s="2"/>
      <c r="N22" s="2"/>
      <c r="O22" s="2"/>
      <c r="P22" s="2"/>
      <c r="U22" s="3"/>
      <c r="V22" s="3"/>
      <c r="W22" s="3"/>
      <c r="X22" s="3"/>
    </row>
    <row r="23" spans="1:24" x14ac:dyDescent="0.25">
      <c r="A23" t="s">
        <v>17</v>
      </c>
      <c r="B23">
        <v>5</v>
      </c>
      <c r="C23" t="s">
        <v>25</v>
      </c>
      <c r="M23" s="2"/>
      <c r="N23" s="2"/>
      <c r="O23" s="2"/>
      <c r="P23" s="2"/>
      <c r="U23" s="3"/>
      <c r="V23" s="3"/>
      <c r="W23" s="3"/>
      <c r="X23" s="3"/>
    </row>
    <row r="24" spans="1:24" x14ac:dyDescent="0.25">
      <c r="A24" t="s">
        <v>26</v>
      </c>
      <c r="B24" s="4">
        <v>1.9</v>
      </c>
      <c r="C24" t="s">
        <v>28</v>
      </c>
      <c r="M24" s="2"/>
      <c r="N24" s="2"/>
      <c r="O24" s="2"/>
      <c r="P24" s="2"/>
      <c r="U24" s="3"/>
      <c r="V24" s="3"/>
      <c r="W24" s="3"/>
      <c r="X24" s="3"/>
    </row>
    <row r="25" spans="1:24" x14ac:dyDescent="0.25">
      <c r="M25" s="2"/>
      <c r="N25" s="2"/>
      <c r="O25" s="2"/>
      <c r="P25" s="2"/>
      <c r="U25" s="3"/>
      <c r="V25" s="3"/>
      <c r="W25" s="3"/>
      <c r="X25" s="3"/>
    </row>
    <row r="26" spans="1:24" x14ac:dyDescent="0.25">
      <c r="A26" t="s">
        <v>27</v>
      </c>
      <c r="M26" s="2"/>
      <c r="N26" s="2"/>
      <c r="O26" s="2"/>
      <c r="P26" s="2"/>
      <c r="U26" s="3"/>
      <c r="V26" s="3"/>
      <c r="W26" s="3"/>
      <c r="X26" s="3"/>
    </row>
    <row r="27" spans="1:24" x14ac:dyDescent="0.25">
      <c r="A27" t="s">
        <v>29</v>
      </c>
      <c r="M27" s="2"/>
      <c r="N27" s="2"/>
      <c r="O27" s="2"/>
      <c r="P27" s="2"/>
      <c r="U27" s="3"/>
      <c r="V27" s="3"/>
      <c r="W27" s="3"/>
      <c r="X27" s="3"/>
    </row>
    <row r="28" spans="1:24" x14ac:dyDescent="0.25">
      <c r="M28" s="2"/>
      <c r="N28" s="2"/>
      <c r="O28" s="2"/>
      <c r="P28" s="2"/>
      <c r="U28" s="3"/>
      <c r="V28" s="3"/>
      <c r="W28" s="3"/>
      <c r="X28" s="3"/>
    </row>
    <row r="29" spans="1:24" x14ac:dyDescent="0.25"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spans="1:24" x14ac:dyDescent="0.25">
      <c r="A30" t="s">
        <v>33</v>
      </c>
      <c r="B30" t="s">
        <v>35</v>
      </c>
      <c r="C30" t="s">
        <v>34</v>
      </c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 spans="1:24" x14ac:dyDescent="0.25">
      <c r="A31" t="s">
        <v>30</v>
      </c>
      <c r="B31">
        <v>28</v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</row>
    <row r="32" spans="1:24" x14ac:dyDescent="0.25">
      <c r="A32" t="s">
        <v>31</v>
      </c>
      <c r="B32" s="1">
        <v>0.03</v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</row>
    <row r="33" spans="1:24" x14ac:dyDescent="0.25">
      <c r="A33" t="s">
        <v>32</v>
      </c>
      <c r="B33">
        <v>40</v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</row>
    <row r="34" spans="1:24" x14ac:dyDescent="0.25">
      <c r="A34" t="s">
        <v>36</v>
      </c>
      <c r="B34">
        <v>220</v>
      </c>
      <c r="C34" t="s">
        <v>37</v>
      </c>
      <c r="G34" s="3"/>
      <c r="H34" s="3"/>
      <c r="I34" s="3"/>
      <c r="M34" s="2"/>
      <c r="N34" s="2"/>
      <c r="O34" s="2"/>
      <c r="P34" s="2"/>
    </row>
    <row r="35" spans="1:24" x14ac:dyDescent="0.25">
      <c r="A35" t="s">
        <v>38</v>
      </c>
      <c r="B35" t="s">
        <v>39</v>
      </c>
      <c r="G35" s="3"/>
      <c r="H35" s="3"/>
      <c r="I35" s="3"/>
      <c r="M35" s="2"/>
      <c r="N35" s="2"/>
      <c r="O35" s="2"/>
      <c r="P35" s="2"/>
    </row>
    <row r="36" spans="1:24" x14ac:dyDescent="0.25">
      <c r="G36" s="3"/>
      <c r="H36" s="3"/>
      <c r="I36" s="3"/>
      <c r="M36" s="2"/>
      <c r="N36" s="2"/>
      <c r="O36" s="2"/>
      <c r="P36" s="2"/>
    </row>
    <row r="37" spans="1:24" x14ac:dyDescent="0.25">
      <c r="A37" t="s">
        <v>40</v>
      </c>
      <c r="G37" s="3"/>
      <c r="H37" s="3"/>
      <c r="I37" s="3"/>
      <c r="M37" s="2"/>
      <c r="N37" s="2"/>
      <c r="O37" s="2"/>
      <c r="P37" s="2"/>
    </row>
    <row r="38" spans="1:24" x14ac:dyDescent="0.25">
      <c r="A38" t="s">
        <v>41</v>
      </c>
      <c r="G38" s="3"/>
      <c r="H38" s="3"/>
      <c r="I38" s="3"/>
      <c r="M38" s="2"/>
      <c r="N38" s="2"/>
      <c r="O38" s="2"/>
      <c r="P38" s="2"/>
    </row>
    <row r="39" spans="1:24" x14ac:dyDescent="0.25">
      <c r="G39" s="3"/>
      <c r="H39" s="3"/>
      <c r="I39" s="3"/>
      <c r="M39" s="2"/>
      <c r="N39" s="2"/>
      <c r="O39" s="2"/>
      <c r="P39" s="2"/>
    </row>
    <row r="40" spans="1:24" x14ac:dyDescent="0.25">
      <c r="G40" s="3"/>
      <c r="H40" s="3"/>
      <c r="I40" s="3"/>
      <c r="M40" s="2"/>
      <c r="N40" s="2"/>
      <c r="O40" s="2"/>
      <c r="P40" s="2"/>
    </row>
    <row r="41" spans="1:24" x14ac:dyDescent="0.25">
      <c r="B41" t="s">
        <v>42</v>
      </c>
      <c r="C41" t="s">
        <v>43</v>
      </c>
      <c r="G41" s="3"/>
      <c r="H41" s="3"/>
      <c r="I41" s="3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4" x14ac:dyDescent="0.25">
      <c r="C42" t="s">
        <v>44</v>
      </c>
      <c r="D42" t="s">
        <v>45</v>
      </c>
      <c r="G42" s="3"/>
      <c r="H42" s="3"/>
      <c r="I42" s="3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4" x14ac:dyDescent="0.25">
      <c r="G43" s="3"/>
      <c r="H43" s="3"/>
      <c r="I43" s="3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</row>
    <row r="44" spans="1:24" x14ac:dyDescent="0.25">
      <c r="G44" s="3"/>
      <c r="H44" s="3"/>
      <c r="I44" s="3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</row>
    <row r="45" spans="1:24" x14ac:dyDescent="0.25">
      <c r="B45" t="s">
        <v>46</v>
      </c>
      <c r="C45" t="s">
        <v>47</v>
      </c>
      <c r="G45" s="3"/>
      <c r="H45" s="3"/>
      <c r="I45" s="3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</row>
    <row r="46" spans="1:24" x14ac:dyDescent="0.25">
      <c r="B46" t="s">
        <v>46</v>
      </c>
      <c r="C46" t="s">
        <v>48</v>
      </c>
      <c r="G46" s="3"/>
      <c r="H46" s="3"/>
      <c r="I46" s="3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</row>
    <row r="47" spans="1:24" x14ac:dyDescent="0.25">
      <c r="G47" s="3"/>
      <c r="H47" s="3"/>
      <c r="I47" s="3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</row>
    <row r="48" spans="1:24" x14ac:dyDescent="0.25"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</row>
    <row r="49" spans="1:22" x14ac:dyDescent="0.25">
      <c r="O49" s="3"/>
      <c r="P49" s="3"/>
      <c r="T49" s="3"/>
      <c r="U49" s="3"/>
    </row>
    <row r="50" spans="1:22" x14ac:dyDescent="0.25">
      <c r="O50" s="3"/>
      <c r="P50" s="3"/>
      <c r="T50" s="3"/>
      <c r="U50" s="3"/>
    </row>
    <row r="51" spans="1:22" x14ac:dyDescent="0.25">
      <c r="A51" t="s">
        <v>49</v>
      </c>
      <c r="B51">
        <v>300000</v>
      </c>
      <c r="N51" s="3"/>
      <c r="O51" s="3"/>
      <c r="P51" s="3"/>
      <c r="T51" s="3"/>
      <c r="U51" s="3"/>
      <c r="V51" s="3"/>
    </row>
    <row r="52" spans="1:22" x14ac:dyDescent="0.25">
      <c r="A52" t="s">
        <v>50</v>
      </c>
      <c r="B52">
        <v>500000</v>
      </c>
      <c r="E52" t="s">
        <v>55</v>
      </c>
      <c r="F52" t="s">
        <v>56</v>
      </c>
      <c r="H52" t="s">
        <v>58</v>
      </c>
      <c r="N52" s="3"/>
      <c r="O52" s="3"/>
      <c r="P52" s="3"/>
      <c r="T52" s="3"/>
      <c r="U52" s="3"/>
      <c r="V52" s="3"/>
    </row>
    <row r="53" spans="1:22" x14ac:dyDescent="0.25">
      <c r="A53" t="s">
        <v>51</v>
      </c>
      <c r="B53" s="1">
        <v>0.8</v>
      </c>
      <c r="N53" s="3"/>
      <c r="O53" s="3"/>
      <c r="P53" s="3"/>
      <c r="T53" s="3"/>
      <c r="U53" s="3"/>
      <c r="V53" s="3"/>
    </row>
    <row r="55" spans="1:22" x14ac:dyDescent="0.25">
      <c r="A55" t="s">
        <v>54</v>
      </c>
      <c r="B55" s="1">
        <v>0.1</v>
      </c>
      <c r="C55" s="4">
        <f>B52*1.1</f>
        <v>550000</v>
      </c>
    </row>
    <row r="56" spans="1:22" x14ac:dyDescent="0.25">
      <c r="A56" t="s">
        <v>52</v>
      </c>
      <c r="B56" s="1">
        <v>0.05</v>
      </c>
      <c r="C56" s="1">
        <f>B53+B56</f>
        <v>0.85000000000000009</v>
      </c>
    </row>
    <row r="58" spans="1:22" x14ac:dyDescent="0.25">
      <c r="A58" t="s">
        <v>53</v>
      </c>
    </row>
    <row r="60" spans="1:22" x14ac:dyDescent="0.25">
      <c r="A60" t="s">
        <v>57</v>
      </c>
      <c r="B60">
        <f>(0.8*B51/B52)</f>
        <v>0.48</v>
      </c>
      <c r="C60">
        <f>B51*0.84/C55*100</f>
        <v>45.81818181818182</v>
      </c>
    </row>
    <row r="64" spans="1:22" x14ac:dyDescent="0.25">
      <c r="A64" t="s">
        <v>64</v>
      </c>
      <c r="B64">
        <v>820000</v>
      </c>
    </row>
    <row r="65" spans="1:2" x14ac:dyDescent="0.25">
      <c r="A65" t="s">
        <v>59</v>
      </c>
      <c r="B65">
        <v>23000</v>
      </c>
    </row>
    <row r="66" spans="1:2" x14ac:dyDescent="0.25">
      <c r="A66" t="s">
        <v>60</v>
      </c>
      <c r="B66">
        <v>17000</v>
      </c>
    </row>
    <row r="67" spans="1:2" x14ac:dyDescent="0.25">
      <c r="A67" t="s">
        <v>61</v>
      </c>
      <c r="B67">
        <v>4000</v>
      </c>
    </row>
    <row r="68" spans="1:2" x14ac:dyDescent="0.25">
      <c r="A68" t="s">
        <v>65</v>
      </c>
      <c r="B68" t="s">
        <v>66</v>
      </c>
    </row>
    <row r="69" spans="1:2" x14ac:dyDescent="0.25">
      <c r="A69" t="s">
        <v>62</v>
      </c>
    </row>
    <row r="71" spans="1:2" x14ac:dyDescent="0.25">
      <c r="A71" t="s">
        <v>63</v>
      </c>
      <c r="B71">
        <f>B64+B65+B66-B67</f>
        <v>856000</v>
      </c>
    </row>
    <row r="72" spans="1:2" x14ac:dyDescent="0.25">
      <c r="A72" t="s">
        <v>67</v>
      </c>
      <c r="B72">
        <f>B71/8</f>
        <v>107000</v>
      </c>
    </row>
    <row r="73" spans="1:2" x14ac:dyDescent="0.25">
      <c r="A73" t="s">
        <v>68</v>
      </c>
      <c r="B73">
        <f>B72/(B64*8)</f>
        <v>1.6310975609756098E-2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5132A-BE2F-4868-865A-656FA53AAD7E}">
  <dimension ref="A1"/>
  <sheetViews>
    <sheetView workbookViewId="0">
      <selection activeCell="B7" sqref="B7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ila</dc:creator>
  <cp:lastModifiedBy>ila</cp:lastModifiedBy>
  <dcterms:created xsi:type="dcterms:W3CDTF">2023-10-06T06:57:47Z</dcterms:created>
  <dcterms:modified xsi:type="dcterms:W3CDTF">2023-10-06T08:27:36Z</dcterms:modified>
</cp:coreProperties>
</file>