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2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ongSeng\Downloads\"/>
    </mc:Choice>
  </mc:AlternateContent>
  <xr:revisionPtr revIDLastSave="0" documentId="13_ncr:1_{5A17CC22-0051-42F3-9A5C-F708357DA13C}" xr6:coauthVersionLast="47" xr6:coauthVersionMax="47" xr10:uidLastSave="{00000000-0000-0000-0000-000000000000}"/>
  <bookViews>
    <workbookView xWindow="-120" yWindow="-120" windowWidth="24240" windowHeight="13020" activeTab="2" xr2:uid="{5DA0C669-F45A-456B-BFCF-7A020D658E29}"/>
  </bookViews>
  <sheets>
    <sheet name="Selection of expenses" sheetId="1" r:id="rId1"/>
    <sheet name="Select of income" sheetId="2" r:id="rId2"/>
    <sheet name="Tracking" sheetId="4" r:id="rId3"/>
    <sheet name="Dashboard" sheetId="3" r:id="rId4"/>
    <sheet name="Data validation" sheetId="5" r:id="rId5"/>
  </sheets>
  <definedNames>
    <definedName name="Expenses_education">'Selection of expenses'!$I$4:$I$24</definedName>
    <definedName name="Expenses_entertainment">'Selection of expenses'!$J$4:$J$24</definedName>
    <definedName name="Expenses_family">'Selection of expenses'!$L$4:$L$24</definedName>
    <definedName name="Expenses_household">'Selection of expenses'!$K$4:$K$24</definedName>
    <definedName name="Expenses_investment">'Selection of expenses'!$M$4:$M$24</definedName>
    <definedName name="Expenses_new_category">'Selection of expenses'!$O$4:$O$24</definedName>
    <definedName name="Expenses_other_misc">'Selection of expenses'!$N$4:$N$24</definedName>
    <definedName name="Expenses_personal">'Selection of expenses'!$H$4:$H$24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5" i="4" s="1"/>
  <c r="D2" i="4"/>
  <c r="D4" i="4" l="1"/>
  <c r="C14" i="3" l="1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J4" i="2" a="1"/>
  <c r="J4" i="2" s="1"/>
  <c r="K4" i="2" a="1"/>
  <c r="K4" i="2"/>
  <c r="L4" i="2" a="1"/>
  <c r="L4" i="2" s="1"/>
  <c r="M4" i="2" a="1"/>
  <c r="M4" i="2"/>
  <c r="N4" i="2" a="1"/>
  <c r="N4" i="2" s="1"/>
  <c r="O4" i="2" a="1"/>
  <c r="O4" i="2" s="1"/>
  <c r="P4" i="2" a="1"/>
  <c r="P4" i="2" s="1"/>
  <c r="I4" i="2" a="1"/>
  <c r="I4" i="2" s="1"/>
  <c r="F30" i="2"/>
  <c r="F31" i="2"/>
  <c r="F32" i="2"/>
  <c r="F33" i="2"/>
  <c r="F29" i="2"/>
  <c r="C6" i="4"/>
  <c r="R4" i="2" a="1"/>
  <c r="R4" i="2" s="1"/>
  <c r="R4" i="1" a="1"/>
  <c r="R4" i="1" s="1"/>
  <c r="F35" i="2"/>
  <c r="F36" i="2"/>
  <c r="F37" i="2"/>
  <c r="F38" i="2"/>
  <c r="F39" i="2"/>
  <c r="F40" i="2"/>
  <c r="F34" i="2"/>
  <c r="F27" i="2"/>
  <c r="F28" i="2"/>
  <c r="F26" i="2"/>
  <c r="F24" i="2"/>
  <c r="F25" i="2"/>
  <c r="F23" i="2"/>
  <c r="F20" i="2"/>
  <c r="F21" i="2"/>
  <c r="F22" i="2"/>
  <c r="F19" i="2"/>
  <c r="F16" i="2"/>
  <c r="F17" i="2"/>
  <c r="F18" i="2"/>
  <c r="F15" i="2"/>
  <c r="F12" i="2"/>
  <c r="F13" i="2"/>
  <c r="F14" i="2"/>
  <c r="F11" i="2"/>
  <c r="F10" i="2"/>
  <c r="F5" i="2"/>
  <c r="F6" i="2"/>
  <c r="F7" i="2"/>
  <c r="F8" i="2"/>
  <c r="F9" i="2"/>
  <c r="F4" i="2"/>
  <c r="M4" i="1" a="1"/>
  <c r="M4" i="1" s="1"/>
  <c r="F44" i="1"/>
  <c r="F45" i="1"/>
  <c r="F43" i="1"/>
  <c r="N4" i="1" a="1"/>
  <c r="N4" i="1" s="1"/>
  <c r="F56" i="1"/>
  <c r="F57" i="1"/>
  <c r="F58" i="1"/>
  <c r="F59" i="1"/>
  <c r="F60" i="1"/>
  <c r="F61" i="1"/>
  <c r="F62" i="1"/>
  <c r="F63" i="1"/>
  <c r="F55" i="1"/>
  <c r="F47" i="1"/>
  <c r="F48" i="1"/>
  <c r="F49" i="1"/>
  <c r="F50" i="1"/>
  <c r="F51" i="1"/>
  <c r="F52" i="1"/>
  <c r="F53" i="1"/>
  <c r="F54" i="1"/>
  <c r="F46" i="1"/>
  <c r="F33" i="1"/>
  <c r="F34" i="1"/>
  <c r="F35" i="1"/>
  <c r="F36" i="1"/>
  <c r="F37" i="1"/>
  <c r="F38" i="1"/>
  <c r="F39" i="1"/>
  <c r="F40" i="1"/>
  <c r="F41" i="1"/>
  <c r="F42" i="1"/>
  <c r="F32" i="1"/>
  <c r="F31" i="1"/>
  <c r="F26" i="1"/>
  <c r="F27" i="1"/>
  <c r="F28" i="1"/>
  <c r="F29" i="1"/>
  <c r="F30" i="1"/>
  <c r="F25" i="1"/>
  <c r="F22" i="1"/>
  <c r="F23" i="1"/>
  <c r="F24" i="1"/>
  <c r="F21" i="1"/>
  <c r="F20" i="1"/>
  <c r="F17" i="1"/>
  <c r="F18" i="1"/>
  <c r="F19" i="1"/>
  <c r="F16" i="1"/>
  <c r="F5" i="1"/>
  <c r="F6" i="1"/>
  <c r="F7" i="1"/>
  <c r="F8" i="1"/>
  <c r="F9" i="1"/>
  <c r="F10" i="1"/>
  <c r="F11" i="1"/>
  <c r="F12" i="1"/>
  <c r="F13" i="1"/>
  <c r="F14" i="1"/>
  <c r="F15" i="1"/>
  <c r="F4" i="1"/>
  <c r="O4" i="1" s="1" a="1"/>
  <c r="O4" i="1" s="1"/>
  <c r="D7" i="3" l="1"/>
  <c r="D9" i="3"/>
  <c r="D13" i="3"/>
  <c r="D10" i="3"/>
  <c r="B15" i="3"/>
  <c r="D6" i="3"/>
  <c r="D3" i="3"/>
  <c r="C15" i="3"/>
  <c r="D8" i="3"/>
  <c r="D4" i="3"/>
  <c r="D11" i="3"/>
  <c r="D5" i="3"/>
  <c r="D12" i="3"/>
  <c r="D14" i="3"/>
  <c r="L4" i="1" a="1"/>
  <c r="L4" i="1" s="1"/>
  <c r="K4" i="1" a="1"/>
  <c r="K4" i="1" s="1"/>
  <c r="J4" i="1" a="1"/>
  <c r="J4" i="1" s="1"/>
  <c r="I4" i="1" a="1"/>
  <c r="I4" i="1" s="1"/>
  <c r="H4" i="1" a="1"/>
  <c r="H4" i="1" s="1"/>
  <c r="D15" i="3" l="1"/>
  <c r="E9" i="3"/>
  <c r="E13" i="3"/>
  <c r="E6" i="3"/>
  <c r="E4" i="3"/>
  <c r="E8" i="3"/>
  <c r="E12" i="3"/>
  <c r="E3" i="3"/>
  <c r="E10" i="3"/>
  <c r="E14" i="3"/>
  <c r="E7" i="3"/>
  <c r="E11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<sst xmlns="http://schemas.openxmlformats.org/spreadsheetml/2006/main" count="185" uniqueCount="151">
  <si>
    <t>Personal</t>
  </si>
  <si>
    <t>Education</t>
  </si>
  <si>
    <t>Entertainment</t>
  </si>
  <si>
    <t>Household</t>
  </si>
  <si>
    <t>Family</t>
  </si>
  <si>
    <t>Personal Expenses Tracking: Categorized Spending Table</t>
  </si>
  <si>
    <t>Category</t>
  </si>
  <si>
    <t>Sub-Category</t>
  </si>
  <si>
    <t>Examples of Spending Items</t>
  </si>
  <si>
    <t>Health &amp; Wellness</t>
  </si>
  <si>
    <t>Transportation (Personal Use)</t>
  </si>
  <si>
    <t>Fuel, public transport fares, taxi/ride-sharing, parking</t>
  </si>
  <si>
    <t>Hobbies &amp; Interests</t>
  </si>
  <si>
    <t>Craft materials, sports equipment, musical instruments</t>
  </si>
  <si>
    <t>Tuition &amp; Fees</t>
  </si>
  <si>
    <t>University tuition, course fees, certification programs</t>
  </si>
  <si>
    <t>Books &amp; Supplies</t>
  </si>
  <si>
    <t>Textbooks, notebooks, stationery, art supplies</t>
  </si>
  <si>
    <t>Online Courses &amp; Workshops</t>
  </si>
  <si>
    <t>Udemy, Coursera fees, workshop fees</t>
  </si>
  <si>
    <t>Educational Materials</t>
  </si>
  <si>
    <t>Software licenses for study, academic journal subscriptions</t>
  </si>
  <si>
    <t>Dining Out</t>
  </si>
  <si>
    <t>Restaurant meals, cafe visits, takeout, delivery services</t>
  </si>
  <si>
    <t>Bars &amp; Nightlife</t>
  </si>
  <si>
    <t>Drinks, cover charges</t>
  </si>
  <si>
    <t>Events &amp; Activities</t>
  </si>
  <si>
    <t>Concerts, movies, theater tickets, museum entries</t>
  </si>
  <si>
    <t>Streaming &amp; Subscriptions</t>
  </si>
  <si>
    <t>Netflix, Spotify, gaming subscriptions, cable TV</t>
  </si>
  <si>
    <t>Vacations &amp; Travel</t>
  </si>
  <si>
    <t>Flights, hotels, tours, leisure activities during trips</t>
  </si>
  <si>
    <t>Rent/Mortgage</t>
  </si>
  <si>
    <t>Monthly rent payments, mortgage payments</t>
  </si>
  <si>
    <t>Utilities</t>
  </si>
  <si>
    <t>Electricity, water, gas, waste disposal</t>
  </si>
  <si>
    <t>Home Maintenance &amp; Repairs</t>
  </si>
  <si>
    <t>Plumbing, electrical, painting, pest control</t>
  </si>
  <si>
    <t>Groceries &amp; Food (In-Home)</t>
  </si>
  <si>
    <t>Food purchased for cooking, non-alcoholic beverages</t>
  </si>
  <si>
    <t>Household Supplies</t>
  </si>
  <si>
    <t>Cleaning products, laundry detergent, paper towels</t>
  </si>
  <si>
    <t>Furniture &amp; Decor</t>
  </si>
  <si>
    <t>New furniture, decorative items, kitchenware</t>
  </si>
  <si>
    <t>Home Insurance</t>
  </si>
  <si>
    <t>Property insurance</t>
  </si>
  <si>
    <t>Childcare</t>
  </si>
  <si>
    <t>Daycare, preschool, babysitters</t>
  </si>
  <si>
    <t>Children's Activities</t>
  </si>
  <si>
    <t>Sports lessons, music lessons, school trips, toys</t>
  </si>
  <si>
    <t>Family Outings</t>
  </si>
  <si>
    <t>Zoo visits, children's museums</t>
  </si>
  <si>
    <t>Gifts (Family &amp; Friends)</t>
  </si>
  <si>
    <t>Presents for birthdays, holidays, special occasions</t>
  </si>
  <si>
    <t>Pet Care</t>
  </si>
  <si>
    <t>Pet food, vet visits, grooming, pet supplies</t>
  </si>
  <si>
    <t>Allowance/Pocket Money</t>
  </si>
  <si>
    <t>Money given to children or family members</t>
  </si>
  <si>
    <t>Healthcare (Family Members)</t>
  </si>
  <si>
    <t>Medical expenses for dependents, health insurance premiums</t>
  </si>
  <si>
    <t>Other/Miscellaneous</t>
  </si>
  <si>
    <t>Donations</t>
  </si>
  <si>
    <t>Charitable contributions</t>
  </si>
  <si>
    <t>Bank Fees</t>
  </si>
  <si>
    <t>ATM fees, overdraft fees</t>
  </si>
  <si>
    <t>Loan Payments</t>
  </si>
  <si>
    <t>Personal loans, student loans, car loans (non-mortgage)</t>
  </si>
  <si>
    <t>Professional Services</t>
  </si>
  <si>
    <t>Legal fees, accounting services</t>
  </si>
  <si>
    <t>Tick to include</t>
  </si>
  <si>
    <t>Daycare Fees</t>
  </si>
  <si>
    <t>Preschool Fees</t>
  </si>
  <si>
    <t>Babysitter Fees</t>
  </si>
  <si>
    <t>Nanny Services</t>
  </si>
  <si>
    <t>Clothing &amp; Appreals</t>
  </si>
  <si>
    <t>jewelry</t>
  </si>
  <si>
    <t>Shirts, pants, dresses, shoes</t>
  </si>
  <si>
    <t>bags</t>
  </si>
  <si>
    <t>Gym memberships</t>
  </si>
  <si>
    <t>spa treatments</t>
  </si>
  <si>
    <t xml:space="preserve">supplements, </t>
  </si>
  <si>
    <t>massages</t>
  </si>
  <si>
    <t>Personal Care &amp; grooming</t>
  </si>
  <si>
    <t xml:space="preserve">Toiletries, grooming products, </t>
  </si>
  <si>
    <t>over-the-counter medications</t>
  </si>
  <si>
    <t>Property taxes</t>
  </si>
  <si>
    <t xml:space="preserve"> income taxes (if self-employed)</t>
  </si>
  <si>
    <t>Credit Card 1</t>
  </si>
  <si>
    <t>Credit Card 2</t>
  </si>
  <si>
    <t>Subcategories</t>
  </si>
  <si>
    <t>Bank transfer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</si>
  <si>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</si>
  <si>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</si>
  <si>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</si>
  <si>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</si>
  <si>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</si>
  <si>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</si>
  <si>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</si>
  <si>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</si>
  <si>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</si>
  <si>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New Category</t>
  </si>
  <si>
    <t>Investment</t>
  </si>
  <si>
    <t>Stock</t>
  </si>
  <si>
    <t>Mutal Fund</t>
  </si>
  <si>
    <t>Endowment</t>
  </si>
  <si>
    <t>Part time</t>
  </si>
  <si>
    <t>Side hustles</t>
  </si>
  <si>
    <t>Investment return</t>
  </si>
  <si>
    <t>Rental income</t>
  </si>
  <si>
    <t>Others</t>
  </si>
  <si>
    <t>Employment</t>
  </si>
  <si>
    <t>Deviden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</si>
  <si>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</si>
  <si>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</si>
  <si>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</si>
  <si>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</si>
  <si>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</si>
  <si>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</si>
  <si>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</si>
  <si>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</si>
  <si>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</si>
  <si>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</si>
  <si>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</si>
  <si>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</si>
  <si>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</si>
  <si>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</si>
  <si>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Total month expenses</t>
  </si>
  <si>
    <t>Total monthly income</t>
  </si>
  <si>
    <t>Monthly balance</t>
  </si>
  <si>
    <t>Total balance</t>
  </si>
  <si>
    <t>Date</t>
  </si>
  <si>
    <t>Bank</t>
  </si>
  <si>
    <t>interest</t>
  </si>
  <si>
    <t>Other</t>
  </si>
  <si>
    <t>Monthly salary</t>
  </si>
  <si>
    <t>OT allowance</t>
  </si>
  <si>
    <t>Income</t>
  </si>
  <si>
    <t>Expenses</t>
  </si>
  <si>
    <t>Amount</t>
  </si>
  <si>
    <t>Remark</t>
  </si>
  <si>
    <t>Balance</t>
  </si>
  <si>
    <t>Previous balance</t>
  </si>
  <si>
    <t>Expense/Income %</t>
  </si>
  <si>
    <t>Balance ($)</t>
  </si>
  <si>
    <t>sum of Income</t>
  </si>
  <si>
    <t>sum of expenses</t>
  </si>
  <si>
    <t>Enter TAB to add more row</t>
  </si>
  <si>
    <t>Accm. Balance</t>
  </si>
  <si>
    <t xml:space="preserve"> </t>
  </si>
  <si>
    <t>Monthly Expenses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</si>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</sst>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[$-14809]d\ mmm\ yyyy;@"/>
    <numFmt numFmtId="166" formatCode="&quot;$&quot;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theme="0"/>
      <name val="Comic Sans MS"/>
      <family val="4"/>
    </font>
    <font>
      <sz val="8"/>
      <name val="Aptos Narrow"/>
      <family val="2"/>
      <scheme val="minor"/>
    </font>
    <font>
      <b/>
      <sz val="11"/>
      <color theme="1"/>
      <name val="Bahnschrift"/>
      <family val="2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right" vertical="center" indent="1" readingOrder="1"/>
    </xf>
    <xf numFmtId="0" fontId="3" fillId="0" borderId="0" xfId="0" applyFont="1" applyAlignment="1">
      <alignment horizontal="left" vertical="center" indent="2" readingOrder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3" xfId="0" applyFill="1" applyBorder="1"/>
    <xf numFmtId="0" fontId="0" fillId="5" borderId="4" xfId="0" applyFill="1" applyBorder="1"/>
    <xf numFmtId="164" fontId="6" fillId="4" borderId="2" xfId="0" applyNumberFormat="1" applyFont="1" applyFill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4" fontId="0" fillId="0" borderId="0" xfId="0" applyNumberFormat="1"/>
    <xf numFmtId="10" fontId="0" fillId="0" borderId="0" xfId="0" applyNumberFormat="1"/>
    <xf numFmtId="165" fontId="0" fillId="0" borderId="0" xfId="0" applyNumberFormat="1" applyFill="1"/>
    <xf numFmtId="0" fontId="9" fillId="6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numFmt numFmtId="165" formatCode="[$-14809]d\ mmm\ yyyy;@"/>
    </dxf>
    <dxf>
      <font>
        <color rgb="FFFF0000"/>
      </font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E$23" lockText="1" noThreeD="1"/>
</file>

<file path=xl/ctrlProps/ctrlProp2.xml><?xml version="1.0" encoding="utf-8"?>
<formControlPr xmlns="http://schemas.microsoft.com/office/spreadsheetml/2009/9/main" objectType="CheckBox" fmlaLink="$E$24" lockText="1" noThreeD="1"/>
</file>

<file path=xl/ctrlProps/ctrlProp3.xml><?xml version="1.0" encoding="utf-8"?>
<formControlPr xmlns="http://schemas.microsoft.com/office/spreadsheetml/2009/9/main" objectType="CheckBox" fmlaLink="$E$25" lockText="1" noThreeD="1"/>
</file>

<file path=xl/ctrlProps/ctrlProp4.xml><?xml version="1.0" encoding="utf-8"?>
<formControlPr xmlns="http://schemas.microsoft.com/office/spreadsheetml/2009/9/main" objectType="CheckBox" fmlaLink="$E$26" lockText="1" noThreeD="1"/>
</file>

<file path=xl/ctrlProps/ctrlProp5.xml><?xml version="1.0" encoding="utf-8"?>
<formControlPr xmlns="http://schemas.microsoft.com/office/spreadsheetml/2009/9/main" objectType="CheckBox" fmlaLink="$E$27" lockText="1" noThreeD="1"/>
</file>

<file path=xl/ctrlProps/ctrlProp6.xml><?xml version="1.0" encoding="utf-8"?>
<formControlPr xmlns="http://schemas.microsoft.com/office/spreadsheetml/2009/9/main" objectType="CheckBox" fmlaLink="$E$28" lockText="1" noThreeD="1"/>
</file>

<file path=xl/ctrlProps/ctrlProp7.xml><?xml version="1.0" encoding="utf-8"?>
<formControlPr xmlns="http://schemas.microsoft.com/office/spreadsheetml/2009/9/main" objectType="CheckBox" fmlaLink="$E$29" lockText="1" noThreeD="1"/>
</file>

<file path=xl/ctrlProps/ctrlProp8.xml><?xml version="1.0" encoding="utf-8"?>
<formControlPr xmlns="http://schemas.microsoft.com/office/spreadsheetml/2009/9/main" objectType="CheckBox" fmlaLink="$E$30" lockText="1" noThreeD="1"/>
</file>

<file path=xl/ctrlProps/ctrlProp9.xml><?xml version="1.0" encoding="utf-8"?>
<formControlPr xmlns="http://schemas.microsoft.com/office/spreadsheetml/2009/9/main" objectType="CheckBox" fmlaLink="$E$31" lockText="1" noThreeD="1"/>
</file>

<file path=xl/ctrlProps/ctrlProp10.xml><?xml version="1.0" encoding="utf-8"?>
<formControlPr xmlns="http://schemas.microsoft.com/office/spreadsheetml/2009/9/main" objectType="CheckBox" fmlaLink="$E$32" lockText="1" noThreeD="1"/>
</file>

<file path=xl/ctrlProps/ctrlProp11.xml><?xml version="1.0" encoding="utf-8"?>
<formControlPr xmlns="http://schemas.microsoft.com/office/spreadsheetml/2009/9/main" objectType="CheckBox" fmlaLink="$E$33" lockText="1" noThreeD="1"/>
</file>

<file path=xl/ctrlProps/ctrlProp12.xml><?xml version="1.0" encoding="utf-8"?>
<formControlPr xmlns="http://schemas.microsoft.com/office/spreadsheetml/2009/9/main" objectType="CheckBox" fmlaLink="$E$34" lockText="1" noThreeD="1"/>
</file>

<file path=xl/ctrlProps/ctrlProp13.xml><?xml version="1.0" encoding="utf-8"?>
<formControlPr xmlns="http://schemas.microsoft.com/office/spreadsheetml/2009/9/main" objectType="CheckBox" fmlaLink="$E$35" lockText="1" noThreeD="1"/>
</file>

<file path=xl/ctrlProps/ctrlProp14.xml><?xml version="1.0" encoding="utf-8"?>
<formControlPr xmlns="http://schemas.microsoft.com/office/spreadsheetml/2009/9/main" objectType="CheckBox" fmlaLink="$E$36" lockText="1" noThreeD="1"/>
</file>

<file path=xl/ctrlProps/ctrlProp15.xml><?xml version="1.0" encoding="utf-8"?>
<formControlPr xmlns="http://schemas.microsoft.com/office/spreadsheetml/2009/9/main" objectType="CheckBox" fmlaLink="$E$37" lockText="1" noThreeD="1"/>
</file>

<file path=xl/ctrlProps/ctrlProp16.xml><?xml version="1.0" encoding="utf-8"?>
<formControlPr xmlns="http://schemas.microsoft.com/office/spreadsheetml/2009/9/main" objectType="CheckBox" fmlaLink="$E$38" lockText="1" noThreeD="1"/>
</file>

<file path=xl/ctrlProps/ctrlProp17.xml><?xml version="1.0" encoding="utf-8"?>
<formControlPr xmlns="http://schemas.microsoft.com/office/spreadsheetml/2009/9/main" objectType="CheckBox" fmlaLink="$E$39" lockText="1" noThreeD="1"/>
</file>

<file path=xl/ctrlProps/ctrlProp18.xml><?xml version="1.0" encoding="utf-8"?>
<formControlPr xmlns="http://schemas.microsoft.com/office/spreadsheetml/2009/9/main" objectType="CheckBox" fmlaLink="$E$40" lockText="1" noThreeD="1"/>
</file>

<file path=xl/ctrlProps/ctrlProp19.xml><?xml version="1.0" encoding="utf-8"?>
<formControlPr xmlns="http://schemas.microsoft.com/office/spreadsheetml/2009/9/main" objectType="CheckBox" fmlaLink="$E$41" lockText="1" noThreeD="1"/>
</file>

<file path=xl/ctrlProps/ctrlProp20.xml><?xml version="1.0" encoding="utf-8"?>
<formControlPr xmlns="http://schemas.microsoft.com/office/spreadsheetml/2009/9/main" objectType="CheckBox" checked="Checked" fmlaLink="$E$42" lockText="1" noThreeD="1"/>
</file>

<file path=xl/ctrlProps/ctrlProp21.xml><?xml version="1.0" encoding="utf-8"?>
<formControlPr xmlns="http://schemas.microsoft.com/office/spreadsheetml/2009/9/main" objectType="CheckBox" checked="Checked" fmlaLink="$E$46" lockText="1" noThreeD="1"/>
</file>

<file path=xl/ctrlProps/ctrlProp22.xml><?xml version="1.0" encoding="utf-8"?>
<formControlPr xmlns="http://schemas.microsoft.com/office/spreadsheetml/2009/9/main" objectType="CheckBox" fmlaLink="$E$47" lockText="1" noThreeD="1"/>
</file>

<file path=xl/ctrlProps/ctrlProp23.xml><?xml version="1.0" encoding="utf-8"?>
<formControlPr xmlns="http://schemas.microsoft.com/office/spreadsheetml/2009/9/main" objectType="CheckBox" fmlaLink="$E$48" lockText="1" noThreeD="1"/>
</file>

<file path=xl/ctrlProps/ctrlProp24.xml><?xml version="1.0" encoding="utf-8"?>
<formControlPr xmlns="http://schemas.microsoft.com/office/spreadsheetml/2009/9/main" objectType="CheckBox" fmlaLink="$E$49" lockText="1" noThreeD="1"/>
</file>

<file path=xl/ctrlProps/ctrlProp25.xml><?xml version="1.0" encoding="utf-8"?>
<formControlPr xmlns="http://schemas.microsoft.com/office/spreadsheetml/2009/9/main" objectType="CheckBox" fmlaLink="$E$50" lockText="1" noThreeD="1"/>
</file>

<file path=xl/ctrlProps/ctrlProp26.xml><?xml version="1.0" encoding="utf-8"?>
<formControlPr xmlns="http://schemas.microsoft.com/office/spreadsheetml/2009/9/main" objectType="CheckBox" fmlaLink="$E$51" lockText="1" noThreeD="1"/>
</file>

<file path=xl/ctrlProps/ctrlProp27.xml><?xml version="1.0" encoding="utf-8"?>
<formControlPr xmlns="http://schemas.microsoft.com/office/spreadsheetml/2009/9/main" objectType="CheckBox" fmlaLink="$E$52" lockText="1" noThreeD="1"/>
</file>

<file path=xl/ctrlProps/ctrlProp28.xml><?xml version="1.0" encoding="utf-8"?>
<formControlPr xmlns="http://schemas.microsoft.com/office/spreadsheetml/2009/9/main" objectType="CheckBox" fmlaLink="$E$53" lockText="1" noThreeD="1"/>
</file>

<file path=xl/ctrlProps/ctrlProp29.xml><?xml version="1.0" encoding="utf-8"?>
<formControlPr xmlns="http://schemas.microsoft.com/office/spreadsheetml/2009/9/main" objectType="CheckBox" fmlaLink="$E$54" lockText="1" noThreeD="1"/>
</file>

<file path=xl/ctrlProps/ctrlProp30.xml><?xml version="1.0" encoding="utf-8"?>
<formControlPr xmlns="http://schemas.microsoft.com/office/spreadsheetml/2009/9/main" objectType="CheckBox" checked="Checked" fmlaLink="$E$5" lockText="1" noThreeD="1"/>
</file>

<file path=xl/ctrlProps/ctrlProp31.xml><?xml version="1.0" encoding="utf-8"?>
<formControlPr xmlns="http://schemas.microsoft.com/office/spreadsheetml/2009/9/main" objectType="CheckBox" fmlaLink="$E$6" lockText="1" noThreeD="1"/>
</file>

<file path=xl/ctrlProps/ctrlProp32.xml><?xml version="1.0" encoding="utf-8"?>
<formControlPr xmlns="http://schemas.microsoft.com/office/spreadsheetml/2009/9/main" objectType="CheckBox" fmlaLink="$E$7" lockText="1" noThreeD="1"/>
</file>

<file path=xl/ctrlProps/ctrlProp33.xml><?xml version="1.0" encoding="utf-8"?>
<formControlPr xmlns="http://schemas.microsoft.com/office/spreadsheetml/2009/9/main" objectType="CheckBox" fmlaLink="$E$8" lockText="1" noThreeD="1"/>
</file>

<file path=xl/ctrlProps/ctrlProp34.xml><?xml version="1.0" encoding="utf-8"?>
<formControlPr xmlns="http://schemas.microsoft.com/office/spreadsheetml/2009/9/main" objectType="CheckBox" fmlaLink="$E$9" lockText="1" noThreeD="1"/>
</file>

<file path=xl/ctrlProps/ctrlProp35.xml><?xml version="1.0" encoding="utf-8"?>
<formControlPr xmlns="http://schemas.microsoft.com/office/spreadsheetml/2009/9/main" objectType="CheckBox" fmlaLink="$E$10" lockText="1" noThreeD="1"/>
</file>

<file path=xl/ctrlProps/ctrlProp36.xml><?xml version="1.0" encoding="utf-8"?>
<formControlPr xmlns="http://schemas.microsoft.com/office/spreadsheetml/2009/9/main" objectType="CheckBox" fmlaLink="$E$11" lockText="1" noThreeD="1"/>
</file>

<file path=xl/ctrlProps/ctrlProp37.xml><?xml version="1.0" encoding="utf-8"?>
<formControlPr xmlns="http://schemas.microsoft.com/office/spreadsheetml/2009/9/main" objectType="CheckBox" fmlaLink="$E$12" lockText="1" noThreeD="1"/>
</file>

<file path=xl/ctrlProps/ctrlProp38.xml><?xml version="1.0" encoding="utf-8"?>
<formControlPr xmlns="http://schemas.microsoft.com/office/spreadsheetml/2009/9/main" objectType="CheckBox" fmlaLink="$E$13" lockText="1" noThreeD="1"/>
</file>

<file path=xl/ctrlProps/ctrlProp39.xml><?xml version="1.0" encoding="utf-8"?>
<formControlPr xmlns="http://schemas.microsoft.com/office/spreadsheetml/2009/9/main" objectType="CheckBox" fmlaLink="$E$14" lockText="1" noThreeD="1"/>
</file>

<file path=xl/ctrlProps/ctrlProp40.xml><?xml version="1.0" encoding="utf-8"?>
<formControlPr xmlns="http://schemas.microsoft.com/office/spreadsheetml/2009/9/main" objectType="CheckBox" fmlaLink="$E$15" lockText="1" noThreeD="1"/>
</file>

<file path=xl/ctrlProps/ctrlProp41.xml><?xml version="1.0" encoding="utf-8"?>
<formControlPr xmlns="http://schemas.microsoft.com/office/spreadsheetml/2009/9/main" objectType="CheckBox" fmlaLink="$E$16" lockText="1" noThreeD="1"/>
</file>

<file path=xl/ctrlProps/ctrlProp42.xml><?xml version="1.0" encoding="utf-8"?>
<formControlPr xmlns="http://schemas.microsoft.com/office/spreadsheetml/2009/9/main" objectType="CheckBox" checked="Checked" fmlaLink="$E$17" lockText="1" noThreeD="1"/>
</file>

<file path=xl/ctrlProps/ctrlProp43.xml><?xml version="1.0" encoding="utf-8"?>
<formControlPr xmlns="http://schemas.microsoft.com/office/spreadsheetml/2009/9/main" objectType="CheckBox" fmlaLink="$E$18" lockText="1" noThreeD="1"/>
</file>

<file path=xl/ctrlProps/ctrlProp44.xml><?xml version="1.0" encoding="utf-8"?>
<formControlPr xmlns="http://schemas.microsoft.com/office/spreadsheetml/2009/9/main" objectType="CheckBox" fmlaLink="$E$19" lockText="1" noThreeD="1"/>
</file>

<file path=xl/ctrlProps/ctrlProp45.xml><?xml version="1.0" encoding="utf-8"?>
<formControlPr xmlns="http://schemas.microsoft.com/office/spreadsheetml/2009/9/main" objectType="CheckBox" fmlaLink="$E$20" lockText="1" noThreeD="1"/>
</file>

<file path=xl/ctrlProps/ctrlProp46.xml><?xml version="1.0" encoding="utf-8"?>
<formControlPr xmlns="http://schemas.microsoft.com/office/spreadsheetml/2009/9/main" objectType="CheckBox" fmlaLink="$E$21" lockText="1" noThreeD="1"/>
</file>

<file path=xl/ctrlProps/ctrlProp47.xml><?xml version="1.0" encoding="utf-8"?>
<formControlPr xmlns="http://schemas.microsoft.com/office/spreadsheetml/2009/9/main" objectType="CheckBox" fmlaLink="$E$22" lockText="1" noThreeD="1"/>
</file>

<file path=xl/ctrlProps/ctrlProp48.xml><?xml version="1.0" encoding="utf-8"?>
<formControlPr xmlns="http://schemas.microsoft.com/office/spreadsheetml/2009/9/main" objectType="CheckBox" fmlaLink="$E$55" lockText="1" noThreeD="1"/>
</file>

<file path=xl/ctrlProps/ctrlProp49.xml><?xml version="1.0" encoding="utf-8"?>
<formControlPr xmlns="http://schemas.microsoft.com/office/spreadsheetml/2009/9/main" objectType="CheckBox" fmlaLink="$E$56" lockText="1" noThreeD="1"/>
</file>

<file path=xl/ctrlProps/ctrlProp50.xml><?xml version="1.0" encoding="utf-8"?>
<formControlPr xmlns="http://schemas.microsoft.com/office/spreadsheetml/2009/9/main" objectType="CheckBox" fmlaLink="$E$57" lockText="1" noThreeD="1"/>
</file>

<file path=xl/ctrlProps/ctrlProp51.xml><?xml version="1.0" encoding="utf-8"?>
<formControlPr xmlns="http://schemas.microsoft.com/office/spreadsheetml/2009/9/main" objectType="CheckBox" fmlaLink="$E$58" lockText="1" noThreeD="1"/>
</file>

<file path=xl/ctrlProps/ctrlProp52.xml><?xml version="1.0" encoding="utf-8"?>
<formControlPr xmlns="http://schemas.microsoft.com/office/spreadsheetml/2009/9/main" objectType="CheckBox" fmlaLink="$E$59" lockText="1" noThreeD="1"/>
</file>

<file path=xl/ctrlProps/ctrlProp53.xml><?xml version="1.0" encoding="utf-8"?>
<formControlPr xmlns="http://schemas.microsoft.com/office/spreadsheetml/2009/9/main" objectType="CheckBox" fmlaLink="$E$60" lockText="1" noThreeD="1"/>
</file>

<file path=xl/ctrlProps/ctrlProp54.xml><?xml version="1.0" encoding="utf-8"?>
<formControlPr xmlns="http://schemas.microsoft.com/office/spreadsheetml/2009/9/main" objectType="CheckBox" fmlaLink="$E$61" lockText="1" noThreeD="1"/>
</file>

<file path=xl/ctrlProps/ctrlProp55.xml><?xml version="1.0" encoding="utf-8"?>
<formControlPr xmlns="http://schemas.microsoft.com/office/spreadsheetml/2009/9/main" objectType="CheckBox" checked="Checked" fmlaLink="$E$62" lockText="1" noThreeD="1"/>
</file>

<file path=xl/ctrlProps/ctrlProp56.xml><?xml version="1.0" encoding="utf-8"?>
<formControlPr xmlns="http://schemas.microsoft.com/office/spreadsheetml/2009/9/main" objectType="CheckBox" fmlaLink="$E$63" lockText="1" noThreeD="1"/>
</file>

<file path=xl/ctrlProps/ctrlProp57.xml><?xml version="1.0" encoding="utf-8"?>
<formControlPr xmlns="http://schemas.microsoft.com/office/spreadsheetml/2009/9/main" objectType="CheckBox" fmlaLink="$E$43" lockText="1" noThreeD="1"/>
</file>

<file path=xl/ctrlProps/ctrlProp58.xml><?xml version="1.0" encoding="utf-8"?>
<formControlPr xmlns="http://schemas.microsoft.com/office/spreadsheetml/2009/9/main" objectType="CheckBox" checked="Checked" fmlaLink="$E$44" lockText="1" noThreeD="1"/>
</file>

<file path=xl/ctrlProps/ctrlProp59.xml><?xml version="1.0" encoding="utf-8"?>
<formControlPr xmlns="http://schemas.microsoft.com/office/spreadsheetml/2009/9/main" objectType="CheckBox" fmlaLink="$E$45" lockText="1" noThreeD="1"/>
</file>

<file path=xl/ctrlProps/ctrlProp60.xml><?xml version="1.0" encoding="utf-8"?>
<formControlPr xmlns="http://schemas.microsoft.com/office/spreadsheetml/2009/9/main" objectType="CheckBox" checked="Checked" fmlaLink="$E$4" lockText="1" noThreeD="1"/>
</file>

<file path=xl/ctrlProps/ctrlProp61.xml><?xml version="1.0" encoding="utf-8"?>
<formControlPr xmlns="http://schemas.microsoft.com/office/spreadsheetml/2009/9/main" objectType="CheckBox" checked="Checked" fmlaLink="$E$5" lockText="1" noThreeD="1"/>
</file>

<file path=xl/ctrlProps/ctrlProp62.xml><?xml version="1.0" encoding="utf-8"?>
<formControlPr xmlns="http://schemas.microsoft.com/office/spreadsheetml/2009/9/main" objectType="CheckBox" fmlaLink="$E$6" lockText="1" noThreeD="1"/>
</file>

<file path=xl/ctrlProps/ctrlProp63.xml><?xml version="1.0" encoding="utf-8"?>
<formControlPr xmlns="http://schemas.microsoft.com/office/spreadsheetml/2009/9/main" objectType="CheckBox" fmlaLink="$E$7" lockText="1" noThreeD="1"/>
</file>

<file path=xl/ctrlProps/ctrlProp64.xml><?xml version="1.0" encoding="utf-8"?>
<formControlPr xmlns="http://schemas.microsoft.com/office/spreadsheetml/2009/9/main" objectType="CheckBox" fmlaLink="$E$8" lockText="1" noThreeD="1"/>
</file>

<file path=xl/ctrlProps/ctrlProp65.xml><?xml version="1.0" encoding="utf-8"?>
<formControlPr xmlns="http://schemas.microsoft.com/office/spreadsheetml/2009/9/main" objectType="CheckBox" fmlaLink="$E$9" lockText="1" noThreeD="1"/>
</file>

<file path=xl/ctrlProps/ctrlProp66.xml><?xml version="1.0" encoding="utf-8"?>
<formControlPr xmlns="http://schemas.microsoft.com/office/spreadsheetml/2009/9/main" objectType="CheckBox" fmlaLink="$E$10" lockText="1" noThreeD="1"/>
</file>

<file path=xl/ctrlProps/ctrlProp67.xml><?xml version="1.0" encoding="utf-8"?>
<formControlPr xmlns="http://schemas.microsoft.com/office/spreadsheetml/2009/9/main" objectType="CheckBox" fmlaLink="$E$11" lockText="1" noThreeD="1"/>
</file>

<file path=xl/ctrlProps/ctrlProp68.xml><?xml version="1.0" encoding="utf-8"?>
<formControlPr xmlns="http://schemas.microsoft.com/office/spreadsheetml/2009/9/main" objectType="CheckBox" fmlaLink="$E$12" lockText="1" noThreeD="1"/>
</file>

<file path=xl/ctrlProps/ctrlProp69.xml><?xml version="1.0" encoding="utf-8"?>
<formControlPr xmlns="http://schemas.microsoft.com/office/spreadsheetml/2009/9/main" objectType="CheckBox" fmlaLink="$E$13" lockText="1" noThreeD="1"/>
</file>

<file path=xl/ctrlProps/ctrlProp70.xml><?xml version="1.0" encoding="utf-8"?>
<formControlPr xmlns="http://schemas.microsoft.com/office/spreadsheetml/2009/9/main" objectType="CheckBox" fmlaLink="$E$14" lockText="1" noThreeD="1"/>
</file>

<file path=xl/ctrlProps/ctrlProp71.xml><?xml version="1.0" encoding="utf-8"?>
<formControlPr xmlns="http://schemas.microsoft.com/office/spreadsheetml/2009/9/main" objectType="CheckBox" fmlaLink="$E$15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fmlaLink="$E$17" lockText="1" noThreeD="1"/>
</file>

<file path=xl/ctrlProps/ctrlProp74.xml><?xml version="1.0" encoding="utf-8"?>
<formControlPr xmlns="http://schemas.microsoft.com/office/spreadsheetml/2009/9/main" objectType="CheckBox" fmlaLink="$E$18" lockText="1" noThreeD="1"/>
</file>

<file path=xl/ctrlProps/ctrlProp75.xml><?xml version="1.0" encoding="utf-8"?>
<formControlPr xmlns="http://schemas.microsoft.com/office/spreadsheetml/2009/9/main" objectType="CheckBox" fmlaLink="$E$19" lockText="1" noThreeD="1"/>
</file>

<file path=xl/ctrlProps/ctrlProp76.xml><?xml version="1.0" encoding="utf-8"?>
<formControlPr xmlns="http://schemas.microsoft.com/office/spreadsheetml/2009/9/main" objectType="CheckBox" fmlaLink="$E$20" lockText="1" noThreeD="1"/>
</file>

<file path=xl/ctrlProps/ctrlProp77.xml><?xml version="1.0" encoding="utf-8"?>
<formControlPr xmlns="http://schemas.microsoft.com/office/spreadsheetml/2009/9/main" objectType="CheckBox" fmlaLink="$E$21" lockText="1" noThreeD="1"/>
</file>

<file path=xl/ctrlProps/ctrlProp78.xml><?xml version="1.0" encoding="utf-8"?>
<formControlPr xmlns="http://schemas.microsoft.com/office/spreadsheetml/2009/9/main" objectType="CheckBox" fmlaLink="$E$22" lockText="1" noThreeD="1"/>
</file>

<file path=xl/ctrlProps/ctrlProp79.xml><?xml version="1.0" encoding="utf-8"?>
<formControlPr xmlns="http://schemas.microsoft.com/office/spreadsheetml/2009/9/main" objectType="CheckBox" fmlaLink="$E$23" lockText="1" noThreeD="1"/>
</file>

<file path=xl/ctrlProps/ctrlProp80.xml><?xml version="1.0" encoding="utf-8"?>
<formControlPr xmlns="http://schemas.microsoft.com/office/spreadsheetml/2009/9/main" objectType="CheckBox" fmlaLink="$E$24" lockText="1" noThreeD="1"/>
</file>

<file path=xl/ctrlProps/ctrlProp81.xml><?xml version="1.0" encoding="utf-8"?>
<formControlPr xmlns="http://schemas.microsoft.com/office/spreadsheetml/2009/9/main" objectType="CheckBox" fmlaLink="$E$25" lockText="1" noThreeD="1"/>
</file>

<file path=xl/ctrlProps/ctrlProp82.xml><?xml version="1.0" encoding="utf-8"?>
<formControlPr xmlns="http://schemas.microsoft.com/office/spreadsheetml/2009/9/main" objectType="CheckBox" checked="Checked" fmlaLink="$E$26" lockText="1" noThreeD="1"/>
</file>

<file path=xl/ctrlProps/ctrlProp83.xml><?xml version="1.0" encoding="utf-8"?>
<formControlPr xmlns="http://schemas.microsoft.com/office/spreadsheetml/2009/9/main" objectType="CheckBox" fmlaLink="$E$27" lockText="1" noThreeD="1"/>
</file>

<file path=xl/ctrlProps/ctrlProp84.xml><?xml version="1.0" encoding="utf-8"?>
<formControlPr xmlns="http://schemas.microsoft.com/office/spreadsheetml/2009/9/main" objectType="CheckBox" fmlaLink="$E$28" lockText="1" noThreeD="1"/>
</file>

<file path=xl/ctrlProps/ctrlProp85.xml><?xml version="1.0" encoding="utf-8"?>
<formControlPr xmlns="http://schemas.microsoft.com/office/spreadsheetml/2009/9/main" objectType="CheckBox" fmlaLink="$E$29" lockText="1" noThreeD="1"/>
</file>

<file path=xl/ctrlProps/ctrlProp86.xml><?xml version="1.0" encoding="utf-8"?>
<formControlPr xmlns="http://schemas.microsoft.com/office/spreadsheetml/2009/9/main" objectType="CheckBox" fmlaLink="$E$30" lockText="1" noThreeD="1"/>
</file>

<file path=xl/ctrlProps/ctrlProp87.xml><?xml version="1.0" encoding="utf-8"?>
<formControlPr xmlns="http://schemas.microsoft.com/office/spreadsheetml/2009/9/main" objectType="CheckBox" fmlaLink="$E$31" lockText="1" noThreeD="1"/>
</file>

<file path=xl/ctrlProps/ctrlProp88.xml><?xml version="1.0" encoding="utf-8"?>
<formControlPr xmlns="http://schemas.microsoft.com/office/spreadsheetml/2009/9/main" objectType="CheckBox" fmlaLink="$E$32" lockText="1" noThreeD="1"/>
</file>

<file path=xl/ctrlProps/ctrlProp89.xml><?xml version="1.0" encoding="utf-8"?>
<formControlPr xmlns="http://schemas.microsoft.com/office/spreadsheetml/2009/9/main" objectType="CheckBox" fmlaLink="$E$33" lockText="1" noThreeD="1"/>
</file>

<file path=xl/ctrlProps/ctrlProp90.xml><?xml version="1.0" encoding="utf-8"?>
<formControlPr xmlns="http://schemas.microsoft.com/office/spreadsheetml/2009/9/main" objectType="CheckBox" fmlaLink="$E$34" lockText="1" noThreeD="1"/>
</file>

<file path=xl/ctrlProps/ctrlProp91.xml><?xml version="1.0" encoding="utf-8"?>
<formControlPr xmlns="http://schemas.microsoft.com/office/spreadsheetml/2009/9/main" objectType="CheckBox" fmlaLink="$E$35" lockText="1" noThreeD="1"/>
</file>

<file path=xl/ctrlProps/ctrlProp92.xml><?xml version="1.0" encoding="utf-8"?>
<formControlPr xmlns="http://schemas.microsoft.com/office/spreadsheetml/2009/9/main" objectType="CheckBox" fmlaLink="$E$36" lockText="1" noThreeD="1"/>
</file>

<file path=xl/ctrlProps/ctrlProp93.xml><?xml version="1.0" encoding="utf-8"?>
<formControlPr xmlns="http://schemas.microsoft.com/office/spreadsheetml/2009/9/main" objectType="CheckBox" fmlaLink="$E$37" lockText="1" noThreeD="1"/>
</file>

<file path=xl/ctrlProps/ctrlProp94.xml><?xml version="1.0" encoding="utf-8"?>
<formControlPr xmlns="http://schemas.microsoft.com/office/spreadsheetml/2009/9/main" objectType="CheckBox" fmlaLink="$E$38" lockText="1" noThreeD="1"/>
</file>

<file path=xl/ctrlProps/ctrlProp95.xml><?xml version="1.0" encoding="utf-8"?>
<formControlPr xmlns="http://schemas.microsoft.com/office/spreadsheetml/2009/9/main" objectType="CheckBox" fmlaLink="$E$39" lockText="1" noThreeD="1"/>
</file>

<file path=xl/ctrlProps/ctrlProp96.xml><?xml version="1.0" encoding="utf-8"?>
<formControlPr xmlns="http://schemas.microsoft.com/office/spreadsheetml/2009/9/main" objectType="CheckBox" fmlaLink="$E$40" lockText="1" noThreeD="1"/>
</file>

<file path=xl/ctrlProps/ctrlProp97.xml><?xml version="1.0" encoding="utf-8"?>
<formControlPr xmlns="http://schemas.microsoft.com/office/spreadsheetml/2009/9/main" objectType="CheckBox" checked="Checked" fmlaLink="$E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9525</xdr:colOff>
          <xdr:row>3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9525</xdr:colOff>
          <xdr:row>22</xdr:row>
          <xdr:rowOff>352425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9525</xdr:colOff>
          <xdr:row>23</xdr:row>
          <xdr:rowOff>352425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9525</xdr:colOff>
          <xdr:row>24</xdr:row>
          <xdr:rowOff>352425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9525</xdr:colOff>
          <xdr:row>25</xdr:row>
          <xdr:rowOff>352425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9525</xdr:colOff>
          <xdr:row>26</xdr:row>
          <xdr:rowOff>352425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9525</xdr:colOff>
          <xdr:row>27</xdr:row>
          <xdr:rowOff>352425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9525</xdr:colOff>
          <xdr:row>28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9525</xdr:colOff>
          <xdr:row>29</xdr:row>
          <xdr:rowOff>352425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9525</xdr:colOff>
          <xdr:row>30</xdr:row>
          <xdr:rowOff>352425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9525</xdr:colOff>
          <xdr:row>31</xdr:row>
          <xdr:rowOff>352425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9525</xdr:colOff>
          <xdr:row>32</xdr:row>
          <xdr:rowOff>352425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9525</xdr:colOff>
          <xdr:row>33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9525</xdr:colOff>
          <xdr:row>34</xdr:row>
          <xdr:rowOff>352425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9525</xdr:colOff>
          <xdr:row>35</xdr:row>
          <xdr:rowOff>352425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9525</xdr:colOff>
          <xdr:row>36</xdr:row>
          <xdr:rowOff>352425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9525</xdr:colOff>
          <xdr:row>37</xdr:row>
          <xdr:rowOff>352425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9525</xdr:colOff>
          <xdr:row>38</xdr:row>
          <xdr:rowOff>352425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9525</xdr:colOff>
          <xdr:row>39</xdr:row>
          <xdr:rowOff>352425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40</xdr:row>
          <xdr:rowOff>0</xdr:rowOff>
        </xdr:from>
        <xdr:to>
          <xdr:col>4</xdr:col>
          <xdr:colOff>9525</xdr:colOff>
          <xdr:row>40</xdr:row>
          <xdr:rowOff>352425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41</xdr:row>
          <xdr:rowOff>0</xdr:rowOff>
        </xdr:from>
        <xdr:to>
          <xdr:col>4</xdr:col>
          <xdr:colOff>9525</xdr:colOff>
          <xdr:row>41</xdr:row>
          <xdr:rowOff>352425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45</xdr:row>
          <xdr:rowOff>0</xdr:rowOff>
        </xdr:from>
        <xdr:to>
          <xdr:col>4</xdr:col>
          <xdr:colOff>9525</xdr:colOff>
          <xdr:row>45</xdr:row>
          <xdr:rowOff>352425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46</xdr:row>
          <xdr:rowOff>0</xdr:rowOff>
        </xdr:from>
        <xdr:to>
          <xdr:col>4</xdr:col>
          <xdr:colOff>9525</xdr:colOff>
          <xdr:row>46</xdr:row>
          <xdr:rowOff>352425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47</xdr:row>
          <xdr:rowOff>0</xdr:rowOff>
        </xdr:from>
        <xdr:to>
          <xdr:col>4</xdr:col>
          <xdr:colOff>9525</xdr:colOff>
          <xdr:row>47</xdr:row>
          <xdr:rowOff>352425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48</xdr:row>
          <xdr:rowOff>0</xdr:rowOff>
        </xdr:from>
        <xdr:to>
          <xdr:col>4</xdr:col>
          <xdr:colOff>9525</xdr:colOff>
          <xdr:row>48</xdr:row>
          <xdr:rowOff>352425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49</xdr:row>
          <xdr:rowOff>0</xdr:rowOff>
        </xdr:from>
        <xdr:to>
          <xdr:col>4</xdr:col>
          <xdr:colOff>9525</xdr:colOff>
          <xdr:row>49</xdr:row>
          <xdr:rowOff>352425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50</xdr:row>
          <xdr:rowOff>0</xdr:rowOff>
        </xdr:from>
        <xdr:to>
          <xdr:col>4</xdr:col>
          <xdr:colOff>9525</xdr:colOff>
          <xdr:row>50</xdr:row>
          <xdr:rowOff>352425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51</xdr:row>
          <xdr:rowOff>0</xdr:rowOff>
        </xdr:from>
        <xdr:to>
          <xdr:col>4</xdr:col>
          <xdr:colOff>9525</xdr:colOff>
          <xdr:row>51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52</xdr:row>
          <xdr:rowOff>0</xdr:rowOff>
        </xdr:from>
        <xdr:to>
          <xdr:col>4</xdr:col>
          <xdr:colOff>9525</xdr:colOff>
          <xdr:row>52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53</xdr:row>
          <xdr:rowOff>0</xdr:rowOff>
        </xdr:from>
        <xdr:to>
          <xdr:col>4</xdr:col>
          <xdr:colOff>9525</xdr:colOff>
          <xdr:row>53</xdr:row>
          <xdr:rowOff>352425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9525</xdr:colOff>
          <xdr:row>4</xdr:row>
          <xdr:rowOff>352425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9525</xdr:colOff>
          <xdr:row>5</xdr:row>
          <xdr:rowOff>352425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9525</xdr:colOff>
          <xdr:row>6</xdr:row>
          <xdr:rowOff>352425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9525</xdr:colOff>
          <xdr:row>7</xdr:row>
          <xdr:rowOff>352425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9525</xdr:colOff>
          <xdr:row>8</xdr:row>
          <xdr:rowOff>352425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9525</xdr:colOff>
          <xdr:row>9</xdr:row>
          <xdr:rowOff>352425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9525</xdr:colOff>
          <xdr:row>10</xdr:row>
          <xdr:rowOff>352425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9525</xdr:colOff>
          <xdr:row>11</xdr:row>
          <xdr:rowOff>352425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9525</xdr:colOff>
          <xdr:row>12</xdr:row>
          <xdr:rowOff>352425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9525</xdr:colOff>
          <xdr:row>13</xdr:row>
          <xdr:rowOff>352425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9525</xdr:colOff>
          <xdr:row>14</xdr:row>
          <xdr:rowOff>352425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9525</xdr:colOff>
          <xdr:row>15</xdr:row>
          <xdr:rowOff>352425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9525</xdr:colOff>
          <xdr:row>16</xdr:row>
          <xdr:rowOff>352425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9525</xdr:colOff>
          <xdr:row>17</xdr:row>
          <xdr:rowOff>352425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9525</xdr:colOff>
          <xdr:row>18</xdr:row>
          <xdr:rowOff>352425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9525</xdr:colOff>
          <xdr:row>19</xdr:row>
          <xdr:rowOff>352425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9525</xdr:colOff>
          <xdr:row>20</xdr:row>
          <xdr:rowOff>352425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9525</xdr:colOff>
          <xdr:row>21</xdr:row>
          <xdr:rowOff>352425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54</xdr:row>
          <xdr:rowOff>0</xdr:rowOff>
        </xdr:from>
        <xdr:to>
          <xdr:col>4</xdr:col>
          <xdr:colOff>9525</xdr:colOff>
          <xdr:row>54</xdr:row>
          <xdr:rowOff>352425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55</xdr:row>
          <xdr:rowOff>0</xdr:rowOff>
        </xdr:from>
        <xdr:to>
          <xdr:col>4</xdr:col>
          <xdr:colOff>9525</xdr:colOff>
          <xdr:row>55</xdr:row>
          <xdr:rowOff>352425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56</xdr:row>
          <xdr:rowOff>0</xdr:rowOff>
        </xdr:from>
        <xdr:to>
          <xdr:col>4</xdr:col>
          <xdr:colOff>9525</xdr:colOff>
          <xdr:row>56</xdr:row>
          <xdr:rowOff>352425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57</xdr:row>
          <xdr:rowOff>0</xdr:rowOff>
        </xdr:from>
        <xdr:to>
          <xdr:col>4</xdr:col>
          <xdr:colOff>9525</xdr:colOff>
          <xdr:row>57</xdr:row>
          <xdr:rowOff>352425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58</xdr:row>
          <xdr:rowOff>0</xdr:rowOff>
        </xdr:from>
        <xdr:to>
          <xdr:col>4</xdr:col>
          <xdr:colOff>9525</xdr:colOff>
          <xdr:row>58</xdr:row>
          <xdr:rowOff>352425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59</xdr:row>
          <xdr:rowOff>0</xdr:rowOff>
        </xdr:from>
        <xdr:to>
          <xdr:col>4</xdr:col>
          <xdr:colOff>9525</xdr:colOff>
          <xdr:row>59</xdr:row>
          <xdr:rowOff>352425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60</xdr:row>
          <xdr:rowOff>0</xdr:rowOff>
        </xdr:from>
        <xdr:to>
          <xdr:col>4</xdr:col>
          <xdr:colOff>9525</xdr:colOff>
          <xdr:row>60</xdr:row>
          <xdr:rowOff>352425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61</xdr:row>
          <xdr:rowOff>0</xdr:rowOff>
        </xdr:from>
        <xdr:to>
          <xdr:col>4</xdr:col>
          <xdr:colOff>9525</xdr:colOff>
          <xdr:row>61</xdr:row>
          <xdr:rowOff>352425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62</xdr:row>
          <xdr:rowOff>0</xdr:rowOff>
        </xdr:from>
        <xdr:to>
          <xdr:col>4</xdr:col>
          <xdr:colOff>9525</xdr:colOff>
          <xdr:row>62</xdr:row>
          <xdr:rowOff>352425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42</xdr:row>
          <xdr:rowOff>0</xdr:rowOff>
        </xdr:from>
        <xdr:to>
          <xdr:col>4</xdr:col>
          <xdr:colOff>9525</xdr:colOff>
          <xdr:row>42</xdr:row>
          <xdr:rowOff>352425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43</xdr:row>
          <xdr:rowOff>0</xdr:rowOff>
        </xdr:from>
        <xdr:to>
          <xdr:col>4</xdr:col>
          <xdr:colOff>9525</xdr:colOff>
          <xdr:row>43</xdr:row>
          <xdr:rowOff>352425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44</xdr:row>
          <xdr:rowOff>0</xdr:rowOff>
        </xdr:from>
        <xdr:to>
          <xdr:col>4</xdr:col>
          <xdr:colOff>9525</xdr:colOff>
          <xdr:row>44</xdr:row>
          <xdr:rowOff>352425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142875</xdr:colOff>
          <xdr:row>3</xdr:row>
          <xdr:rowOff>352425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142875</xdr:colOff>
          <xdr:row>4</xdr:row>
          <xdr:rowOff>352425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142875</xdr:colOff>
          <xdr:row>5</xdr:row>
          <xdr:rowOff>352425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142875</xdr:colOff>
          <xdr:row>6</xdr:row>
          <xdr:rowOff>352425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142875</xdr:colOff>
          <xdr:row>7</xdr:row>
          <xdr:rowOff>352425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142875</xdr:colOff>
          <xdr:row>8</xdr:row>
          <xdr:rowOff>352425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142875</xdr:colOff>
          <xdr:row>9</xdr:row>
          <xdr:rowOff>352425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142875</xdr:colOff>
          <xdr:row>10</xdr:row>
          <xdr:rowOff>352425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142875</xdr:colOff>
          <xdr:row>11</xdr:row>
          <xdr:rowOff>352425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142875</xdr:colOff>
          <xdr:row>12</xdr:row>
          <xdr:rowOff>352425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142875</xdr:colOff>
          <xdr:row>13</xdr:row>
          <xdr:rowOff>352425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142875</xdr:colOff>
          <xdr:row>14</xdr:row>
          <xdr:rowOff>352425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142875</xdr:colOff>
          <xdr:row>15</xdr:row>
          <xdr:rowOff>352425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142875</xdr:colOff>
          <xdr:row>16</xdr:row>
          <xdr:rowOff>352425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142875</xdr:colOff>
          <xdr:row>17</xdr:row>
          <xdr:rowOff>352425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142875</xdr:colOff>
          <xdr:row>18</xdr:row>
          <xdr:rowOff>352425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142875</xdr:colOff>
          <xdr:row>19</xdr:row>
          <xdr:rowOff>352425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142875</xdr:colOff>
          <xdr:row>20</xdr:row>
          <xdr:rowOff>352425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142875</xdr:colOff>
          <xdr:row>21</xdr:row>
          <xdr:rowOff>352425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142875</xdr:colOff>
          <xdr:row>22</xdr:row>
          <xdr:rowOff>352425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142875</xdr:colOff>
          <xdr:row>23</xdr:row>
          <xdr:rowOff>352425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142875</xdr:colOff>
          <xdr:row>24</xdr:row>
          <xdr:rowOff>352425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142875</xdr:colOff>
          <xdr:row>25</xdr:row>
          <xdr:rowOff>352425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142875</xdr:colOff>
          <xdr:row>26</xdr:row>
          <xdr:rowOff>352425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142875</xdr:colOff>
          <xdr:row>27</xdr:row>
          <xdr:rowOff>352425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142875</xdr:colOff>
          <xdr:row>28</xdr:row>
          <xdr:rowOff>352425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142875</xdr:colOff>
          <xdr:row>29</xdr:row>
          <xdr:rowOff>352425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142875</xdr:colOff>
          <xdr:row>30</xdr:row>
          <xdr:rowOff>352425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142875</xdr:colOff>
          <xdr:row>31</xdr:row>
          <xdr:rowOff>352425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142875</xdr:colOff>
          <xdr:row>32</xdr:row>
          <xdr:rowOff>352425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142875</xdr:colOff>
          <xdr:row>33</xdr:row>
          <xdr:rowOff>352425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142875</xdr:colOff>
          <xdr:row>34</xdr:row>
          <xdr:rowOff>352425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142875</xdr:colOff>
          <xdr:row>35</xdr:row>
          <xdr:rowOff>352425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142875</xdr:colOff>
          <xdr:row>36</xdr:row>
          <xdr:rowOff>352425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142875</xdr:colOff>
          <xdr:row>37</xdr:row>
          <xdr:rowOff>352425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142875</xdr:colOff>
          <xdr:row>38</xdr:row>
          <xdr:rowOff>352425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142875</xdr:colOff>
          <xdr:row>39</xdr:row>
          <xdr:rowOff>352425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541E-8DAB-4786-A8E6-DED94051FB2F}" name="Transactions" displayName="Transactions" ref="C8:G18" totalsRowShown="0">
  <autoFilter ref="C8:G18" xr:uid="{8E34541E-8DAB-4786-A8E6-DED94051FB2F}"/>
  <tableColumns count="5">
    <tableColumn id="1" xr3:uid="{CCD2AF37-2882-4B26-A14B-6E2F97C729AC}" name="Date" dataDxfId="0"/>
    <tableColumn id="2" xr3:uid="{64042C22-EBF1-4DD6-8993-A53786668798}" name="Income" dataDxfId="8"/>
    <tableColumn id="3" xr3:uid="{C8F3736E-90E4-4666-AC77-131761CB8EBF}" name="Expenses" dataDxfId="7"/>
    <tableColumn id="4" xr3:uid="{5822D85E-2B2B-438E-8F25-E254A0C83A8F}" name="Amount" dataDxfId="6"/>
    <tableColumn id="5" xr3:uid="{A8BF561B-22DC-4579-864B-A5087118BEA2}" name="Remar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1.xml"/><Relationship Id="rId18" Type="http://schemas.openxmlformats.org/officeDocument/2006/relationships/ctrlProp" Target="../ctrlProps/ctrlProp76.xml"/><Relationship Id="rId26" Type="http://schemas.openxmlformats.org/officeDocument/2006/relationships/ctrlProp" Target="../ctrlProps/ctrlProp84.xml"/><Relationship Id="rId39" Type="http://schemas.openxmlformats.org/officeDocument/2006/relationships/ctrlProp" Target="../ctrlProps/ctrlProp97.xml"/><Relationship Id="rId21" Type="http://schemas.openxmlformats.org/officeDocument/2006/relationships/ctrlProp" Target="../ctrlProps/ctrlProp79.xml"/><Relationship Id="rId34" Type="http://schemas.openxmlformats.org/officeDocument/2006/relationships/ctrlProp" Target="../ctrlProps/ctrlProp92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17" Type="http://schemas.openxmlformats.org/officeDocument/2006/relationships/ctrlProp" Target="../ctrlProps/ctrlProp75.xml"/><Relationship Id="rId25" Type="http://schemas.openxmlformats.org/officeDocument/2006/relationships/ctrlProp" Target="../ctrlProps/ctrlProp83.xml"/><Relationship Id="rId33" Type="http://schemas.openxmlformats.org/officeDocument/2006/relationships/ctrlProp" Target="../ctrlProps/ctrlProp91.xml"/><Relationship Id="rId38" Type="http://schemas.openxmlformats.org/officeDocument/2006/relationships/ctrlProp" Target="../ctrlProps/ctrlProp9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4.xml"/><Relationship Id="rId20" Type="http://schemas.openxmlformats.org/officeDocument/2006/relationships/ctrlProp" Target="../ctrlProps/ctrlProp78.xml"/><Relationship Id="rId29" Type="http://schemas.openxmlformats.org/officeDocument/2006/relationships/ctrlProp" Target="../ctrlProps/ctrlProp8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24" Type="http://schemas.openxmlformats.org/officeDocument/2006/relationships/ctrlProp" Target="../ctrlProps/ctrlProp82.xml"/><Relationship Id="rId32" Type="http://schemas.openxmlformats.org/officeDocument/2006/relationships/ctrlProp" Target="../ctrlProps/ctrlProp90.xml"/><Relationship Id="rId37" Type="http://schemas.openxmlformats.org/officeDocument/2006/relationships/ctrlProp" Target="../ctrlProps/ctrlProp95.xml"/><Relationship Id="rId5" Type="http://schemas.openxmlformats.org/officeDocument/2006/relationships/ctrlProp" Target="../ctrlProps/ctrlProp63.xml"/><Relationship Id="rId15" Type="http://schemas.openxmlformats.org/officeDocument/2006/relationships/ctrlProp" Target="../ctrlProps/ctrlProp73.xml"/><Relationship Id="rId23" Type="http://schemas.openxmlformats.org/officeDocument/2006/relationships/ctrlProp" Target="../ctrlProps/ctrlProp81.xml"/><Relationship Id="rId28" Type="http://schemas.openxmlformats.org/officeDocument/2006/relationships/ctrlProp" Target="../ctrlProps/ctrlProp86.xml"/><Relationship Id="rId36" Type="http://schemas.openxmlformats.org/officeDocument/2006/relationships/ctrlProp" Target="../ctrlProps/ctrlProp94.xml"/><Relationship Id="rId10" Type="http://schemas.openxmlformats.org/officeDocument/2006/relationships/ctrlProp" Target="../ctrlProps/ctrlProp68.xml"/><Relationship Id="rId19" Type="http://schemas.openxmlformats.org/officeDocument/2006/relationships/ctrlProp" Target="../ctrlProps/ctrlProp77.xml"/><Relationship Id="rId31" Type="http://schemas.openxmlformats.org/officeDocument/2006/relationships/ctrlProp" Target="../ctrlProps/ctrlProp89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Relationship Id="rId14" Type="http://schemas.openxmlformats.org/officeDocument/2006/relationships/ctrlProp" Target="../ctrlProps/ctrlProp72.xml"/><Relationship Id="rId22" Type="http://schemas.openxmlformats.org/officeDocument/2006/relationships/ctrlProp" Target="../ctrlProps/ctrlProp80.xml"/><Relationship Id="rId27" Type="http://schemas.openxmlformats.org/officeDocument/2006/relationships/ctrlProp" Target="../ctrlProps/ctrlProp85.xml"/><Relationship Id="rId30" Type="http://schemas.openxmlformats.org/officeDocument/2006/relationships/ctrlProp" Target="../ctrlProps/ctrlProp88.xml"/><Relationship Id="rId35" Type="http://schemas.openxmlformats.org/officeDocument/2006/relationships/ctrlProp" Target="../ctrlProps/ctrlProp93.xml"/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EA2-20EE-4A9F-A133-7EA26A9757D3}">
  <sheetPr codeName="Sheet1"/>
  <dimension ref="A1:R305"/>
  <sheetViews>
    <sheetView topLeftCell="C32" workbookViewId="0">
      <selection activeCell="A8" sqref="A8"/>
    </sheetView>
  </sheetViews>
  <sheetFormatPr defaultRowHeight="15" x14ac:dyDescent="0.25"/>
  <cols>
    <col min="1" max="1" width="22.28515625" customWidth="1"/>
    <col min="2" max="2" width="19.85546875" customWidth="1"/>
    <col min="3" max="3" width="40.5703125" customWidth="1"/>
    <col min="4" max="4" width="11" customWidth="1"/>
    <col min="6" max="6" width="18.140625" bestFit="1" customWidth="1"/>
    <col min="7" max="7" width="13.7109375" bestFit="1" customWidth="1"/>
    <col min="18" max="18" width="28" bestFit="1" customWidth="1"/>
  </cols>
  <sheetData>
    <row r="1" spans="1:18" ht="23.85" x14ac:dyDescent="0.25">
      <c r="A1" s="18" t="s">
        <v>5</v>
      </c>
      <c r="B1" s="18"/>
      <c r="C1" s="18"/>
    </row>
    <row r="2" spans="1:18" ht="15.75" x14ac:dyDescent="0.3">
      <c r="G2" s="11"/>
      <c r="H2" s="21" t="s">
        <v>6</v>
      </c>
      <c r="I2" s="22"/>
      <c r="J2" s="22"/>
      <c r="K2" s="22"/>
      <c r="L2" s="22"/>
      <c r="M2" s="22"/>
      <c r="N2" s="22"/>
      <c r="O2" s="22"/>
    </row>
    <row r="3" spans="1:18" ht="45" x14ac:dyDescent="0.25">
      <c r="A3" s="1" t="s">
        <v>6</v>
      </c>
      <c r="B3" s="1" t="s">
        <v>7</v>
      </c>
      <c r="C3" s="1" t="s">
        <v>8</v>
      </c>
      <c r="D3" s="1" t="s">
        <v>69</v>
      </c>
      <c r="G3" s="12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101</v>
      </c>
      <c r="N3" s="10" t="s">
        <v>60</v>
      </c>
      <c r="O3" s="10" t="s">
        <v>100</v>
      </c>
      <c r="R3" s="13" t="s">
        <v>89</v>
      </c>
    </row>
    <row r="4" spans="1:18" ht="28.5" customHeight="1" x14ac:dyDescent="0.25">
      <c r="A4" s="2" t="s">
        <v>0</v>
      </c>
      <c r="B4" s="3" t="s">
        <v>74</v>
      </c>
      <c r="C4" s="3" t="s">
        <v>76</v>
      </c>
      <c r="D4" s="9"/>
      <c r="E4" t="b">
        <v>1</v>
      </c>
      <c r="F4" t="str">
        <f>$A$4</f>
        <v>Personal</v>
      </c>
      <c r="G4" s="19" t="s">
        <v>89</v>
      </c>
      <c r="H4" s="2" t="str" cm="1">
        <f t="array" ref="H4:H5">_xlfn._xlws.FILTER($B$4:$B$63,($E$4:$E$63=TRUE)*($F$4:$F$63=H$3),"")</f>
        <v>Clothing &amp; Appreals</v>
      </c>
      <c r="I4" s="2" t="str" cm="1">
        <f t="array" ref="I4">_xlfn._xlws.FILTER($B$4:$B$63,($E$4:$E$63=TRUE)*($F$4:$F$63=I$3),"")</f>
        <v>Books &amp; Supplies</v>
      </c>
      <c r="J4" s="2" t="str" cm="1">
        <f t="array" ref="J4">_xlfn._xlws.FILTER($B$4:$B$63,($E$4:$E$63=TRUE)*($F$4:$F$63=J$3),"")</f>
        <v/>
      </c>
      <c r="K4" s="2" t="str" cm="1">
        <f t="array" ref="K4">_xlfn._xlws.FILTER($B$4:$B$63,($E$4:$E$63=TRUE)*($F$4:$F$63=K$3),"")</f>
        <v/>
      </c>
      <c r="L4" s="2" t="str" cm="1">
        <f t="array" ref="L4">_xlfn._xlws.FILTER($B$4:$B$63,($E$4:$E$63=TRUE)*($F$4:$F$63=L$3),"")</f>
        <v>Healthcare (Family Members)</v>
      </c>
      <c r="M4" s="2" t="str" cm="1">
        <f t="array" ref="M4">_xlfn._xlws.FILTER($B$4:$B$63,($E$4:$E$63=TRUE)*($F$4:$F$63=M$3),"")</f>
        <v>Mutal Fund</v>
      </c>
      <c r="N4" s="2" t="str" cm="1">
        <f t="array" ref="N4">_xlfn._xlws.FILTER($B$4:$B$63,($E$4:$E$63=TRUE)*($F$4:$F$63=N$3),"")</f>
        <v>Donations</v>
      </c>
      <c r="O4" s="2" t="str" cm="1">
        <f t="array" ref="O4">_xlfn._xlws.FILTER($B$4:$B$63,($E$4:$E$63=TRUE)*($F$4:$F$63=O$3),"")</f>
        <v>Other 8</v>
      </c>
      <c r="R4" s="2" t="str" cm="1">
        <f t="array" ref="R4:R10">_xlfn._xlws.FILTER($B$4:$B$63,($E$4:$E$63=TRUE),"")</f>
        <v>Clothing &amp; Appreals</v>
      </c>
    </row>
    <row r="5" spans="1:18" ht="28.5" customHeight="1" x14ac:dyDescent="0.25">
      <c r="A5" s="2"/>
      <c r="B5" s="3" t="s">
        <v>75</v>
      </c>
      <c r="C5" s="3"/>
      <c r="D5" s="9"/>
      <c r="E5" t="b">
        <v>1</v>
      </c>
      <c r="F5" t="str">
        <f t="shared" ref="F5:F15" si="0">$A$4</f>
        <v>Personal</v>
      </c>
      <c r="G5" s="20"/>
      <c r="H5" s="2" t="str">
        <v>jewelry</v>
      </c>
      <c r="I5" s="2"/>
      <c r="J5" s="2"/>
      <c r="K5" s="2"/>
      <c r="L5" s="2"/>
      <c r="M5" s="2"/>
      <c r="N5" s="2"/>
      <c r="O5" s="2"/>
      <c r="R5" s="2" t="str">
        <v>jewelry</v>
      </c>
    </row>
    <row r="6" spans="1:18" ht="28.5" customHeight="1" x14ac:dyDescent="0.25">
      <c r="A6" s="2"/>
      <c r="B6" s="3" t="s">
        <v>77</v>
      </c>
      <c r="C6" s="3"/>
      <c r="D6" s="9"/>
      <c r="E6" t="b">
        <v>0</v>
      </c>
      <c r="F6" t="str">
        <f t="shared" si="0"/>
        <v>Personal</v>
      </c>
      <c r="G6" s="20"/>
      <c r="H6" s="2"/>
      <c r="I6" s="2"/>
      <c r="J6" s="2"/>
      <c r="K6" s="2"/>
      <c r="L6" s="2"/>
      <c r="M6" s="2"/>
      <c r="N6" s="2"/>
      <c r="O6" s="2"/>
      <c r="R6" s="2" t="str">
        <v>Books &amp; Supplies</v>
      </c>
    </row>
    <row r="7" spans="1:18" ht="28.5" customHeight="1" x14ac:dyDescent="0.25">
      <c r="A7" s="3"/>
      <c r="B7" s="3" t="s">
        <v>9</v>
      </c>
      <c r="C7" s="3"/>
      <c r="D7" s="9"/>
      <c r="E7" t="b">
        <v>0</v>
      </c>
      <c r="F7" t="str">
        <f t="shared" si="0"/>
        <v>Personal</v>
      </c>
      <c r="G7" s="20"/>
      <c r="H7" s="2"/>
      <c r="I7" s="2"/>
      <c r="J7" s="2"/>
      <c r="K7" s="2"/>
      <c r="L7" s="2"/>
      <c r="M7" s="2"/>
      <c r="N7" s="2"/>
      <c r="O7" s="2"/>
      <c r="R7" s="2" t="str">
        <v>Healthcare (Family Members)</v>
      </c>
    </row>
    <row r="8" spans="1:18" ht="28.5" customHeight="1" x14ac:dyDescent="0.25">
      <c r="A8" s="3"/>
      <c r="B8" s="3" t="s">
        <v>78</v>
      </c>
      <c r="C8" s="3"/>
      <c r="D8" s="9"/>
      <c r="E8" t="b">
        <v>0</v>
      </c>
      <c r="F8" t="str">
        <f t="shared" si="0"/>
        <v>Personal</v>
      </c>
      <c r="G8" s="20"/>
      <c r="H8" s="2"/>
      <c r="I8" s="2"/>
      <c r="J8" s="2"/>
      <c r="K8" s="2"/>
      <c r="L8" s="2"/>
      <c r="M8" s="2"/>
      <c r="N8" s="2"/>
      <c r="O8" s="2"/>
      <c r="R8" s="2" t="str">
        <v>Mutal Fund</v>
      </c>
    </row>
    <row r="9" spans="1:18" ht="28.5" customHeight="1" x14ac:dyDescent="0.25">
      <c r="A9" s="3"/>
      <c r="B9" s="3" t="s">
        <v>79</v>
      </c>
      <c r="C9" s="3"/>
      <c r="D9" s="9"/>
      <c r="F9" t="str">
        <f t="shared" si="0"/>
        <v>Personal</v>
      </c>
      <c r="G9" s="20"/>
      <c r="H9" s="2"/>
      <c r="I9" s="2"/>
      <c r="J9" s="2"/>
      <c r="K9" s="2"/>
      <c r="L9" s="2"/>
      <c r="M9" s="2"/>
      <c r="N9" s="2"/>
      <c r="O9" s="2"/>
      <c r="R9" s="2" t="str">
        <v>Donations</v>
      </c>
    </row>
    <row r="10" spans="1:18" ht="28.5" customHeight="1" x14ac:dyDescent="0.25">
      <c r="A10" s="3"/>
      <c r="B10" s="3" t="s">
        <v>80</v>
      </c>
      <c r="C10" s="3"/>
      <c r="D10" s="9"/>
      <c r="F10" t="str">
        <f t="shared" si="0"/>
        <v>Personal</v>
      </c>
      <c r="G10" s="20"/>
      <c r="H10" s="2"/>
      <c r="I10" s="2"/>
      <c r="J10" s="2"/>
      <c r="K10" s="2"/>
      <c r="L10" s="2"/>
      <c r="M10" s="2"/>
      <c r="N10" s="2"/>
      <c r="O10" s="2"/>
      <c r="R10" s="2" t="str">
        <v>Other 8</v>
      </c>
    </row>
    <row r="11" spans="1:18" ht="28.5" customHeight="1" x14ac:dyDescent="0.25">
      <c r="A11" s="3"/>
      <c r="B11" s="3" t="s">
        <v>81</v>
      </c>
      <c r="C11" s="3"/>
      <c r="D11" s="9"/>
      <c r="F11" t="str">
        <f t="shared" si="0"/>
        <v>Personal</v>
      </c>
      <c r="G11" s="20"/>
      <c r="H11" s="2"/>
      <c r="I11" s="2"/>
      <c r="J11" s="2"/>
      <c r="K11" s="2"/>
      <c r="L11" s="2"/>
      <c r="M11" s="2"/>
      <c r="N11" s="2"/>
      <c r="O11" s="2"/>
      <c r="R11" s="2"/>
    </row>
    <row r="12" spans="1:18" ht="28.5" customHeight="1" x14ac:dyDescent="0.25">
      <c r="A12" s="3"/>
      <c r="B12" s="3" t="s">
        <v>82</v>
      </c>
      <c r="C12" s="3" t="s">
        <v>83</v>
      </c>
      <c r="D12" s="9"/>
      <c r="F12" t="str">
        <f t="shared" si="0"/>
        <v>Personal</v>
      </c>
      <c r="G12" s="20"/>
      <c r="H12" s="2"/>
      <c r="I12" s="2"/>
      <c r="J12" s="2"/>
      <c r="K12" s="2"/>
      <c r="L12" s="2"/>
      <c r="M12" s="2"/>
      <c r="N12" s="2"/>
      <c r="O12" s="2"/>
      <c r="R12" s="2"/>
    </row>
    <row r="13" spans="1:18" ht="28.5" customHeight="1" x14ac:dyDescent="0.25">
      <c r="A13" s="3"/>
      <c r="B13" s="3" t="s">
        <v>84</v>
      </c>
      <c r="C13" s="3"/>
      <c r="D13" s="9"/>
      <c r="F13" t="str">
        <f t="shared" si="0"/>
        <v>Personal</v>
      </c>
      <c r="G13" s="20"/>
      <c r="H13" s="2"/>
      <c r="I13" s="2"/>
      <c r="J13" s="2"/>
      <c r="K13" s="2"/>
      <c r="L13" s="2"/>
      <c r="M13" s="2"/>
      <c r="N13" s="2"/>
      <c r="O13" s="2"/>
      <c r="R13" s="2"/>
    </row>
    <row r="14" spans="1:18" ht="28.5" customHeight="1" x14ac:dyDescent="0.25">
      <c r="A14" s="3"/>
      <c r="B14" s="3" t="s">
        <v>10</v>
      </c>
      <c r="C14" s="3" t="s">
        <v>11</v>
      </c>
      <c r="D14" s="9"/>
      <c r="F14" t="str">
        <f t="shared" si="0"/>
        <v>Personal</v>
      </c>
      <c r="G14" s="20"/>
      <c r="H14" s="2"/>
      <c r="I14" s="2"/>
      <c r="J14" s="2"/>
      <c r="K14" s="2"/>
      <c r="L14" s="2"/>
      <c r="M14" s="2"/>
      <c r="N14" s="2"/>
      <c r="O14" s="2"/>
      <c r="R14" s="2"/>
    </row>
    <row r="15" spans="1:18" ht="28.5" customHeight="1" x14ac:dyDescent="0.25">
      <c r="A15" s="3"/>
      <c r="B15" s="3" t="s">
        <v>12</v>
      </c>
      <c r="C15" s="3" t="s">
        <v>13</v>
      </c>
      <c r="D15" s="9"/>
      <c r="F15" t="str">
        <f t="shared" si="0"/>
        <v>Personal</v>
      </c>
      <c r="G15" s="20"/>
      <c r="H15" s="2"/>
      <c r="I15" s="2"/>
      <c r="J15" s="2"/>
      <c r="K15" s="2"/>
      <c r="L15" s="2"/>
      <c r="M15" s="2"/>
      <c r="N15" s="2"/>
      <c r="O15" s="2"/>
      <c r="R15" s="2"/>
    </row>
    <row r="16" spans="1:18" ht="28.5" customHeight="1" x14ac:dyDescent="0.25">
      <c r="A16" s="2" t="s">
        <v>1</v>
      </c>
      <c r="B16" s="3" t="s">
        <v>14</v>
      </c>
      <c r="C16" s="3" t="s">
        <v>15</v>
      </c>
      <c r="D16" s="9"/>
      <c r="F16" t="str">
        <f>$A$16</f>
        <v>Education</v>
      </c>
      <c r="G16" s="20"/>
      <c r="H16" s="2"/>
      <c r="I16" s="2"/>
      <c r="J16" s="2"/>
      <c r="K16" s="2"/>
      <c r="L16" s="2"/>
      <c r="M16" s="2"/>
      <c r="N16" s="2"/>
      <c r="O16" s="2"/>
      <c r="R16" s="2"/>
    </row>
    <row r="17" spans="1:18" ht="28.5" customHeight="1" x14ac:dyDescent="0.25">
      <c r="A17" s="3"/>
      <c r="B17" s="3" t="s">
        <v>16</v>
      </c>
      <c r="C17" s="3" t="s">
        <v>17</v>
      </c>
      <c r="D17" s="9"/>
      <c r="E17" t="b">
        <v>1</v>
      </c>
      <c r="F17" t="str">
        <f t="shared" ref="F17:F19" si="1">$A$16</f>
        <v>Education</v>
      </c>
      <c r="G17" s="20"/>
      <c r="H17" s="2"/>
      <c r="I17" s="2"/>
      <c r="J17" s="2"/>
      <c r="K17" s="2"/>
      <c r="L17" s="2"/>
      <c r="M17" s="2"/>
      <c r="N17" s="2"/>
      <c r="O17" s="2"/>
      <c r="R17" s="2"/>
    </row>
    <row r="18" spans="1:18" ht="28.5" customHeight="1" x14ac:dyDescent="0.25">
      <c r="A18" s="3"/>
      <c r="B18" s="3" t="s">
        <v>18</v>
      </c>
      <c r="C18" s="3" t="s">
        <v>19</v>
      </c>
      <c r="D18" s="9"/>
      <c r="F18" t="str">
        <f t="shared" si="1"/>
        <v>Education</v>
      </c>
      <c r="G18" s="20"/>
      <c r="H18" s="2"/>
      <c r="I18" s="2"/>
      <c r="J18" s="2"/>
      <c r="K18" s="2"/>
      <c r="L18" s="2"/>
      <c r="M18" s="2"/>
      <c r="N18" s="2"/>
      <c r="O18" s="2"/>
      <c r="R18" s="2"/>
    </row>
    <row r="19" spans="1:18" ht="28.5" customHeight="1" x14ac:dyDescent="0.25">
      <c r="A19" s="3"/>
      <c r="B19" s="3" t="s">
        <v>20</v>
      </c>
      <c r="C19" s="3" t="s">
        <v>21</v>
      </c>
      <c r="D19" s="9"/>
      <c r="F19" t="str">
        <f t="shared" si="1"/>
        <v>Education</v>
      </c>
      <c r="G19" s="20"/>
      <c r="H19" s="2"/>
      <c r="I19" s="2"/>
      <c r="J19" s="2"/>
      <c r="K19" s="2"/>
      <c r="L19" s="2"/>
      <c r="M19" s="2"/>
      <c r="N19" s="2"/>
      <c r="O19" s="2"/>
      <c r="R19" s="2"/>
    </row>
    <row r="20" spans="1:18" ht="28.5" customHeight="1" x14ac:dyDescent="0.25">
      <c r="A20" s="2" t="s">
        <v>2</v>
      </c>
      <c r="B20" s="3" t="s">
        <v>22</v>
      </c>
      <c r="C20" s="3" t="s">
        <v>23</v>
      </c>
      <c r="D20" s="9"/>
      <c r="F20" t="str">
        <f>$A$20</f>
        <v>Entertainment</v>
      </c>
      <c r="G20" s="20"/>
      <c r="H20" s="2"/>
      <c r="I20" s="2"/>
      <c r="J20" s="2"/>
      <c r="K20" s="2"/>
      <c r="L20" s="2"/>
      <c r="M20" s="2"/>
      <c r="N20" s="2"/>
      <c r="O20" s="2"/>
      <c r="R20" s="2"/>
    </row>
    <row r="21" spans="1:18" ht="28.5" customHeight="1" x14ac:dyDescent="0.25">
      <c r="A21" s="3"/>
      <c r="B21" s="3" t="s">
        <v>24</v>
      </c>
      <c r="C21" s="3" t="s">
        <v>25</v>
      </c>
      <c r="D21" s="9"/>
      <c r="F21" t="str">
        <f>$A$20</f>
        <v>Entertainment</v>
      </c>
      <c r="G21" s="20"/>
      <c r="H21" s="2"/>
      <c r="I21" s="2"/>
      <c r="J21" s="2"/>
      <c r="K21" s="2"/>
      <c r="L21" s="2"/>
      <c r="M21" s="2"/>
      <c r="N21" s="2"/>
      <c r="O21" s="2"/>
      <c r="R21" s="2"/>
    </row>
    <row r="22" spans="1:18" ht="28.5" customHeight="1" x14ac:dyDescent="0.25">
      <c r="A22" s="3"/>
      <c r="B22" s="3" t="s">
        <v>26</v>
      </c>
      <c r="C22" s="3" t="s">
        <v>27</v>
      </c>
      <c r="D22" s="9"/>
      <c r="F22" t="str">
        <f t="shared" ref="F22:F24" si="2">$A$20</f>
        <v>Entertainment</v>
      </c>
      <c r="G22" s="20"/>
      <c r="H22" s="2"/>
      <c r="I22" s="2"/>
      <c r="J22" s="2"/>
      <c r="K22" s="2"/>
      <c r="L22" s="2"/>
      <c r="M22" s="2"/>
      <c r="N22" s="2"/>
      <c r="O22" s="2"/>
      <c r="R22" s="2"/>
    </row>
    <row r="23" spans="1:18" ht="28.5" customHeight="1" x14ac:dyDescent="0.25">
      <c r="A23" s="3"/>
      <c r="B23" s="3" t="s">
        <v>28</v>
      </c>
      <c r="C23" s="3" t="s">
        <v>29</v>
      </c>
      <c r="D23" s="9"/>
      <c r="F23" t="str">
        <f t="shared" si="2"/>
        <v>Entertainment</v>
      </c>
      <c r="G23" s="20"/>
      <c r="H23" s="2"/>
      <c r="I23" s="2"/>
      <c r="J23" s="2"/>
      <c r="K23" s="2"/>
      <c r="L23" s="2"/>
      <c r="M23" s="2"/>
      <c r="N23" s="2"/>
      <c r="O23" s="2"/>
      <c r="R23" s="2"/>
    </row>
    <row r="24" spans="1:18" ht="28.5" customHeight="1" x14ac:dyDescent="0.25">
      <c r="A24" s="3"/>
      <c r="B24" s="3" t="s">
        <v>30</v>
      </c>
      <c r="C24" s="3" t="s">
        <v>31</v>
      </c>
      <c r="D24" s="9"/>
      <c r="F24" t="str">
        <f t="shared" si="2"/>
        <v>Entertainment</v>
      </c>
      <c r="G24" s="20"/>
      <c r="H24" s="2"/>
      <c r="I24" s="2"/>
      <c r="J24" s="2"/>
      <c r="K24" s="2"/>
      <c r="L24" s="2"/>
      <c r="M24" s="2"/>
      <c r="N24" s="2"/>
      <c r="O24" s="2"/>
      <c r="R24" s="2"/>
    </row>
    <row r="25" spans="1:18" ht="28.5" customHeight="1" x14ac:dyDescent="0.25">
      <c r="A25" s="2" t="s">
        <v>3</v>
      </c>
      <c r="B25" s="3" t="s">
        <v>32</v>
      </c>
      <c r="C25" s="3" t="s">
        <v>33</v>
      </c>
      <c r="D25" s="9"/>
      <c r="F25" t="str">
        <f>$A$25</f>
        <v>Household</v>
      </c>
      <c r="R25" s="2"/>
    </row>
    <row r="26" spans="1:18" ht="28.5" customHeight="1" x14ac:dyDescent="0.25">
      <c r="A26" s="3"/>
      <c r="B26" s="3" t="s">
        <v>34</v>
      </c>
      <c r="C26" s="3" t="s">
        <v>35</v>
      </c>
      <c r="D26" s="9"/>
      <c r="F26" t="str">
        <f t="shared" ref="F26:F30" si="3">$A$25</f>
        <v>Household</v>
      </c>
      <c r="R26" s="2"/>
    </row>
    <row r="27" spans="1:18" ht="28.5" customHeight="1" x14ac:dyDescent="0.25">
      <c r="A27" s="3"/>
      <c r="B27" s="3" t="s">
        <v>36</v>
      </c>
      <c r="C27" s="3" t="s">
        <v>37</v>
      </c>
      <c r="D27" s="9"/>
      <c r="F27" t="str">
        <f t="shared" si="3"/>
        <v>Household</v>
      </c>
      <c r="R27" s="2"/>
    </row>
    <row r="28" spans="1:18" ht="28.5" customHeight="1" x14ac:dyDescent="0.25">
      <c r="A28" s="3"/>
      <c r="B28" s="3" t="s">
        <v>38</v>
      </c>
      <c r="C28" s="3" t="s">
        <v>39</v>
      </c>
      <c r="D28" s="9"/>
      <c r="F28" t="str">
        <f t="shared" si="3"/>
        <v>Household</v>
      </c>
      <c r="R28" s="2"/>
    </row>
    <row r="29" spans="1:18" ht="28.5" customHeight="1" x14ac:dyDescent="0.25">
      <c r="A29" s="3"/>
      <c r="B29" s="3" t="s">
        <v>40</v>
      </c>
      <c r="C29" s="3" t="s">
        <v>41</v>
      </c>
      <c r="D29" s="9"/>
      <c r="F29" t="str">
        <f t="shared" si="3"/>
        <v>Household</v>
      </c>
      <c r="R29" s="2"/>
    </row>
    <row r="30" spans="1:18" ht="28.5" customHeight="1" x14ac:dyDescent="0.25">
      <c r="A30" s="3"/>
      <c r="B30" s="3" t="s">
        <v>42</v>
      </c>
      <c r="C30" s="3" t="s">
        <v>43</v>
      </c>
      <c r="D30" s="9"/>
      <c r="F30" t="str">
        <f t="shared" si="3"/>
        <v>Household</v>
      </c>
      <c r="R30" s="2"/>
    </row>
    <row r="31" spans="1:18" ht="28.5" customHeight="1" x14ac:dyDescent="0.25">
      <c r="A31" s="3"/>
      <c r="B31" s="3" t="s">
        <v>44</v>
      </c>
      <c r="C31" s="3" t="s">
        <v>45</v>
      </c>
      <c r="D31" s="9"/>
      <c r="F31" t="str">
        <f>$A$25</f>
        <v>Household</v>
      </c>
      <c r="R31" s="2"/>
    </row>
    <row r="32" spans="1:18" ht="28.5" customHeight="1" x14ac:dyDescent="0.25">
      <c r="A32" s="2" t="s">
        <v>4</v>
      </c>
      <c r="B32" s="3" t="s">
        <v>46</v>
      </c>
      <c r="C32" s="3" t="s">
        <v>47</v>
      </c>
      <c r="D32" s="9"/>
      <c r="F32" t="str">
        <f>$A$32</f>
        <v>Family</v>
      </c>
      <c r="R32" s="2"/>
    </row>
    <row r="33" spans="1:18" ht="28.5" customHeight="1" x14ac:dyDescent="0.25">
      <c r="A33" s="3"/>
      <c r="B33" s="3" t="s">
        <v>70</v>
      </c>
      <c r="C33" s="3"/>
      <c r="D33" s="9"/>
      <c r="F33" t="str">
        <f t="shared" ref="F33:F42" si="4">$A$32</f>
        <v>Family</v>
      </c>
      <c r="R33" s="2"/>
    </row>
    <row r="34" spans="1:18" ht="28.5" customHeight="1" x14ac:dyDescent="0.25">
      <c r="A34" s="3"/>
      <c r="B34" s="3" t="s">
        <v>71</v>
      </c>
      <c r="C34" s="3"/>
      <c r="D34" s="9"/>
      <c r="F34" t="str">
        <f t="shared" si="4"/>
        <v>Family</v>
      </c>
      <c r="R34" s="2"/>
    </row>
    <row r="35" spans="1:18" ht="28.5" customHeight="1" x14ac:dyDescent="0.25">
      <c r="A35" s="3"/>
      <c r="B35" s="3" t="s">
        <v>72</v>
      </c>
      <c r="C35" s="3"/>
      <c r="D35" s="9"/>
      <c r="F35" t="str">
        <f t="shared" si="4"/>
        <v>Family</v>
      </c>
      <c r="R35" s="2"/>
    </row>
    <row r="36" spans="1:18" ht="28.5" customHeight="1" x14ac:dyDescent="0.25">
      <c r="A36" s="3"/>
      <c r="B36" s="3" t="s">
        <v>73</v>
      </c>
      <c r="C36" s="3"/>
      <c r="D36" s="9"/>
      <c r="F36" t="str">
        <f t="shared" si="4"/>
        <v>Family</v>
      </c>
      <c r="R36" s="2"/>
    </row>
    <row r="37" spans="1:18" ht="28.5" customHeight="1" x14ac:dyDescent="0.25">
      <c r="A37" s="3"/>
      <c r="B37" s="3" t="s">
        <v>48</v>
      </c>
      <c r="C37" s="3" t="s">
        <v>49</v>
      </c>
      <c r="D37" s="9"/>
      <c r="F37" t="str">
        <f t="shared" si="4"/>
        <v>Family</v>
      </c>
      <c r="R37" s="2"/>
    </row>
    <row r="38" spans="1:18" ht="28.5" customHeight="1" x14ac:dyDescent="0.25">
      <c r="A38" s="3"/>
      <c r="B38" s="3" t="s">
        <v>50</v>
      </c>
      <c r="C38" s="3" t="s">
        <v>51</v>
      </c>
      <c r="D38" s="9"/>
      <c r="F38" t="str">
        <f t="shared" si="4"/>
        <v>Family</v>
      </c>
      <c r="R38" s="2"/>
    </row>
    <row r="39" spans="1:18" ht="28.5" customHeight="1" x14ac:dyDescent="0.25">
      <c r="A39" s="3"/>
      <c r="B39" s="3" t="s">
        <v>52</v>
      </c>
      <c r="C39" s="3" t="s">
        <v>53</v>
      </c>
      <c r="D39" s="9"/>
      <c r="F39" t="str">
        <f t="shared" si="4"/>
        <v>Family</v>
      </c>
      <c r="R39" s="2"/>
    </row>
    <row r="40" spans="1:18" ht="28.5" customHeight="1" x14ac:dyDescent="0.25">
      <c r="A40" s="3"/>
      <c r="B40" s="3" t="s">
        <v>54</v>
      </c>
      <c r="C40" s="3" t="s">
        <v>55</v>
      </c>
      <c r="D40" s="9"/>
      <c r="F40" t="str">
        <f t="shared" si="4"/>
        <v>Family</v>
      </c>
      <c r="R40" s="2"/>
    </row>
    <row r="41" spans="1:18" ht="28.5" customHeight="1" x14ac:dyDescent="0.25">
      <c r="A41" s="3"/>
      <c r="B41" s="3" t="s">
        <v>56</v>
      </c>
      <c r="C41" s="3" t="s">
        <v>57</v>
      </c>
      <c r="D41" s="9"/>
      <c r="F41" t="str">
        <f t="shared" si="4"/>
        <v>Family</v>
      </c>
    </row>
    <row r="42" spans="1:18" ht="28.5" customHeight="1" x14ac:dyDescent="0.25">
      <c r="A42" s="3"/>
      <c r="B42" s="3" t="s">
        <v>58</v>
      </c>
      <c r="C42" s="3" t="s">
        <v>59</v>
      </c>
      <c r="D42" s="9"/>
      <c r="E42" t="b">
        <v>1</v>
      </c>
      <c r="F42" t="str">
        <f t="shared" si="4"/>
        <v>Family</v>
      </c>
    </row>
    <row r="43" spans="1:18" ht="28.5" customHeight="1" x14ac:dyDescent="0.25">
      <c r="A43" s="2" t="s">
        <v>101</v>
      </c>
      <c r="B43" s="3" t="s">
        <v>102</v>
      </c>
      <c r="C43" s="3"/>
      <c r="D43" s="9"/>
      <c r="E43" t="b">
        <v>0</v>
      </c>
      <c r="F43" t="str">
        <f>$A$43</f>
        <v>Investment</v>
      </c>
    </row>
    <row r="44" spans="1:18" ht="28.5" customHeight="1" x14ac:dyDescent="0.25">
      <c r="A44" s="3"/>
      <c r="B44" s="3" t="s">
        <v>103</v>
      </c>
      <c r="C44" s="3"/>
      <c r="D44" s="9"/>
      <c r="E44" t="b">
        <v>1</v>
      </c>
      <c r="F44" t="str">
        <f t="shared" ref="F44:F45" si="5">$A$43</f>
        <v>Investment</v>
      </c>
    </row>
    <row r="45" spans="1:18" ht="28.5" customHeight="1" x14ac:dyDescent="0.25">
      <c r="A45" s="3"/>
      <c r="B45" s="3" t="s">
        <v>104</v>
      </c>
      <c r="C45" s="3"/>
      <c r="D45" s="9"/>
      <c r="E45" t="b">
        <v>0</v>
      </c>
      <c r="F45" t="str">
        <f t="shared" si="5"/>
        <v>Investment</v>
      </c>
    </row>
    <row r="46" spans="1:18" ht="28.5" customHeight="1" x14ac:dyDescent="0.25">
      <c r="A46" s="2" t="s">
        <v>60</v>
      </c>
      <c r="B46" s="3" t="s">
        <v>61</v>
      </c>
      <c r="C46" s="3" t="s">
        <v>62</v>
      </c>
      <c r="D46" s="9"/>
      <c r="E46" t="b">
        <v>1</v>
      </c>
      <c r="F46" t="str">
        <f t="shared" ref="F46:F54" si="6">$A$46</f>
        <v>Other/Miscellaneous</v>
      </c>
    </row>
    <row r="47" spans="1:18" ht="28.5" customHeight="1" x14ac:dyDescent="0.25">
      <c r="A47" s="3"/>
      <c r="B47" s="3" t="s">
        <v>63</v>
      </c>
      <c r="C47" s="3" t="s">
        <v>64</v>
      </c>
      <c r="D47" s="9"/>
      <c r="F47" t="str">
        <f t="shared" si="6"/>
        <v>Other/Miscellaneous</v>
      </c>
    </row>
    <row r="48" spans="1:18" ht="28.5" customHeight="1" x14ac:dyDescent="0.25">
      <c r="A48" s="3"/>
      <c r="B48" s="3" t="s">
        <v>65</v>
      </c>
      <c r="C48" s="3" t="s">
        <v>66</v>
      </c>
      <c r="D48" s="9"/>
      <c r="F48" t="str">
        <f t="shared" si="6"/>
        <v>Other/Miscellaneous</v>
      </c>
    </row>
    <row r="49" spans="1:6" ht="28.5" customHeight="1" x14ac:dyDescent="0.25">
      <c r="A49" s="3"/>
      <c r="B49" s="3" t="s">
        <v>67</v>
      </c>
      <c r="C49" s="3" t="s">
        <v>68</v>
      </c>
      <c r="D49" s="9"/>
      <c r="F49" t="str">
        <f t="shared" si="6"/>
        <v>Other/Miscellaneous</v>
      </c>
    </row>
    <row r="50" spans="1:6" ht="28.5" customHeight="1" x14ac:dyDescent="0.25">
      <c r="A50" s="3"/>
      <c r="B50" s="3" t="s">
        <v>85</v>
      </c>
      <c r="C50" s="3"/>
      <c r="D50" s="9"/>
      <c r="F50" t="str">
        <f t="shared" si="6"/>
        <v>Other/Miscellaneous</v>
      </c>
    </row>
    <row r="51" spans="1:6" ht="28.5" customHeight="1" x14ac:dyDescent="0.25">
      <c r="A51" s="3"/>
      <c r="B51" s="3" t="s">
        <v>86</v>
      </c>
      <c r="C51" s="3"/>
      <c r="D51" s="9"/>
      <c r="F51" t="str">
        <f t="shared" si="6"/>
        <v>Other/Miscellaneous</v>
      </c>
    </row>
    <row r="52" spans="1:6" ht="28.5" customHeight="1" x14ac:dyDescent="0.25">
      <c r="A52" s="3"/>
      <c r="B52" s="3" t="s">
        <v>87</v>
      </c>
      <c r="C52" s="3"/>
      <c r="D52" s="9"/>
      <c r="F52" t="str">
        <f t="shared" si="6"/>
        <v>Other/Miscellaneous</v>
      </c>
    </row>
    <row r="53" spans="1:6" ht="28.5" customHeight="1" x14ac:dyDescent="0.25">
      <c r="A53" s="3"/>
      <c r="B53" s="3" t="s">
        <v>88</v>
      </c>
      <c r="C53" s="3"/>
      <c r="D53" s="9"/>
      <c r="F53" t="str">
        <f t="shared" si="6"/>
        <v>Other/Miscellaneous</v>
      </c>
    </row>
    <row r="54" spans="1:6" ht="28.5" customHeight="1" x14ac:dyDescent="0.25">
      <c r="A54" s="3"/>
      <c r="B54" s="3" t="s">
        <v>90</v>
      </c>
      <c r="C54" s="3"/>
      <c r="D54" s="9"/>
      <c r="E54" t="b">
        <v>0</v>
      </c>
      <c r="F54" t="str">
        <f t="shared" si="6"/>
        <v>Other/Miscellaneous</v>
      </c>
    </row>
    <row r="55" spans="1:6" ht="28.5" customHeight="1" x14ac:dyDescent="0.25">
      <c r="A55" s="3" t="s">
        <v>100</v>
      </c>
      <c r="B55" s="3" t="s">
        <v>91</v>
      </c>
      <c r="C55" s="3"/>
      <c r="D55" s="9"/>
      <c r="F55" t="str">
        <f>$A$55</f>
        <v>New Category</v>
      </c>
    </row>
    <row r="56" spans="1:6" ht="28.5" customHeight="1" x14ac:dyDescent="0.25">
      <c r="A56" s="3"/>
      <c r="B56" s="3" t="s">
        <v>92</v>
      </c>
      <c r="C56" s="3"/>
      <c r="D56" s="9"/>
      <c r="F56" t="str">
        <f t="shared" ref="F56:F63" si="7">$A$55</f>
        <v>New Category</v>
      </c>
    </row>
    <row r="57" spans="1:6" ht="28.5" customHeight="1" x14ac:dyDescent="0.25">
      <c r="A57" s="3"/>
      <c r="B57" s="3" t="s">
        <v>93</v>
      </c>
      <c r="C57" s="3"/>
      <c r="D57" s="9"/>
      <c r="F57" t="str">
        <f t="shared" si="7"/>
        <v>New Category</v>
      </c>
    </row>
    <row r="58" spans="1:6" ht="28.5" customHeight="1" x14ac:dyDescent="0.25">
      <c r="A58" s="3"/>
      <c r="B58" s="3" t="s">
        <v>94</v>
      </c>
      <c r="C58" s="3"/>
      <c r="D58" s="9"/>
      <c r="E58" t="b">
        <v>0</v>
      </c>
      <c r="F58" t="str">
        <f t="shared" si="7"/>
        <v>New Category</v>
      </c>
    </row>
    <row r="59" spans="1:6" ht="28.5" customHeight="1" x14ac:dyDescent="0.25">
      <c r="A59" s="3"/>
      <c r="B59" s="3" t="s">
        <v>95</v>
      </c>
      <c r="C59" s="3"/>
      <c r="D59" s="9"/>
      <c r="F59" t="str">
        <f t="shared" si="7"/>
        <v>New Category</v>
      </c>
    </row>
    <row r="60" spans="1:6" ht="28.5" customHeight="1" x14ac:dyDescent="0.25">
      <c r="A60" s="3"/>
      <c r="B60" s="3" t="s">
        <v>96</v>
      </c>
      <c r="C60" s="3"/>
      <c r="D60" s="9"/>
      <c r="F60" t="str">
        <f t="shared" si="7"/>
        <v>New Category</v>
      </c>
    </row>
    <row r="61" spans="1:6" ht="28.5" customHeight="1" x14ac:dyDescent="0.25">
      <c r="A61" s="3"/>
      <c r="B61" s="3" t="s">
        <v>97</v>
      </c>
      <c r="C61" s="3"/>
      <c r="D61" s="9"/>
      <c r="F61" t="str">
        <f t="shared" si="7"/>
        <v>New Category</v>
      </c>
    </row>
    <row r="62" spans="1:6" ht="28.5" customHeight="1" x14ac:dyDescent="0.25">
      <c r="A62" s="3"/>
      <c r="B62" s="3" t="s">
        <v>98</v>
      </c>
      <c r="C62" s="3"/>
      <c r="D62" s="9"/>
      <c r="E62" t="b">
        <v>1</v>
      </c>
      <c r="F62" t="str">
        <f t="shared" si="7"/>
        <v>New Category</v>
      </c>
    </row>
    <row r="63" spans="1:6" ht="28.5" customHeight="1" x14ac:dyDescent="0.25">
      <c r="A63" s="3"/>
      <c r="B63" s="3" t="s">
        <v>99</v>
      </c>
      <c r="C63" s="3"/>
      <c r="D63" s="9"/>
      <c r="E63" t="b">
        <v>0</v>
      </c>
      <c r="F63" t="str">
        <f t="shared" si="7"/>
        <v>New Category</v>
      </c>
    </row>
    <row r="64" spans="1:6" ht="28.5" customHeight="1" x14ac:dyDescent="0.25">
      <c r="A64" s="8"/>
    </row>
    <row r="65" spans="1:1" ht="28.5" customHeight="1" x14ac:dyDescent="0.25">
      <c r="A65" s="8"/>
    </row>
    <row r="66" spans="1:1" ht="28.5" customHeight="1" x14ac:dyDescent="0.25">
      <c r="A66" s="8"/>
    </row>
    <row r="67" spans="1:1" ht="28.5" customHeight="1" x14ac:dyDescent="0.25">
      <c r="A67" s="8"/>
    </row>
    <row r="68" spans="1:1" ht="28.5" customHeight="1" x14ac:dyDescent="0.25">
      <c r="A68" s="8"/>
    </row>
    <row r="69" spans="1:1" ht="28.5" customHeight="1" x14ac:dyDescent="0.25">
      <c r="A69" s="8"/>
    </row>
    <row r="70" spans="1:1" ht="28.5" customHeight="1" x14ac:dyDescent="0.25">
      <c r="A70" s="6"/>
    </row>
    <row r="71" spans="1:1" ht="28.5" customHeight="1" x14ac:dyDescent="0.25">
      <c r="A71" s="7"/>
    </row>
    <row r="72" spans="1:1" ht="28.5" customHeight="1" x14ac:dyDescent="0.25">
      <c r="A72" s="8"/>
    </row>
    <row r="73" spans="1:1" ht="28.5" customHeight="1" x14ac:dyDescent="0.25">
      <c r="A73" s="8"/>
    </row>
    <row r="74" spans="1:1" ht="28.5" customHeight="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6"/>
    </row>
    <row r="85" spans="1:1" x14ac:dyDescent="0.25">
      <c r="A85" s="7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6"/>
    </row>
    <row r="94" spans="1:1" x14ac:dyDescent="0.25">
      <c r="A94" s="7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6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3" spans="1:1" ht="17.25" x14ac:dyDescent="0.25">
      <c r="A113" s="5"/>
    </row>
    <row r="114" spans="1:1" x14ac:dyDescent="0.25">
      <c r="A114" s="6"/>
    </row>
    <row r="115" spans="1:1" x14ac:dyDescent="0.25">
      <c r="A115" s="7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6"/>
    </row>
    <row r="121" spans="1:1" x14ac:dyDescent="0.25">
      <c r="A121" s="7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6"/>
    </row>
    <row r="128" spans="1:1" x14ac:dyDescent="0.25">
      <c r="A128" s="7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6"/>
    </row>
    <row r="133" spans="1:1" x14ac:dyDescent="0.25">
      <c r="A133" s="7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8" spans="1:1" ht="17.25" x14ac:dyDescent="0.25">
      <c r="A138" s="5"/>
    </row>
    <row r="139" spans="1:1" x14ac:dyDescent="0.25">
      <c r="A139" s="6"/>
    </row>
    <row r="140" spans="1:1" x14ac:dyDescent="0.25">
      <c r="A140" s="7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6"/>
    </row>
    <row r="147" spans="1:1" x14ac:dyDescent="0.25">
      <c r="A147" s="7"/>
    </row>
    <row r="148" spans="1:1" x14ac:dyDescent="0.25">
      <c r="A148" s="8"/>
    </row>
    <row r="149" spans="1:1" x14ac:dyDescent="0.25">
      <c r="A149" s="8"/>
    </row>
    <row r="150" spans="1:1" x14ac:dyDescent="0.25">
      <c r="A150" s="6"/>
    </row>
    <row r="151" spans="1:1" x14ac:dyDescent="0.25">
      <c r="A151" s="7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6"/>
    </row>
    <row r="161" spans="1:1" x14ac:dyDescent="0.25">
      <c r="A161" s="7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6"/>
    </row>
    <row r="169" spans="1:1" x14ac:dyDescent="0.25">
      <c r="A169" s="7"/>
    </row>
    <row r="170" spans="1:1" x14ac:dyDescent="0.25">
      <c r="A170" s="8"/>
    </row>
    <row r="171" spans="1:1" x14ac:dyDescent="0.25">
      <c r="A171" s="8"/>
    </row>
    <row r="172" spans="1:1" x14ac:dyDescent="0.25">
      <c r="A172" s="6"/>
    </row>
    <row r="173" spans="1:1" x14ac:dyDescent="0.25">
      <c r="A173" s="7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9" spans="1:1" ht="17.25" x14ac:dyDescent="0.25">
      <c r="A179" s="5"/>
    </row>
    <row r="180" spans="1:1" x14ac:dyDescent="0.25">
      <c r="A180" s="6"/>
    </row>
    <row r="181" spans="1:1" x14ac:dyDescent="0.25">
      <c r="A181" s="7"/>
    </row>
    <row r="182" spans="1:1" x14ac:dyDescent="0.25">
      <c r="A182" s="8"/>
    </row>
    <row r="183" spans="1:1" x14ac:dyDescent="0.25">
      <c r="A183" s="8"/>
    </row>
    <row r="184" spans="1:1" x14ac:dyDescent="0.25">
      <c r="A184" s="6"/>
    </row>
    <row r="185" spans="1:1" x14ac:dyDescent="0.25">
      <c r="A185" s="7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6"/>
    </row>
    <row r="192" spans="1:1" x14ac:dyDescent="0.25">
      <c r="A192" s="7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6"/>
    </row>
    <row r="201" spans="1:1" x14ac:dyDescent="0.25">
      <c r="A201" s="7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6"/>
    </row>
    <row r="207" spans="1:1" x14ac:dyDescent="0.25">
      <c r="A207" s="7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6"/>
    </row>
    <row r="217" spans="1:1" x14ac:dyDescent="0.25">
      <c r="A217" s="7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6"/>
    </row>
    <row r="225" spans="1:1" x14ac:dyDescent="0.25">
      <c r="A225" s="7"/>
    </row>
    <row r="226" spans="1:1" x14ac:dyDescent="0.25">
      <c r="A226" s="8"/>
    </row>
    <row r="228" spans="1:1" ht="17.25" x14ac:dyDescent="0.25">
      <c r="A228" s="5"/>
    </row>
    <row r="229" spans="1:1" x14ac:dyDescent="0.25">
      <c r="A229" s="6"/>
    </row>
    <row r="230" spans="1:1" x14ac:dyDescent="0.25">
      <c r="A230" s="7"/>
    </row>
    <row r="231" spans="1:1" x14ac:dyDescent="0.25">
      <c r="A231" s="6"/>
    </row>
    <row r="232" spans="1:1" x14ac:dyDescent="0.25">
      <c r="A232" s="7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6"/>
    </row>
    <row r="240" spans="1:1" x14ac:dyDescent="0.25">
      <c r="A240" s="7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6"/>
    </row>
    <row r="246" spans="1:1" x14ac:dyDescent="0.25">
      <c r="A246" s="7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6"/>
    </row>
    <row r="252" spans="1:1" x14ac:dyDescent="0.25">
      <c r="A252" s="7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6"/>
    </row>
    <row r="260" spans="1:1" x14ac:dyDescent="0.25">
      <c r="A260" s="7"/>
    </row>
    <row r="261" spans="1:1" x14ac:dyDescent="0.25">
      <c r="A261" s="8"/>
    </row>
    <row r="262" spans="1:1" x14ac:dyDescent="0.25">
      <c r="A262" s="8"/>
    </row>
    <row r="263" spans="1:1" x14ac:dyDescent="0.25">
      <c r="A263" s="6"/>
    </row>
    <row r="264" spans="1:1" x14ac:dyDescent="0.25">
      <c r="A264" s="7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1" spans="1:1" ht="17.25" x14ac:dyDescent="0.25">
      <c r="A271" s="5"/>
    </row>
    <row r="272" spans="1:1" x14ac:dyDescent="0.25">
      <c r="A272" s="6"/>
    </row>
    <row r="273" spans="1:1" x14ac:dyDescent="0.25">
      <c r="A273" s="7"/>
    </row>
    <row r="274" spans="1:1" x14ac:dyDescent="0.25">
      <c r="A274" s="8"/>
    </row>
    <row r="275" spans="1:1" x14ac:dyDescent="0.25">
      <c r="A275" s="6"/>
    </row>
    <row r="276" spans="1:1" x14ac:dyDescent="0.25">
      <c r="A276" s="7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6"/>
    </row>
    <row r="281" spans="1:1" x14ac:dyDescent="0.25">
      <c r="A281" s="7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6"/>
    </row>
    <row r="287" spans="1:1" x14ac:dyDescent="0.25">
      <c r="A287" s="7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6"/>
    </row>
    <row r="292" spans="1:1" x14ac:dyDescent="0.25">
      <c r="A292" s="7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7" spans="1:1" x14ac:dyDescent="0.25">
      <c r="A297" s="4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/>
    </row>
  </sheetData>
  <mergeCells count="3">
    <mergeCell ref="A1:C1"/>
    <mergeCell ref="G4:G24"/>
    <mergeCell ref="H2:O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3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9525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9525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9525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9525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9525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9525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9525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9525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9525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9525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9525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9525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9525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9525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9525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9525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9525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9525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40</xdr:row>
                    <xdr:rowOff>0</xdr:rowOff>
                  </from>
                  <to>
                    <xdr:col>4</xdr:col>
                    <xdr:colOff>9525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41</xdr:row>
                    <xdr:rowOff>0</xdr:rowOff>
                  </from>
                  <to>
                    <xdr:col>4</xdr:col>
                    <xdr:colOff>9525</xdr:colOff>
                    <xdr:row>41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45</xdr:row>
                    <xdr:rowOff>0</xdr:rowOff>
                  </from>
                  <to>
                    <xdr:col>4</xdr:col>
                    <xdr:colOff>9525</xdr:colOff>
                    <xdr:row>45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46</xdr:row>
                    <xdr:rowOff>0</xdr:rowOff>
                  </from>
                  <to>
                    <xdr:col>4</xdr:col>
                    <xdr:colOff>9525</xdr:colOff>
                    <xdr:row>46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47</xdr:row>
                    <xdr:rowOff>0</xdr:rowOff>
                  </from>
                  <to>
                    <xdr:col>4</xdr:col>
                    <xdr:colOff>9525</xdr:colOff>
                    <xdr:row>47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48</xdr:row>
                    <xdr:rowOff>0</xdr:rowOff>
                  </from>
                  <to>
                    <xdr:col>4</xdr:col>
                    <xdr:colOff>9525</xdr:colOff>
                    <xdr:row>48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49</xdr:row>
                    <xdr:rowOff>0</xdr:rowOff>
                  </from>
                  <to>
                    <xdr:col>4</xdr:col>
                    <xdr:colOff>9525</xdr:colOff>
                    <xdr:row>49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3</xdr:col>
                    <xdr:colOff>276225</xdr:colOff>
                    <xdr:row>50</xdr:row>
                    <xdr:rowOff>0</xdr:rowOff>
                  </from>
                  <to>
                    <xdr:col>4</xdr:col>
                    <xdr:colOff>9525</xdr:colOff>
                    <xdr:row>50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3</xdr:col>
                    <xdr:colOff>276225</xdr:colOff>
                    <xdr:row>51</xdr:row>
                    <xdr:rowOff>0</xdr:rowOff>
                  </from>
                  <to>
                    <xdr:col>4</xdr:col>
                    <xdr:colOff>9525</xdr:colOff>
                    <xdr:row>51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3</xdr:col>
                    <xdr:colOff>276225</xdr:colOff>
                    <xdr:row>52</xdr:row>
                    <xdr:rowOff>0</xdr:rowOff>
                  </from>
                  <to>
                    <xdr:col>4</xdr:col>
                    <xdr:colOff>9525</xdr:colOff>
                    <xdr:row>52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3</xdr:col>
                    <xdr:colOff>276225</xdr:colOff>
                    <xdr:row>53</xdr:row>
                    <xdr:rowOff>0</xdr:rowOff>
                  </from>
                  <to>
                    <xdr:col>4</xdr:col>
                    <xdr:colOff>9525</xdr:colOff>
                    <xdr:row>53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9525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3" name="Check Box 59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9525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" name="Check Box 60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9525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5" name="Check Box 61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9525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6" name="Check Box 62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9525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7" name="Check Box 63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9525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" name="Check Box 64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9525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9525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9525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9525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9525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9525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9525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9525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9525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9525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9525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9525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3</xdr:col>
                    <xdr:colOff>276225</xdr:colOff>
                    <xdr:row>54</xdr:row>
                    <xdr:rowOff>0</xdr:rowOff>
                  </from>
                  <to>
                    <xdr:col>4</xdr:col>
                    <xdr:colOff>9525</xdr:colOff>
                    <xdr:row>54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3</xdr:col>
                    <xdr:colOff>276225</xdr:colOff>
                    <xdr:row>55</xdr:row>
                    <xdr:rowOff>0</xdr:rowOff>
                  </from>
                  <to>
                    <xdr:col>4</xdr:col>
                    <xdr:colOff>9525</xdr:colOff>
                    <xdr:row>55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3</xdr:col>
                    <xdr:colOff>276225</xdr:colOff>
                    <xdr:row>56</xdr:row>
                    <xdr:rowOff>0</xdr:rowOff>
                  </from>
                  <to>
                    <xdr:col>4</xdr:col>
                    <xdr:colOff>9525</xdr:colOff>
                    <xdr:row>56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3</xdr:col>
                    <xdr:colOff>276225</xdr:colOff>
                    <xdr:row>57</xdr:row>
                    <xdr:rowOff>0</xdr:rowOff>
                  </from>
                  <to>
                    <xdr:col>4</xdr:col>
                    <xdr:colOff>9525</xdr:colOff>
                    <xdr:row>57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3</xdr:col>
                    <xdr:colOff>276225</xdr:colOff>
                    <xdr:row>58</xdr:row>
                    <xdr:rowOff>0</xdr:rowOff>
                  </from>
                  <to>
                    <xdr:col>4</xdr:col>
                    <xdr:colOff>9525</xdr:colOff>
                    <xdr:row>58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3</xdr:col>
                    <xdr:colOff>276225</xdr:colOff>
                    <xdr:row>59</xdr:row>
                    <xdr:rowOff>0</xdr:rowOff>
                  </from>
                  <to>
                    <xdr:col>4</xdr:col>
                    <xdr:colOff>9525</xdr:colOff>
                    <xdr:row>59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3</xdr:col>
                    <xdr:colOff>276225</xdr:colOff>
                    <xdr:row>60</xdr:row>
                    <xdr:rowOff>0</xdr:rowOff>
                  </from>
                  <to>
                    <xdr:col>4</xdr:col>
                    <xdr:colOff>9525</xdr:colOff>
                    <xdr:row>60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3</xdr:col>
                    <xdr:colOff>276225</xdr:colOff>
                    <xdr:row>61</xdr:row>
                    <xdr:rowOff>0</xdr:rowOff>
                  </from>
                  <to>
                    <xdr:col>4</xdr:col>
                    <xdr:colOff>9525</xdr:colOff>
                    <xdr:row>61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3</xdr:col>
                    <xdr:colOff>276225</xdr:colOff>
                    <xdr:row>62</xdr:row>
                    <xdr:rowOff>0</xdr:rowOff>
                  </from>
                  <to>
                    <xdr:col>4</xdr:col>
                    <xdr:colOff>9525</xdr:colOff>
                    <xdr:row>62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3</xdr:col>
                    <xdr:colOff>276225</xdr:colOff>
                    <xdr:row>42</xdr:row>
                    <xdr:rowOff>0</xdr:rowOff>
                  </from>
                  <to>
                    <xdr:col>4</xdr:col>
                    <xdr:colOff>9525</xdr:colOff>
                    <xdr:row>42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3</xdr:col>
                    <xdr:colOff>276225</xdr:colOff>
                    <xdr:row>43</xdr:row>
                    <xdr:rowOff>0</xdr:rowOff>
                  </from>
                  <to>
                    <xdr:col>4</xdr:col>
                    <xdr:colOff>9525</xdr:colOff>
                    <xdr:row>43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3</xdr:col>
                    <xdr:colOff>276225</xdr:colOff>
                    <xdr:row>44</xdr:row>
                    <xdr:rowOff>0</xdr:rowOff>
                  </from>
                  <to>
                    <xdr:col>4</xdr:col>
                    <xdr:colOff>9525</xdr:colOff>
                    <xdr:row>44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2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9525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C1-0F3D-4A7E-BEBA-DA72E30A75D0}">
  <sheetPr codeName="Sheet2"/>
  <dimension ref="A1:R40"/>
  <sheetViews>
    <sheetView topLeftCell="A32" workbookViewId="0">
      <selection activeCell="U6" sqref="U6"/>
    </sheetView>
  </sheetViews>
  <sheetFormatPr defaultRowHeight="15" x14ac:dyDescent="0.25"/>
  <cols>
    <col min="1" max="1" width="12" customWidth="1"/>
    <col min="2" max="2" width="13.7109375" bestFit="1" customWidth="1"/>
    <col min="18" max="18" width="18.140625" customWidth="1"/>
  </cols>
  <sheetData>
    <row r="1" spans="1:18" ht="23.85" x14ac:dyDescent="0.25">
      <c r="A1" s="18" t="s">
        <v>5</v>
      </c>
      <c r="B1" s="18"/>
      <c r="C1" s="18"/>
    </row>
    <row r="2" spans="1:18" x14ac:dyDescent="0.3">
      <c r="H2" s="11"/>
      <c r="I2" s="21" t="s">
        <v>6</v>
      </c>
      <c r="J2" s="22"/>
      <c r="K2" s="22"/>
      <c r="L2" s="22"/>
      <c r="M2" s="22"/>
      <c r="N2" s="22"/>
      <c r="O2" s="22"/>
      <c r="P2" s="22"/>
    </row>
    <row r="3" spans="1:18" ht="60" x14ac:dyDescent="0.25">
      <c r="A3" s="1" t="s">
        <v>6</v>
      </c>
      <c r="B3" s="1" t="s">
        <v>7</v>
      </c>
      <c r="C3" s="1" t="s">
        <v>8</v>
      </c>
      <c r="D3" s="1" t="s">
        <v>69</v>
      </c>
      <c r="H3" s="12"/>
      <c r="I3" s="10" t="s">
        <v>110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101</v>
      </c>
      <c r="O3" s="10" t="s">
        <v>109</v>
      </c>
      <c r="P3" s="10" t="s">
        <v>100</v>
      </c>
      <c r="R3" s="13" t="s">
        <v>89</v>
      </c>
    </row>
    <row r="4" spans="1:18" ht="28.5" customHeight="1" x14ac:dyDescent="0.25">
      <c r="A4" t="s">
        <v>110</v>
      </c>
      <c r="B4" t="s">
        <v>134</v>
      </c>
      <c r="D4" s="9"/>
      <c r="E4" t="b">
        <v>1</v>
      </c>
      <c r="F4" t="str">
        <f>$A$4</f>
        <v>Employment</v>
      </c>
      <c r="H4" s="19" t="s">
        <v>89</v>
      </c>
      <c r="I4" s="9" t="str" cm="1">
        <f t="array" ref="I4:I5">_xlfn._xlws.FILTER($B$4:$B$40,($E$4:$E$40=TRUE)*($F$4:$F$40=I$3),"")</f>
        <v>Monthly salary</v>
      </c>
      <c r="J4" s="9" t="str" cm="1">
        <f t="array" ref="J4">_xlfn._xlws.FILTER($B$4:$B$40,($E$4:$E$40=TRUE)*($F$4:$F$40=J$3),"")</f>
        <v/>
      </c>
      <c r="K4" s="9" t="str" cm="1">
        <f t="array" ref="K4">_xlfn._xlws.FILTER($B$4:$B$40,($E$4:$E$40=TRUE)*($F$4:$F$40=K$3),"")</f>
        <v/>
      </c>
      <c r="L4" s="9" t="str" cm="1">
        <f t="array" ref="L4">_xlfn._xlws.FILTER($B$4:$B$40,($E$4:$E$40=TRUE)*($F$4:$F$40=L$3),"")</f>
        <v/>
      </c>
      <c r="M4" s="9" t="str" cm="1">
        <f t="array" ref="M4">_xlfn._xlws.FILTER($B$4:$B$40,($E$4:$E$40=TRUE)*($F$4:$F$40=M$3),"")</f>
        <v/>
      </c>
      <c r="N4" s="9" t="str" cm="1">
        <f t="array" ref="N4">_xlfn._xlws.FILTER($B$4:$B$40,($E$4:$E$40=TRUE)*($F$4:$F$40=N$3),"")</f>
        <v/>
      </c>
      <c r="O4" s="9" t="str" cm="1">
        <f t="array" ref="O4">_xlfn._xlws.FILTER($B$4:$B$40,($E$4:$E$40=TRUE)*($F$4:$F$40=O$3),"")</f>
        <v/>
      </c>
      <c r="P4" s="9" t="str" cm="1">
        <f t="array" ref="P4">_xlfn._xlws.FILTER($B$4:$B$40,($E$4:$E$40=TRUE)*($F$4:$F$40=P$3),"")</f>
        <v/>
      </c>
      <c r="R4" s="2" t="str" cm="1">
        <f t="array" ref="R4:R6">_xlfn._xlws.FILTER($B$4:$B$63,($E$4:$E$63=TRUE),"")</f>
        <v>Monthly salary</v>
      </c>
    </row>
    <row r="5" spans="1:18" ht="28.5" customHeight="1" x14ac:dyDescent="0.25">
      <c r="B5" t="s">
        <v>135</v>
      </c>
      <c r="D5" s="9"/>
      <c r="E5" t="b">
        <v>1</v>
      </c>
      <c r="F5" t="str">
        <f t="shared" ref="F5:F10" si="0">$A$4</f>
        <v>Employment</v>
      </c>
      <c r="H5" s="20"/>
      <c r="I5" s="9" t="str">
        <v>OT allowance</v>
      </c>
      <c r="J5" s="9"/>
      <c r="K5" s="9"/>
      <c r="L5" s="9"/>
      <c r="M5" s="9"/>
      <c r="N5" s="9"/>
      <c r="O5" s="9"/>
      <c r="P5" s="9"/>
      <c r="R5" s="9" t="str">
        <v>OT allowance</v>
      </c>
    </row>
    <row r="6" spans="1:18" ht="28.5" customHeight="1" x14ac:dyDescent="0.25">
      <c r="D6" s="9"/>
      <c r="F6" t="str">
        <f t="shared" si="0"/>
        <v>Employment</v>
      </c>
      <c r="H6" s="20"/>
      <c r="I6" s="9"/>
      <c r="J6" s="9"/>
      <c r="K6" s="9"/>
      <c r="L6" s="9"/>
      <c r="M6" s="9"/>
      <c r="N6" s="9"/>
      <c r="O6" s="9"/>
      <c r="P6" s="9"/>
      <c r="R6" s="9" t="str">
        <v>interest</v>
      </c>
    </row>
    <row r="7" spans="1:18" ht="28.5" customHeight="1" x14ac:dyDescent="0.25">
      <c r="D7" s="9"/>
      <c r="F7" t="str">
        <f t="shared" si="0"/>
        <v>Employment</v>
      </c>
      <c r="H7" s="20"/>
      <c r="I7" s="9"/>
      <c r="J7" s="9"/>
      <c r="K7" s="9"/>
      <c r="L7" s="9"/>
      <c r="M7" s="9"/>
      <c r="N7" s="9"/>
      <c r="O7" s="9"/>
      <c r="P7" s="9"/>
      <c r="R7" s="9"/>
    </row>
    <row r="8" spans="1:18" ht="28.5" customHeight="1" x14ac:dyDescent="0.25">
      <c r="D8" s="9"/>
      <c r="E8" t="b">
        <v>0</v>
      </c>
      <c r="F8" t="str">
        <f t="shared" si="0"/>
        <v>Employment</v>
      </c>
      <c r="H8" s="20"/>
      <c r="I8" s="9"/>
      <c r="J8" s="9"/>
      <c r="K8" s="9"/>
      <c r="L8" s="9"/>
      <c r="M8" s="9"/>
      <c r="N8" s="9"/>
      <c r="O8" s="9"/>
      <c r="P8" s="9"/>
      <c r="R8" s="9"/>
    </row>
    <row r="9" spans="1:18" ht="28.5" customHeight="1" x14ac:dyDescent="0.25">
      <c r="D9" s="9"/>
      <c r="F9" t="str">
        <f t="shared" si="0"/>
        <v>Employment</v>
      </c>
      <c r="H9" s="20"/>
      <c r="I9" s="9"/>
      <c r="J9" s="9"/>
      <c r="K9" s="9"/>
      <c r="L9" s="9"/>
      <c r="M9" s="9"/>
      <c r="N9" s="9"/>
      <c r="O9" s="9"/>
      <c r="P9" s="9"/>
      <c r="R9" s="9"/>
    </row>
    <row r="10" spans="1:18" ht="28.5" customHeight="1" x14ac:dyDescent="0.25">
      <c r="D10" s="9"/>
      <c r="F10" t="str">
        <f t="shared" si="0"/>
        <v>Employment</v>
      </c>
      <c r="H10" s="20"/>
      <c r="I10" s="9"/>
      <c r="J10" s="9"/>
      <c r="K10" s="9"/>
      <c r="L10" s="9"/>
      <c r="M10" s="9"/>
      <c r="N10" s="9"/>
      <c r="O10" s="9"/>
      <c r="P10" s="9"/>
      <c r="R10" s="9"/>
    </row>
    <row r="11" spans="1:18" ht="28.5" customHeight="1" x14ac:dyDescent="0.25">
      <c r="A11" t="s">
        <v>105</v>
      </c>
      <c r="D11" s="9"/>
      <c r="F11" t="str">
        <f>$A$11</f>
        <v>Part time</v>
      </c>
      <c r="H11" s="20"/>
      <c r="I11" s="9"/>
      <c r="J11" s="9"/>
      <c r="K11" s="9"/>
      <c r="L11" s="9"/>
      <c r="M11" s="9"/>
      <c r="N11" s="9"/>
      <c r="O11" s="9"/>
      <c r="P11" s="9"/>
      <c r="R11" s="9"/>
    </row>
    <row r="12" spans="1:18" ht="28.5" customHeight="1" x14ac:dyDescent="0.25">
      <c r="D12" s="9"/>
      <c r="F12" t="str">
        <f t="shared" ref="F12:F14" si="1">$A$11</f>
        <v>Part time</v>
      </c>
      <c r="H12" s="20"/>
      <c r="I12" s="9"/>
      <c r="J12" s="9"/>
      <c r="K12" s="9"/>
      <c r="L12" s="9"/>
      <c r="M12" s="9"/>
      <c r="N12" s="9"/>
      <c r="O12" s="9"/>
      <c r="P12" s="9"/>
      <c r="R12" s="9"/>
    </row>
    <row r="13" spans="1:18" ht="28.5" customHeight="1" x14ac:dyDescent="0.25">
      <c r="D13" s="9"/>
      <c r="F13" t="str">
        <f t="shared" si="1"/>
        <v>Part time</v>
      </c>
      <c r="H13" s="20"/>
      <c r="I13" s="9"/>
      <c r="J13" s="9"/>
      <c r="K13" s="9"/>
      <c r="L13" s="9"/>
      <c r="M13" s="9"/>
      <c r="N13" s="9"/>
      <c r="O13" s="9"/>
      <c r="P13" s="9"/>
      <c r="R13" s="9"/>
    </row>
    <row r="14" spans="1:18" ht="28.5" customHeight="1" x14ac:dyDescent="0.25">
      <c r="D14" s="9"/>
      <c r="F14" t="str">
        <f t="shared" si="1"/>
        <v>Part time</v>
      </c>
      <c r="H14" s="20"/>
      <c r="I14" s="9"/>
      <c r="J14" s="9"/>
      <c r="K14" s="9"/>
      <c r="L14" s="9"/>
      <c r="M14" s="9"/>
      <c r="N14" s="9"/>
      <c r="O14" s="9"/>
      <c r="P14" s="9"/>
      <c r="R14" s="9"/>
    </row>
    <row r="15" spans="1:18" ht="28.5" customHeight="1" x14ac:dyDescent="0.25">
      <c r="A15" t="s">
        <v>106</v>
      </c>
      <c r="D15" s="9"/>
      <c r="F15" t="str">
        <f>$A$15</f>
        <v>Side hustles</v>
      </c>
      <c r="H15" s="20"/>
      <c r="I15" s="9"/>
      <c r="J15" s="9"/>
      <c r="K15" s="9"/>
      <c r="L15" s="9"/>
      <c r="M15" s="9"/>
      <c r="N15" s="9"/>
      <c r="O15" s="9"/>
      <c r="P15" s="9"/>
      <c r="R15" s="9"/>
    </row>
    <row r="16" spans="1:18" ht="28.5" customHeight="1" x14ac:dyDescent="0.25">
      <c r="D16" s="9"/>
      <c r="F16" t="str">
        <f t="shared" ref="F16:F18" si="2">$A$15</f>
        <v>Side hustles</v>
      </c>
      <c r="H16" s="20"/>
      <c r="I16" s="9"/>
      <c r="J16" s="9"/>
      <c r="K16" s="9"/>
      <c r="L16" s="9"/>
      <c r="M16" s="9"/>
      <c r="N16" s="9"/>
      <c r="O16" s="9"/>
      <c r="P16" s="9"/>
      <c r="R16" s="9"/>
    </row>
    <row r="17" spans="1:18" ht="28.5" customHeight="1" x14ac:dyDescent="0.25">
      <c r="D17" s="9"/>
      <c r="F17" t="str">
        <f t="shared" si="2"/>
        <v>Side hustles</v>
      </c>
      <c r="H17" s="20"/>
      <c r="I17" s="9"/>
      <c r="J17" s="9"/>
      <c r="K17" s="9"/>
      <c r="L17" s="9"/>
      <c r="M17" s="9"/>
      <c r="N17" s="9"/>
      <c r="O17" s="9"/>
      <c r="P17" s="9"/>
      <c r="R17" s="9"/>
    </row>
    <row r="18" spans="1:18" ht="28.5" customHeight="1" x14ac:dyDescent="0.25">
      <c r="D18" s="9"/>
      <c r="F18" t="str">
        <f t="shared" si="2"/>
        <v>Side hustles</v>
      </c>
      <c r="H18" s="20"/>
      <c r="I18" s="9"/>
      <c r="J18" s="9"/>
      <c r="K18" s="9"/>
      <c r="L18" s="9"/>
      <c r="M18" s="9"/>
      <c r="N18" s="9"/>
      <c r="O18" s="9"/>
      <c r="P18" s="9"/>
      <c r="R18" s="9"/>
    </row>
    <row r="19" spans="1:18" ht="28.5" customHeight="1" x14ac:dyDescent="0.25">
      <c r="A19" t="s">
        <v>107</v>
      </c>
      <c r="B19" t="s">
        <v>111</v>
      </c>
      <c r="D19" s="9"/>
      <c r="F19" t="str">
        <f>$A$19</f>
        <v>Investment return</v>
      </c>
      <c r="H19" s="20"/>
      <c r="I19" s="9"/>
      <c r="J19" s="9"/>
      <c r="K19" s="9"/>
      <c r="L19" s="9"/>
      <c r="M19" s="9"/>
      <c r="N19" s="9"/>
      <c r="O19" s="9"/>
      <c r="P19" s="9"/>
      <c r="R19" s="9"/>
    </row>
    <row r="20" spans="1:18" ht="28.5" customHeight="1" x14ac:dyDescent="0.25">
      <c r="D20" s="9"/>
      <c r="F20" t="str">
        <f t="shared" ref="F20:F22" si="3">$A$19</f>
        <v>Investment return</v>
      </c>
      <c r="H20" s="20"/>
      <c r="I20" s="9"/>
      <c r="J20" s="9"/>
      <c r="K20" s="9"/>
      <c r="L20" s="9"/>
      <c r="M20" s="9"/>
      <c r="N20" s="9"/>
      <c r="O20" s="9"/>
      <c r="P20" s="9"/>
      <c r="R20" s="9"/>
    </row>
    <row r="21" spans="1:18" ht="28.5" customHeight="1" x14ac:dyDescent="0.25">
      <c r="D21" s="9"/>
      <c r="F21" t="str">
        <f t="shared" si="3"/>
        <v>Investment return</v>
      </c>
      <c r="H21" s="20"/>
      <c r="I21" s="9"/>
      <c r="J21" s="9"/>
      <c r="K21" s="9"/>
      <c r="L21" s="9"/>
      <c r="M21" s="9"/>
      <c r="N21" s="9"/>
      <c r="O21" s="9"/>
      <c r="P21" s="9"/>
      <c r="R21" s="9"/>
    </row>
    <row r="22" spans="1:18" ht="28.5" customHeight="1" x14ac:dyDescent="0.25">
      <c r="D22" s="9"/>
      <c r="F22" t="str">
        <f t="shared" si="3"/>
        <v>Investment return</v>
      </c>
      <c r="H22" s="20"/>
      <c r="I22" s="9"/>
      <c r="J22" s="9"/>
      <c r="K22" s="9"/>
      <c r="L22" s="9"/>
      <c r="M22" s="9"/>
      <c r="N22" s="9"/>
      <c r="O22" s="9"/>
      <c r="P22" s="9"/>
      <c r="R22" s="9"/>
    </row>
    <row r="23" spans="1:18" ht="28.5" customHeight="1" x14ac:dyDescent="0.25">
      <c r="A23" t="s">
        <v>108</v>
      </c>
      <c r="D23" s="9"/>
      <c r="F23" t="str">
        <f>$A$23</f>
        <v>Rental income</v>
      </c>
      <c r="H23" s="20"/>
      <c r="I23" s="9"/>
      <c r="J23" s="9"/>
      <c r="K23" s="9"/>
      <c r="L23" s="9"/>
      <c r="M23" s="9"/>
      <c r="N23" s="9"/>
      <c r="O23" s="9"/>
      <c r="P23" s="9"/>
      <c r="R23" s="9"/>
    </row>
    <row r="24" spans="1:18" ht="28.5" customHeight="1" x14ac:dyDescent="0.25">
      <c r="D24" s="9"/>
      <c r="F24" t="str">
        <f t="shared" ref="F24:F25" si="4">$A$23</f>
        <v>Rental income</v>
      </c>
      <c r="H24" s="20"/>
      <c r="I24" s="9"/>
      <c r="J24" s="9"/>
      <c r="K24" s="9"/>
      <c r="L24" s="9"/>
      <c r="M24" s="9"/>
      <c r="N24" s="9"/>
      <c r="O24" s="9"/>
      <c r="P24" s="9"/>
      <c r="R24" s="9"/>
    </row>
    <row r="25" spans="1:18" ht="28.5" customHeight="1" x14ac:dyDescent="0.25">
      <c r="D25" s="9"/>
      <c r="F25" t="str">
        <f t="shared" si="4"/>
        <v>Rental income</v>
      </c>
      <c r="R25" s="9"/>
    </row>
    <row r="26" spans="1:18" ht="28.5" customHeight="1" x14ac:dyDescent="0.25">
      <c r="A26" t="s">
        <v>131</v>
      </c>
      <c r="B26" t="s">
        <v>132</v>
      </c>
      <c r="D26" s="9"/>
      <c r="E26" t="b">
        <v>1</v>
      </c>
      <c r="F26" t="str">
        <f>$A$26</f>
        <v>Bank</v>
      </c>
      <c r="R26" s="9"/>
    </row>
    <row r="27" spans="1:18" ht="28.5" customHeight="1" x14ac:dyDescent="0.25">
      <c r="D27" s="9"/>
      <c r="F27" t="str">
        <f t="shared" ref="F27:F28" si="5">$A$26</f>
        <v>Bank</v>
      </c>
      <c r="R27" s="9"/>
    </row>
    <row r="28" spans="1:18" ht="28.5" customHeight="1" x14ac:dyDescent="0.25">
      <c r="D28" s="9"/>
      <c r="F28" t="str">
        <f t="shared" si="5"/>
        <v>Bank</v>
      </c>
      <c r="R28" s="9"/>
    </row>
    <row r="29" spans="1:18" ht="28.5" customHeight="1" x14ac:dyDescent="0.25">
      <c r="A29" t="s">
        <v>133</v>
      </c>
      <c r="D29" s="9"/>
      <c r="F29" t="str">
        <f>$A$29</f>
        <v>Other</v>
      </c>
      <c r="R29" s="9"/>
    </row>
    <row r="30" spans="1:18" ht="28.5" customHeight="1" x14ac:dyDescent="0.25">
      <c r="D30" s="9"/>
      <c r="F30" t="str">
        <f t="shared" ref="F30:F33" si="6">$A$29</f>
        <v>Other</v>
      </c>
      <c r="R30" s="9"/>
    </row>
    <row r="31" spans="1:18" ht="28.5" customHeight="1" x14ac:dyDescent="0.25">
      <c r="D31" s="9"/>
      <c r="F31" t="str">
        <f t="shared" si="6"/>
        <v>Other</v>
      </c>
      <c r="R31" s="9"/>
    </row>
    <row r="32" spans="1:18" ht="28.5" customHeight="1" x14ac:dyDescent="0.25">
      <c r="D32" s="9"/>
      <c r="F32" t="str">
        <f t="shared" si="6"/>
        <v>Other</v>
      </c>
      <c r="R32" s="9"/>
    </row>
    <row r="33" spans="1:18" ht="28.5" customHeight="1" x14ac:dyDescent="0.25">
      <c r="D33" s="9"/>
      <c r="F33" t="str">
        <f t="shared" si="6"/>
        <v>Other</v>
      </c>
      <c r="R33" s="9"/>
    </row>
    <row r="34" spans="1:18" ht="28.5" customHeight="1" x14ac:dyDescent="0.25">
      <c r="A34" t="s">
        <v>100</v>
      </c>
      <c r="D34" s="9"/>
      <c r="F34" t="str">
        <f>$A$34</f>
        <v>New Category</v>
      </c>
      <c r="R34" s="9"/>
    </row>
    <row r="35" spans="1:18" ht="28.5" customHeight="1" x14ac:dyDescent="0.25">
      <c r="D35" s="9"/>
      <c r="F35" t="str">
        <f t="shared" ref="F35:F40" si="7">$A$34</f>
        <v>New Category</v>
      </c>
      <c r="R35" s="9"/>
    </row>
    <row r="36" spans="1:18" ht="28.5" customHeight="1" x14ac:dyDescent="0.25">
      <c r="D36" s="9"/>
      <c r="F36" t="str">
        <f t="shared" si="7"/>
        <v>New Category</v>
      </c>
      <c r="R36" s="9"/>
    </row>
    <row r="37" spans="1:18" ht="28.5" customHeight="1" x14ac:dyDescent="0.25">
      <c r="D37" s="9"/>
      <c r="F37" t="str">
        <f t="shared" si="7"/>
        <v>New Category</v>
      </c>
      <c r="R37" s="9"/>
    </row>
    <row r="38" spans="1:18" ht="28.5" customHeight="1" x14ac:dyDescent="0.25">
      <c r="D38" s="9"/>
      <c r="F38" t="str">
        <f t="shared" si="7"/>
        <v>New Category</v>
      </c>
      <c r="R38" s="9"/>
    </row>
    <row r="39" spans="1:18" ht="28.5" customHeight="1" x14ac:dyDescent="0.25">
      <c r="D39" s="9"/>
      <c r="F39" t="str">
        <f t="shared" si="7"/>
        <v>New Category</v>
      </c>
      <c r="R39" s="9"/>
    </row>
    <row r="40" spans="1:18" ht="28.5" customHeight="1" x14ac:dyDescent="0.25">
      <c r="D40" s="9"/>
      <c r="F40" t="str">
        <f t="shared" si="7"/>
        <v>New Category</v>
      </c>
      <c r="R40" s="9"/>
    </row>
  </sheetData>
  <mergeCells count="3">
    <mergeCell ref="A1:C1"/>
    <mergeCell ref="I2:P2"/>
    <mergeCell ref="H4:H2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142875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142875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142875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142875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142875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142875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142875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142875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142875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142875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142875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142875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142875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142875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142875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142875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142875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142875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142875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142875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142875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142875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142875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142875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142875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142875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142875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142875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142875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142875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142875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142875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142875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142875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142875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142875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39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142875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4F42-78C8-408D-AB3B-2A723CC00046}">
  <dimension ref="A1:J18"/>
  <sheetViews>
    <sheetView tabSelected="1" workbookViewId="0">
      <pane ySplit="8" topLeftCell="A9" activePane="bottomLeft" state="frozen"/>
      <selection pane="bottomLeft" activeCell="E24" sqref="E24"/>
    </sheetView>
  </sheetViews>
  <sheetFormatPr defaultRowHeight="15" x14ac:dyDescent="0.25"/>
  <cols>
    <col min="2" max="2" width="10.140625" customWidth="1"/>
    <col min="3" max="3" width="17.42578125" customWidth="1"/>
    <col min="4" max="5" width="15.7109375" customWidth="1"/>
    <col min="6" max="6" width="10.7109375" customWidth="1"/>
    <col min="7" max="7" width="60.7109375" customWidth="1"/>
    <col min="8" max="16" width="10.7109375" customWidth="1"/>
  </cols>
  <sheetData>
    <row r="1" spans="1:10" ht="15" customHeight="1" x14ac:dyDescent="0.25">
      <c r="A1" s="28">
        <v>2025</v>
      </c>
      <c r="B1" s="28" t="s">
        <v>119</v>
      </c>
      <c r="C1" t="s">
        <v>141</v>
      </c>
      <c r="D1" s="15"/>
    </row>
    <row r="2" spans="1:10" ht="15" customHeight="1" x14ac:dyDescent="0.25">
      <c r="A2" s="29"/>
      <c r="B2" s="29"/>
      <c r="C2" t="s">
        <v>150</v>
      </c>
      <c r="D2" s="15">
        <f>SUMIFS(Transactions[Amount], Transactions[Income], "&lt;&gt;", Transactions[Date], "&gt;=" &amp; DATE($A$1, MONTH(DATEVALUE(TRIM($B$1)&amp;" 1")), 1), Transactions[Date], "&lt;=" &amp; EOMONTH(DATE($A$1, MONTH(DATEVALUE(TRIM($B$1)&amp;" 1")), 1), 0))</f>
        <v>100</v>
      </c>
    </row>
    <row r="3" spans="1:10" ht="15" customHeight="1" x14ac:dyDescent="0.25">
      <c r="A3" s="29"/>
      <c r="B3" s="29"/>
      <c r="C3" t="s">
        <v>149</v>
      </c>
      <c r="D3" s="15">
        <f>SUMIFS(Transactions[Amount], Transactions[Expenses], "&lt;&gt;", Transactions[Date], "&gt;=" &amp; DATE($A$1, MONTH(DATEVALUE(TRIM($B$1)&amp;" 1")), 1), Transactions[Date], "&lt;=" &amp; EOMONTH(DATE($A$1, MONTH(DATEVALUE(TRIM($B$1)&amp;" 1")), 1), 0))</f>
        <v>218</v>
      </c>
    </row>
    <row r="4" spans="1:10" ht="15" customHeight="1" x14ac:dyDescent="0.25">
      <c r="A4" s="29"/>
      <c r="B4" s="29"/>
      <c r="C4" t="s">
        <v>140</v>
      </c>
      <c r="D4" s="15">
        <f>$D$2-$D$3</f>
        <v>-118</v>
      </c>
    </row>
    <row r="5" spans="1:10" ht="15" customHeight="1" x14ac:dyDescent="0.25">
      <c r="A5" s="30"/>
      <c r="B5" s="30"/>
      <c r="C5" t="s">
        <v>142</v>
      </c>
      <c r="D5" s="26">
        <f>IFERROR($D$3/$D$2, 0)</f>
        <v>2.1800000000000002</v>
      </c>
    </row>
    <row r="6" spans="1:10" x14ac:dyDescent="0.25">
      <c r="B6" t="s">
        <v>130</v>
      </c>
      <c r="C6" s="14">
        <f ca="1">TODAY()</f>
        <v>45853</v>
      </c>
    </row>
    <row r="7" spans="1:10" x14ac:dyDescent="0.25">
      <c r="D7" s="14"/>
    </row>
    <row r="8" spans="1:10" x14ac:dyDescent="0.25">
      <c r="C8" t="s">
        <v>130</v>
      </c>
      <c r="D8" t="s">
        <v>136</v>
      </c>
      <c r="E8" t="s">
        <v>137</v>
      </c>
      <c r="F8" t="s">
        <v>138</v>
      </c>
      <c r="G8" t="s">
        <v>139</v>
      </c>
    </row>
    <row r="9" spans="1:10" x14ac:dyDescent="0.25">
      <c r="C9" s="14">
        <v>45849</v>
      </c>
      <c r="D9" s="15" t="s">
        <v>135</v>
      </c>
      <c r="E9" s="15"/>
      <c r="F9" s="15">
        <v>100</v>
      </c>
    </row>
    <row r="10" spans="1:10" x14ac:dyDescent="0.25">
      <c r="C10" s="14">
        <v>45849</v>
      </c>
      <c r="D10" s="15"/>
      <c r="E10" s="15" t="s">
        <v>74</v>
      </c>
      <c r="F10" s="15">
        <v>30</v>
      </c>
    </row>
    <row r="11" spans="1:10" x14ac:dyDescent="0.25">
      <c r="C11" s="14">
        <v>45814</v>
      </c>
      <c r="D11" s="15" t="s">
        <v>135</v>
      </c>
      <c r="E11" s="15"/>
      <c r="F11" s="15">
        <v>150</v>
      </c>
    </row>
    <row r="12" spans="1:10" ht="17.25" customHeight="1" x14ac:dyDescent="0.25">
      <c r="C12" s="27">
        <v>45814</v>
      </c>
      <c r="D12" s="15"/>
      <c r="E12" s="15" t="s">
        <v>98</v>
      </c>
      <c r="F12" s="15">
        <v>200</v>
      </c>
      <c r="J12" s="25"/>
    </row>
    <row r="13" spans="1:10" x14ac:dyDescent="0.25">
      <c r="C13" s="14">
        <v>45869</v>
      </c>
      <c r="D13" s="15"/>
      <c r="E13" s="15" t="s">
        <v>16</v>
      </c>
      <c r="F13" s="15">
        <v>188</v>
      </c>
    </row>
    <row r="14" spans="1:10" x14ac:dyDescent="0.25">
      <c r="C14" s="14"/>
      <c r="D14" s="15"/>
      <c r="E14" s="15"/>
      <c r="F14" s="15"/>
    </row>
    <row r="15" spans="1:10" x14ac:dyDescent="0.25">
      <c r="C15" s="14"/>
      <c r="D15" s="15"/>
      <c r="E15" s="15"/>
      <c r="F15" s="15"/>
    </row>
    <row r="16" spans="1:10" x14ac:dyDescent="0.25">
      <c r="C16" s="14"/>
      <c r="D16" s="15"/>
      <c r="E16" s="15"/>
      <c r="F16" s="15"/>
    </row>
    <row r="17" spans="3:7" x14ac:dyDescent="0.25">
      <c r="C17" s="14"/>
      <c r="D17" s="15"/>
      <c r="E17" s="15"/>
      <c r="F17" s="15"/>
      <c r="G17" s="17" t="s">
        <v>146</v>
      </c>
    </row>
    <row r="18" spans="3:7" x14ac:dyDescent="0.25">
      <c r="C18" s="14"/>
      <c r="D18" s="15"/>
      <c r="E18" s="15"/>
      <c r="F18" s="15"/>
    </row>
  </sheetData>
  <mergeCells count="2">
    <mergeCell ref="B1:B5"/>
    <mergeCell ref="A1:A5"/>
  </mergeCells>
  <phoneticPr fontId="7" type="noConversion"/>
  <conditionalFormatting sqref="F9:F18">
    <cfRule type="expression" dxfId="2" priority="4">
      <formula>$D9&lt;&gt;""</formula>
    </cfRule>
    <cfRule type="expression" dxfId="1" priority="5">
      <formula>$E9&lt;&gt;""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DAF42E4A-A530-4281-837C-1F2E6F52BD82}">
            <xm:f>'Data validation'!$A$3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greaterThan" id="{7B92BE0D-7DBC-4909-B53B-522F81722BCE}">
            <xm:f>'Data validation'!$A$3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963D1335-C307-4EE0-BBA4-C579658765D0}">
            <xm:f>'Data validation'!$A$3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86118F-0B63-4BD1-B6C9-0B6F79292ADB}">
          <x14:formula1>
            <xm:f>'Select of income'!$R$4:$R$40</xm:f>
          </x14:formula1>
          <xm:sqref>D9:D18</xm:sqref>
        </x14:dataValidation>
        <x14:dataValidation type="list" allowBlank="1" showInputMessage="1" showErrorMessage="1" xr:uid="{28458869-566A-40F9-AEB0-F7A86405ABFB}">
          <x14:formula1>
            <xm:f>'Selection of expenses'!$R$4:$R$40</xm:f>
          </x14:formula1>
          <xm:sqref>E9:E18</xm:sqref>
        </x14:dataValidation>
        <x14:dataValidation type="list" allowBlank="1" showInputMessage="1" showErrorMessage="1" xr:uid="{B359DD22-A910-4EC1-8492-3C7FC2DA486F}">
          <x14:formula1>
            <xm:f>Dashboard!$A$3:$A$14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3E1-4865-4C31-9CD3-150CAF75F45D}">
  <sheetPr codeName="Sheet3"/>
  <dimension ref="A1:J15"/>
  <sheetViews>
    <sheetView workbookViewId="0">
      <selection activeCell="B3" sqref="B3"/>
    </sheetView>
  </sheetViews>
  <sheetFormatPr defaultRowHeight="15" x14ac:dyDescent="0.25"/>
  <cols>
    <col min="2" max="2" width="20.42578125" bestFit="1" customWidth="1"/>
    <col min="4" max="4" width="16.28515625" customWidth="1"/>
  </cols>
  <sheetData>
    <row r="1" spans="1:10" ht="31.5" customHeight="1" x14ac:dyDescent="0.25">
      <c r="B1" t="s">
        <v>126</v>
      </c>
      <c r="C1" t="s">
        <v>127</v>
      </c>
      <c r="D1" t="s">
        <v>128</v>
      </c>
      <c r="E1" t="s">
        <v>129</v>
      </c>
    </row>
    <row r="2" spans="1:10" x14ac:dyDescent="0.25">
      <c r="A2" s="16" t="s">
        <v>112</v>
      </c>
      <c r="B2" s="16" t="s">
        <v>144</v>
      </c>
      <c r="C2" s="16" t="s">
        <v>145</v>
      </c>
      <c r="D2" s="16" t="s">
        <v>128</v>
      </c>
      <c r="E2" s="23" t="s">
        <v>147</v>
      </c>
    </row>
    <row r="3" spans="1:10" x14ac:dyDescent="0.25">
      <c r="A3" s="16" t="s">
        <v>113</v>
      </c>
      <c r="B3" s="16">
        <f>SUMIFS(Transactions[Amount],Transactions[Income],"&lt;&gt;",Transactions[Date],"&gt;="&amp;DATE(2025, 1, 1),Transactions[Date],"&lt;"&amp;DATE(2025, 2, 1))</f>
        <v>0</v>
      </c>
      <c r="C3" s="16">
        <f>SUMIFS(Transactions[Amount],Transactions[Expenses],"&lt;&gt;",Transactions[Date],"&gt;="&amp;DATE(2025, 1, 1),Transactions[Date],"&lt;"&amp;DATE(2025, 2, 1))</f>
        <v>0</v>
      </c>
      <c r="D3" s="16">
        <f>B3-C3</f>
        <v>0</v>
      </c>
      <c r="E3">
        <f>SUM($D$3:D3)</f>
        <v>0</v>
      </c>
    </row>
    <row r="4" spans="1:10" x14ac:dyDescent="0.25">
      <c r="A4" s="16" t="s">
        <v>114</v>
      </c>
      <c r="B4" s="16">
        <f>SUMIFS(Transactions[Amount],Transactions[Income],"&lt;&gt;",Transactions[Date],"&gt;="&amp;DATE(2025, 2, 1),Transactions[Date],"&lt;"&amp;DATE(2025, 3, 1))</f>
        <v>0</v>
      </c>
      <c r="C4" s="16">
        <f>SUMIFS(Transactions[Amount],Transactions[Expenses],"&lt;&gt;",Transactions[Date],"&gt;="&amp;DATE(2025, 2, 1),Transactions[Date],"&lt;"&amp;DATE(2025, 3, 1))</f>
        <v>0</v>
      </c>
      <c r="D4" s="16">
        <f>B4-C4</f>
        <v>0</v>
      </c>
      <c r="E4">
        <f>SUM($D$3:D4)</f>
        <v>0</v>
      </c>
    </row>
    <row r="5" spans="1:10" x14ac:dyDescent="0.25">
      <c r="A5" s="16" t="s">
        <v>115</v>
      </c>
      <c r="B5" s="16">
        <f>SUMIFS(Transactions[Amount],Transactions[Income],"&lt;&gt;",Transactions[Date],"&gt;="&amp;DATE(2025, 3, 1),Transactions[Date],"&lt;"&amp;DATE(2025, 4, 1))</f>
        <v>0</v>
      </c>
      <c r="C5" s="16">
        <f>SUMIFS(Transactions[Amount],Transactions[Expenses],"&lt;&gt;",Transactions[Date],"&gt;="&amp;DATE(2025, 3, 1),Transactions[Date],"&lt;"&amp;DATE(2025, 4, 1))</f>
        <v>0</v>
      </c>
      <c r="D5" s="16">
        <f>B5-C5</f>
        <v>0</v>
      </c>
      <c r="E5">
        <f>SUM($D$3:D5)</f>
        <v>0</v>
      </c>
    </row>
    <row r="6" spans="1:10" x14ac:dyDescent="0.25">
      <c r="A6" s="16" t="s">
        <v>116</v>
      </c>
      <c r="B6" s="16">
        <f>SUMIFS(Transactions[Amount],Transactions[Income],"&lt;&gt;",Transactions[Date],"&gt;="&amp;DATE(2025, 4, 1),Transactions[Date],"&lt;"&amp;DATE(2025, 5, 1))</f>
        <v>0</v>
      </c>
      <c r="C6" s="16">
        <f>SUMIFS(Transactions[Amount],Transactions[Expenses],"&lt;&gt;",Transactions[Date],"&gt;="&amp;DATE(2025, 4, 1),Transactions[Date],"&lt;"&amp;DATE(2025, 5, 1))</f>
        <v>0</v>
      </c>
      <c r="D6" s="16">
        <f>B6-C6</f>
        <v>0</v>
      </c>
      <c r="E6">
        <f>SUM($D$3:D6)</f>
        <v>0</v>
      </c>
    </row>
    <row r="7" spans="1:10" x14ac:dyDescent="0.25">
      <c r="A7" s="16" t="s">
        <v>117</v>
      </c>
      <c r="B7" s="16">
        <f>SUMIFS(Transactions[Amount],Transactions[Income],"&lt;&gt;",Transactions[Date],"&gt;="&amp;DATE(2025, 5, 1),Transactions[Date],"&lt;"&amp;DATE(2025,6, 1))</f>
        <v>0</v>
      </c>
      <c r="C7" s="16">
        <f>SUMIFS(Transactions[Amount],Transactions[Expenses],"&lt;&gt;",Transactions[Date],"&gt;="&amp;DATE(2025, 5, 1),Transactions[Date],"&lt;"&amp;DATE(2025, 6, 1))</f>
        <v>0</v>
      </c>
      <c r="D7" s="16">
        <f>B7-C7</f>
        <v>0</v>
      </c>
      <c r="E7">
        <f>SUM($D$3:D7)</f>
        <v>0</v>
      </c>
    </row>
    <row r="8" spans="1:10" x14ac:dyDescent="0.25">
      <c r="A8" s="16" t="s">
        <v>118</v>
      </c>
      <c r="B8" s="16">
        <f>SUMIFS(Transactions[Amount],Transactions[Income],"&lt;&gt;",Transactions[Date],"&gt;="&amp;DATE(2025, 6, 1),Transactions[Date],"&lt;"&amp;DATE(2025, 7, 1))</f>
        <v>150</v>
      </c>
      <c r="C8" s="16">
        <f>SUMIFS(Transactions[Amount],Transactions[Expenses],"&lt;&gt;",Transactions[Date],"&gt;="&amp;DATE(2025, 6, 1),Transactions[Date],"&lt;"&amp;DATE(2025, 7, 1))</f>
        <v>200</v>
      </c>
      <c r="D8" s="16">
        <f>B8-C8</f>
        <v>-50</v>
      </c>
      <c r="E8">
        <f>SUM($D$3:D8)</f>
        <v>-50</v>
      </c>
    </row>
    <row r="9" spans="1:10" x14ac:dyDescent="0.25">
      <c r="A9" s="16" t="s">
        <v>119</v>
      </c>
      <c r="B9" s="16">
        <f>SUMIFS(Transactions[Amount],Transactions[Income],"&lt;&gt;",Transactions[Date],"&gt;="&amp;DATE(2025, 7, 1),Transactions[Date],"&lt;"&amp;DATE(2025,8, 1))</f>
        <v>100</v>
      </c>
      <c r="C9" s="16">
        <f>SUMIFS(Transactions[Amount],Transactions[Expenses],"&lt;&gt;",Transactions[Date],"&gt;="&amp;DATE(2025, 7, 1),Transactions[Date],"&lt;"&amp;DATE(2025, 8, 1))</f>
        <v>218</v>
      </c>
      <c r="D9" s="16">
        <f>B9-C9</f>
        <v>-118</v>
      </c>
      <c r="E9">
        <f>SUM($D$3:D9)</f>
        <v>-168</v>
      </c>
    </row>
    <row r="10" spans="1:10" x14ac:dyDescent="0.25">
      <c r="A10" s="16" t="s">
        <v>120</v>
      </c>
      <c r="B10" s="16">
        <f>SUMIFS(Transactions[Amount],Transactions[Income],"&lt;&gt;",Transactions[Date],"&gt;="&amp;DATE(2025, 8, 1),Transactions[Date],"&lt;"&amp;DATE(2025, 9, 1))</f>
        <v>0</v>
      </c>
      <c r="C10" s="16">
        <f>SUMIFS(Transactions[Amount],Transactions[Expenses],"&lt;&gt;",Transactions[Date],"&gt;="&amp;DATE(2025, 8, 1),Transactions[Date],"&lt;"&amp;DATE(2025, 9, 1))</f>
        <v>0</v>
      </c>
      <c r="D10" s="16">
        <f>B10-C10</f>
        <v>0</v>
      </c>
      <c r="E10">
        <f>SUM($D$3:D10)</f>
        <v>-168</v>
      </c>
    </row>
    <row r="11" spans="1:10" x14ac:dyDescent="0.25">
      <c r="A11" s="16" t="s">
        <v>121</v>
      </c>
      <c r="B11" s="16">
        <f>SUMIFS(Transactions[Amount],Transactions[Income],"&lt;&gt;",Transactions[Date],"&gt;="&amp;DATE(2025, 9, 1),Transactions[Date],"&lt;"&amp;DATE(2025, 10, 1))</f>
        <v>0</v>
      </c>
      <c r="C11" s="16">
        <f>SUMIFS(Transactions[Amount],Transactions[Expenses],"&lt;&gt;",Transactions[Date],"&gt;="&amp;DATE(2025, 1, 1),Transactions[Date],"&lt;"&amp;DATE(2025, 2, 1))</f>
        <v>0</v>
      </c>
      <c r="D11" s="16">
        <f>B11-C11</f>
        <v>0</v>
      </c>
      <c r="E11">
        <f>SUM($D$3:D11)</f>
        <v>-168</v>
      </c>
    </row>
    <row r="12" spans="1:10" x14ac:dyDescent="0.25">
      <c r="A12" s="16" t="s">
        <v>122</v>
      </c>
      <c r="B12" s="16">
        <f>SUMIFS(Transactions[Amount],Transactions[Income],"&lt;&gt;",Transactions[Date],"&gt;="&amp;DATE(2025, 10, 1),Transactions[Date],"&lt;"&amp;DATE(2025, 11, 1))</f>
        <v>0</v>
      </c>
      <c r="C12" s="16">
        <f>SUMIFS(Transactions[Amount],Transactions[Expenses],"&lt;&gt;",Transactions[Date],"&gt;="&amp;DATE(2025, 1, 1),Transactions[Date],"&lt;"&amp;DATE(2025, 2, 1))</f>
        <v>0</v>
      </c>
      <c r="D12" s="16">
        <f>B12-C12</f>
        <v>0</v>
      </c>
      <c r="E12">
        <f>SUM($D$3:D12)</f>
        <v>-168</v>
      </c>
    </row>
    <row r="13" spans="1:10" x14ac:dyDescent="0.25">
      <c r="A13" s="16" t="s">
        <v>123</v>
      </c>
      <c r="B13" s="16">
        <f>SUMIFS(Transactions[Amount],Transactions[Income],"&lt;&gt;",Transactions[Date],"&gt;="&amp;DATE(2025, 11, 1),Transactions[Date],"&lt;"&amp;DATE(2025, 12, 1))</f>
        <v>0</v>
      </c>
      <c r="C13" s="16">
        <f>SUMIFS(Transactions[Amount],Transactions[Expenses],"&lt;&gt;",Transactions[Date],"&gt;="&amp;DATE(2025, 1, 1),Transactions[Date],"&lt;"&amp;DATE(2025, 2, 1))</f>
        <v>0</v>
      </c>
      <c r="D13" s="16">
        <f>B13-C13</f>
        <v>0</v>
      </c>
      <c r="E13">
        <f>SUM($D$3:D13)</f>
        <v>-168</v>
      </c>
    </row>
    <row r="14" spans="1:10" x14ac:dyDescent="0.25">
      <c r="A14" s="16" t="s">
        <v>124</v>
      </c>
      <c r="B14" s="16">
        <f>SUMIFS(Transactions[Amount],Transactions[Income],"&lt;&gt;",Transactions[Date],"&gt;="&amp;DATE(2025, 12, 1),Transactions[Date],"&lt;"&amp;DATE(2026, 1, 1))</f>
        <v>0</v>
      </c>
      <c r="C14" s="16">
        <f>SUMIFS(Transactions[Amount],Transactions[Expenses],"&lt;&gt;",Transactions[Date],"&gt;="&amp;DATE(2025, 1, 1),Transactions[Date],"&lt;"&amp;DATE(2025, 2, 1))</f>
        <v>0</v>
      </c>
      <c r="D14" s="16">
        <f>B14-C14</f>
        <v>0</v>
      </c>
      <c r="E14">
        <f>SUM($D$3:D14)</f>
        <v>-168</v>
      </c>
    </row>
    <row r="15" spans="1:10" x14ac:dyDescent="0.25">
      <c r="A15" s="24" t="s">
        <v>125</v>
      </c>
      <c r="B15" s="16">
        <f>SUM(B3:B14)</f>
        <v>250</v>
      </c>
      <c r="C15" s="16">
        <f t="shared" ref="C15:D15" si="0">SUM(C3:C14)</f>
        <v>418</v>
      </c>
      <c r="D15" s="16">
        <f t="shared" si="0"/>
        <v>-168</v>
      </c>
      <c r="J15" t="s">
        <v>148</v>
      </c>
    </row>
  </sheetData>
  <phoneticPr fontId="7" type="noConversion"/>
  <conditionalFormatting sqref="D3:D14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DD4-A882-4F7A-84D6-90ECC819E212}">
  <dimension ref="A2:A3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2" spans="1:1" x14ac:dyDescent="0.25">
      <c r="A2" t="s">
        <v>143</v>
      </c>
    </row>
    <row r="3" spans="1:1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Selection of expenses</vt:lpstr>
      <vt:lpstr>Select of income</vt:lpstr>
      <vt:lpstr>Tracking</vt:lpstr>
      <vt:lpstr>Dashboard</vt:lpstr>
      <vt:lpstr>Data validation</vt:lpstr>
      <vt:lpstr>Expenses_education</vt:lpstr>
      <vt:lpstr>Expenses_entertainment</vt:lpstr>
      <vt:lpstr>Expenses_family</vt:lpstr>
      <vt:lpstr>Expenses_household</vt:lpstr>
      <vt:lpstr>Expenses_investment</vt:lpstr>
      <vt:lpstr>Expenses_new_category</vt:lpstr>
      <vt:lpstr>Expenses_other_misc</vt:lpstr>
      <vt:lpstr>Expenses_personal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Yong Seng Tan</cp:lastModifiedBy>
  <dcterms:created xsi:type="dcterms:W3CDTF">2025-07-07T06:11:45Z</dcterms:created>
  <dcterms:modified xsi:type="dcterms:W3CDTF">2025-07-14T16:04:04Z</dcterms:modified>
</cp:coreProperties>
</file>