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REGULAR SALARY BILLS\MEO G L PURAM\MEO G L PURAM JUN-2023\"/>
    </mc:Choice>
  </mc:AlternateContent>
  <xr:revisionPtr revIDLastSave="0" documentId="13_ncr:1_{268E5820-368C-42F6-9AB3-3A20DEB660F4}" xr6:coauthVersionLast="47" xr6:coauthVersionMax="47" xr10:uidLastSave="{00000000-0000-0000-0000-000000000000}"/>
  <bookViews>
    <workbookView xWindow="-120" yWindow="-120" windowWidth="29040" windowHeight="15720" activeTab="1" xr2:uid="{00000000-000D-0000-FFFF-FFFF00000000}"/>
  </bookViews>
  <sheets>
    <sheet name="GOVT" sheetId="1" r:id="rId1"/>
    <sheet name="LPC" sheetId="35" r:id="rId2"/>
    <sheet name="MPP" sheetId="4" r:id="rId3"/>
    <sheet name="Sheet2" sheetId="33" r:id="rId4"/>
    <sheet name="Sheet1" sheetId="32" r:id="rId5"/>
    <sheet name="INCPROG" sheetId="7" r:id="rId6"/>
    <sheet name="INCCERT" sheetId="8" r:id="rId7"/>
    <sheet name="CAT-IV" sheetId="26" r:id="rId8"/>
    <sheet name="GOVT VARIATION" sheetId="30" r:id="rId9"/>
    <sheet name="Sheet3" sheetId="34" r:id="rId10"/>
    <sheet name="MPP VARIATION" sheetId="31" r:id="rId11"/>
    <sheet name="INCPROG-FEB-23" sheetId="27" state="hidden" r:id="rId12"/>
    <sheet name="INCCERT-FEB-23" sheetId="28" state="hidden" r:id="rId13"/>
  </sheets>
  <externalReferences>
    <externalReference r:id="rId14"/>
  </externalReferences>
  <definedNames>
    <definedName name="_xlnm._FilterDatabase" localSheetId="0" hidden="1">GOVT!$A$2:$AL$76</definedName>
    <definedName name="_xlnm._FilterDatabase" localSheetId="2" hidden="1">MPP!$A$2:$AS$79</definedName>
    <definedName name="_xlnm._FilterDatabase" localSheetId="10" hidden="1">'MPP VARIATION'!$A$2:$M$79</definedName>
    <definedName name="BASICPAY">#REF!</definedName>
    <definedName name="DEDUCTION">#REF!</definedName>
    <definedName name="DESGNEW">#REF!</definedName>
    <definedName name="DESIGNATION">#REF!</definedName>
    <definedName name="EMPLOYEES">[1]DESG!$B$2:$G$149</definedName>
    <definedName name="GOVT">GOVT!$C$3:$F$67</definedName>
    <definedName name="GOVTBILL">GOVT!$D$3:$F$67</definedName>
    <definedName name="GOVTBILL1">GOVT!$D$3:$G$67</definedName>
    <definedName name="GOVTMAR23">GOVT!$D$3:$AJ$68</definedName>
    <definedName name="GOVTVAR">#REF!</definedName>
    <definedName name="HILLTOPS">'CAT-IV'!$B$3:$B$24</definedName>
    <definedName name="HILLTOPSNEW">'CAT-IV'!$B$3:$D$25</definedName>
    <definedName name="INC">INCPROG!$B$23:$J$42</definedName>
    <definedName name="INCNOV22">INCPROG!$B$23:$B$25</definedName>
    <definedName name="INCREMENTS">INCPROG!$B$23:$I$24</definedName>
    <definedName name="INCREMENTSJUNE">Sheet2!$A$1:$A$22</definedName>
    <definedName name="ITDED">#REF!</definedName>
    <definedName name="JANGROSS">#REF!</definedName>
    <definedName name="JANINC">#REF!</definedName>
    <definedName name="JANUARY">#REF!</definedName>
    <definedName name="MPP">MPP!$C$3:$E$78</definedName>
    <definedName name="MPPBILL">MPP!$D$3:$G$78</definedName>
    <definedName name="MPPCHECK">#REF!</definedName>
    <definedName name="MPPMAR23">MPP!$D$3:$AJ$78</definedName>
    <definedName name="MPPNEW">MPP!$C$3:$F$78</definedName>
    <definedName name="MPPTEC">MPP!$D$3:$F$78</definedName>
    <definedName name="NEWNOV22">INCPROG!$B$23:$I$25</definedName>
    <definedName name="NOTRELEVIED">Sheet1!$I$1:$J$7</definedName>
    <definedName name="OCTAPGLI">#REF!</definedName>
    <definedName name="PAYSCALES">#REF!</definedName>
    <definedName name="PRCFIX">#REF!</definedName>
    <definedName name="_xlnm.Print_Area" localSheetId="0">GOVT!$B$1:$AB$69</definedName>
    <definedName name="_xlnm.Print_Area" localSheetId="5">INCPROG!$A$1:$J$46</definedName>
    <definedName name="_xlnm.Print_Area" localSheetId="11">'INCPROG-FEB-23'!$A$1:$J$48</definedName>
    <definedName name="_xlnm.Print_Area" localSheetId="2">MPP!$B$1:$AB$79</definedName>
    <definedName name="_xlnm.Print_Titles" localSheetId="0">GOVT!$2:$2</definedName>
    <definedName name="_xlnm.Print_Titles" localSheetId="6">INCCERT!$1:$6</definedName>
    <definedName name="_xlnm.Print_Titles" localSheetId="12">'INCCERT-FEB-23'!$1:$6</definedName>
    <definedName name="_xlnm.Print_Titles" localSheetId="11">'INCPROG-FEB-23'!$22:$22</definedName>
    <definedName name="_xlnm.Print_Titles" localSheetId="2">MPP!$2:$2</definedName>
    <definedName name="RATEOFINC">'CAT-IV'!$F$3:$G$75</definedName>
    <definedName name="TRANSFERRED">Sheet1!$A$1:$B$74</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 i="4" l="1"/>
  <c r="AF84" i="4"/>
  <c r="AG84" i="4" s="1"/>
  <c r="G84" i="4" s="1"/>
  <c r="AC84" i="4"/>
  <c r="AA84" i="4"/>
  <c r="J4" i="30"/>
  <c r="J5" i="30"/>
  <c r="J6" i="30"/>
  <c r="J7" i="30"/>
  <c r="J8" i="30"/>
  <c r="J9" i="30"/>
  <c r="J10" i="30"/>
  <c r="J11" i="30"/>
  <c r="J12" i="30"/>
  <c r="J13" i="30"/>
  <c r="J14" i="30"/>
  <c r="J15" i="30"/>
  <c r="J16" i="30"/>
  <c r="J17" i="30"/>
  <c r="J18" i="30"/>
  <c r="J19" i="30"/>
  <c r="J20" i="30"/>
  <c r="J21" i="30"/>
  <c r="J22" i="30"/>
  <c r="J23" i="30"/>
  <c r="J24" i="30"/>
  <c r="J25" i="30"/>
  <c r="J26" i="30"/>
  <c r="J27" i="30"/>
  <c r="J28" i="30"/>
  <c r="J29" i="30"/>
  <c r="J30" i="30"/>
  <c r="J31" i="30"/>
  <c r="J32" i="30"/>
  <c r="J33" i="30"/>
  <c r="J34" i="30"/>
  <c r="J35" i="30"/>
  <c r="J36" i="30"/>
  <c r="J37" i="30"/>
  <c r="J38" i="30"/>
  <c r="J39" i="30"/>
  <c r="J40" i="30"/>
  <c r="J41" i="30"/>
  <c r="J42" i="30"/>
  <c r="J43" i="30"/>
  <c r="J44" i="30"/>
  <c r="J45" i="30"/>
  <c r="J46" i="30"/>
  <c r="J47" i="30"/>
  <c r="J48" i="30"/>
  <c r="J49" i="30"/>
  <c r="J50" i="30"/>
  <c r="J51" i="30"/>
  <c r="J52" i="30"/>
  <c r="J53" i="30"/>
  <c r="J54" i="30"/>
  <c r="J55" i="30"/>
  <c r="J56" i="30"/>
  <c r="J57" i="30"/>
  <c r="J58" i="30"/>
  <c r="J59" i="30"/>
  <c r="J60" i="30"/>
  <c r="J61" i="30"/>
  <c r="J62" i="30"/>
  <c r="J63" i="30"/>
  <c r="J64" i="30"/>
  <c r="J65" i="30"/>
  <c r="J66" i="30"/>
  <c r="J67" i="30"/>
  <c r="J68" i="30"/>
  <c r="J3" i="30"/>
  <c r="I4" i="30"/>
  <c r="I5" i="30"/>
  <c r="I6" i="30"/>
  <c r="I7" i="30"/>
  <c r="I8" i="30"/>
  <c r="I9" i="30"/>
  <c r="I10" i="30"/>
  <c r="I11" i="30"/>
  <c r="I12" i="30"/>
  <c r="I13" i="30"/>
  <c r="I14" i="30"/>
  <c r="I15" i="30"/>
  <c r="I16" i="30"/>
  <c r="I17" i="30"/>
  <c r="I18" i="30"/>
  <c r="I19" i="30"/>
  <c r="I20" i="30"/>
  <c r="I21" i="30"/>
  <c r="I22" i="30"/>
  <c r="I23" i="30"/>
  <c r="I24" i="30"/>
  <c r="I25" i="30"/>
  <c r="I26" i="30"/>
  <c r="I27" i="30"/>
  <c r="I28"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62" i="30"/>
  <c r="I63" i="30"/>
  <c r="I64" i="30"/>
  <c r="I65" i="30"/>
  <c r="I66" i="30"/>
  <c r="I67" i="30"/>
  <c r="I68" i="30"/>
  <c r="I3"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4" i="30"/>
  <c r="H5" i="30"/>
  <c r="H6" i="30"/>
  <c r="H7" i="30"/>
  <c r="H8" i="30"/>
  <c r="H9" i="30"/>
  <c r="H10" i="30"/>
  <c r="H11" i="30"/>
  <c r="H12" i="30"/>
  <c r="H13" i="30"/>
  <c r="H14" i="30"/>
  <c r="H15" i="30"/>
  <c r="H16" i="30"/>
  <c r="H17" i="30"/>
  <c r="H18" i="30"/>
  <c r="H19" i="30"/>
  <c r="H20" i="30"/>
  <c r="H3" i="30"/>
  <c r="H69" i="1"/>
  <c r="L48" i="1"/>
  <c r="L66" i="1"/>
  <c r="L63" i="1"/>
  <c r="L62" i="1"/>
  <c r="L54" i="1"/>
  <c r="L36" i="1"/>
  <c r="L30" i="1"/>
  <c r="L28" i="1"/>
  <c r="L21" i="1"/>
  <c r="L15" i="1"/>
  <c r="L14" i="1"/>
  <c r="L7" i="1"/>
  <c r="K66" i="1"/>
  <c r="K63" i="1"/>
  <c r="K62" i="1"/>
  <c r="K54" i="1"/>
  <c r="K48" i="1"/>
  <c r="K36" i="1"/>
  <c r="K30" i="1"/>
  <c r="K28" i="1"/>
  <c r="K21" i="1"/>
  <c r="K15" i="1"/>
  <c r="K14" i="1"/>
  <c r="K7" i="1"/>
  <c r="G7" i="1"/>
  <c r="G14" i="1"/>
  <c r="G15" i="1"/>
  <c r="G21" i="1"/>
  <c r="G28" i="1"/>
  <c r="G30" i="1"/>
  <c r="G36" i="1"/>
  <c r="G48" i="1"/>
  <c r="G54" i="1"/>
  <c r="G62" i="1"/>
  <c r="G63" i="1"/>
  <c r="G66" i="1"/>
  <c r="L16" i="4"/>
  <c r="L69" i="4"/>
  <c r="L66" i="4"/>
  <c r="L63" i="4"/>
  <c r="L55" i="4"/>
  <c r="L47" i="4"/>
  <c r="L33" i="4"/>
  <c r="L31" i="4"/>
  <c r="L24" i="4"/>
  <c r="L18" i="4"/>
  <c r="L4" i="4"/>
  <c r="K69" i="4"/>
  <c r="K66" i="4"/>
  <c r="K63" i="4"/>
  <c r="K55" i="4"/>
  <c r="K47" i="4"/>
  <c r="K33" i="4"/>
  <c r="K31" i="4"/>
  <c r="K24" i="4"/>
  <c r="K18" i="4"/>
  <c r="K16" i="4"/>
  <c r="K4" i="4"/>
  <c r="G16" i="4"/>
  <c r="G18" i="4"/>
  <c r="G24" i="4"/>
  <c r="G31" i="4"/>
  <c r="G33" i="4"/>
  <c r="G47" i="4"/>
  <c r="G55" i="4"/>
  <c r="G63" i="4"/>
  <c r="G66" i="4"/>
  <c r="G69" i="4"/>
  <c r="G4" i="4"/>
  <c r="AG83" i="4"/>
  <c r="M9" i="8"/>
  <c r="N9" i="8"/>
  <c r="P9" i="8"/>
  <c r="M10" i="8"/>
  <c r="N10" i="8"/>
  <c r="P10" i="8"/>
  <c r="M11" i="8"/>
  <c r="N11" i="8"/>
  <c r="P11" i="8"/>
  <c r="M12" i="8"/>
  <c r="N12" i="8"/>
  <c r="P12" i="8"/>
  <c r="M13" i="8"/>
  <c r="N13" i="8"/>
  <c r="P13" i="8"/>
  <c r="M14" i="8"/>
  <c r="N14" i="8"/>
  <c r="P14" i="8"/>
  <c r="M15" i="8"/>
  <c r="N15" i="8"/>
  <c r="P15" i="8"/>
  <c r="M16" i="8"/>
  <c r="N16" i="8"/>
  <c r="P16" i="8"/>
  <c r="M17" i="8"/>
  <c r="N17" i="8"/>
  <c r="P17" i="8"/>
  <c r="M18" i="8"/>
  <c r="N18" i="8"/>
  <c r="P18" i="8"/>
  <c r="M19" i="8"/>
  <c r="N19" i="8"/>
  <c r="P19" i="8"/>
  <c r="M20" i="8"/>
  <c r="N20" i="8"/>
  <c r="P20" i="8"/>
  <c r="M21" i="8"/>
  <c r="N21" i="8"/>
  <c r="P21" i="8"/>
  <c r="M22" i="8"/>
  <c r="N22" i="8"/>
  <c r="P22" i="8"/>
  <c r="M23" i="8"/>
  <c r="N23" i="8"/>
  <c r="P23" i="8"/>
  <c r="M24" i="8"/>
  <c r="N24" i="8"/>
  <c r="P24" i="8"/>
  <c r="M25" i="8"/>
  <c r="N25" i="8"/>
  <c r="P25" i="8"/>
  <c r="M26" i="8"/>
  <c r="N26" i="8"/>
  <c r="P26" i="8"/>
  <c r="A9" i="8"/>
  <c r="B9" i="8"/>
  <c r="C9" i="8"/>
  <c r="D9" i="8"/>
  <c r="E9" i="8"/>
  <c r="A10" i="8"/>
  <c r="B10" i="8"/>
  <c r="C10" i="8"/>
  <c r="D10" i="8"/>
  <c r="E10" i="8"/>
  <c r="A11" i="8"/>
  <c r="B11" i="8"/>
  <c r="C11" i="8"/>
  <c r="D11" i="8"/>
  <c r="E11" i="8"/>
  <c r="A12" i="8"/>
  <c r="B12" i="8"/>
  <c r="C12" i="8"/>
  <c r="D12" i="8"/>
  <c r="E12" i="8"/>
  <c r="A13" i="8"/>
  <c r="B13" i="8"/>
  <c r="C13" i="8"/>
  <c r="D13" i="8"/>
  <c r="E13" i="8"/>
  <c r="A14" i="8"/>
  <c r="B14" i="8"/>
  <c r="C14" i="8"/>
  <c r="D14" i="8"/>
  <c r="E14" i="8"/>
  <c r="A15" i="8"/>
  <c r="B15" i="8"/>
  <c r="C15" i="8"/>
  <c r="D15" i="8"/>
  <c r="E15" i="8"/>
  <c r="A16" i="8"/>
  <c r="B16" i="8"/>
  <c r="C16" i="8"/>
  <c r="D16" i="8"/>
  <c r="E16" i="8"/>
  <c r="A17" i="8"/>
  <c r="B17" i="8"/>
  <c r="C17" i="8"/>
  <c r="D17" i="8"/>
  <c r="E17" i="8"/>
  <c r="A18" i="8"/>
  <c r="B18" i="8"/>
  <c r="C18" i="8"/>
  <c r="D18" i="8"/>
  <c r="E18" i="8"/>
  <c r="A19" i="8"/>
  <c r="B19" i="8"/>
  <c r="C19" i="8"/>
  <c r="D19" i="8"/>
  <c r="E19" i="8"/>
  <c r="A20" i="8"/>
  <c r="B20" i="8"/>
  <c r="C20" i="8"/>
  <c r="D20" i="8"/>
  <c r="E20" i="8"/>
  <c r="A21" i="8"/>
  <c r="B21" i="8"/>
  <c r="C21" i="8"/>
  <c r="D21" i="8"/>
  <c r="E21" i="8"/>
  <c r="A22" i="8"/>
  <c r="B22" i="8"/>
  <c r="C22" i="8"/>
  <c r="D22" i="8"/>
  <c r="E22" i="8"/>
  <c r="A23" i="8"/>
  <c r="B23" i="8"/>
  <c r="C23" i="8"/>
  <c r="D23" i="8"/>
  <c r="E23" i="8"/>
  <c r="A24" i="8"/>
  <c r="B24" i="8"/>
  <c r="C24" i="8"/>
  <c r="D24" i="8"/>
  <c r="E24" i="8"/>
  <c r="A25" i="8"/>
  <c r="B25" i="8"/>
  <c r="C25" i="8"/>
  <c r="D25" i="8"/>
  <c r="E25" i="8"/>
  <c r="A26" i="8"/>
  <c r="B26" i="8"/>
  <c r="C26" i="8"/>
  <c r="D26" i="8"/>
  <c r="E26" i="8"/>
  <c r="H25" i="7"/>
  <c r="O9" i="8" s="1"/>
  <c r="H26" i="7"/>
  <c r="O10" i="8" s="1"/>
  <c r="H27" i="7"/>
  <c r="O11" i="8" s="1"/>
  <c r="H28" i="7"/>
  <c r="O12" i="8" s="1"/>
  <c r="H29" i="7"/>
  <c r="O13" i="8" s="1"/>
  <c r="H30" i="7"/>
  <c r="O14" i="8" s="1"/>
  <c r="H31" i="7"/>
  <c r="O15" i="8" s="1"/>
  <c r="H32" i="7"/>
  <c r="O16" i="8" s="1"/>
  <c r="H33" i="7"/>
  <c r="O17" i="8" s="1"/>
  <c r="H34" i="7"/>
  <c r="O18" i="8" s="1"/>
  <c r="H35" i="7"/>
  <c r="O19" i="8" s="1"/>
  <c r="H36" i="7"/>
  <c r="O20" i="8" s="1"/>
  <c r="H37" i="7"/>
  <c r="O21" i="8" s="1"/>
  <c r="H38" i="7"/>
  <c r="O22" i="8" s="1"/>
  <c r="H39" i="7"/>
  <c r="O23" i="8" s="1"/>
  <c r="H40" i="7"/>
  <c r="O24" i="8" s="1"/>
  <c r="H41" i="7"/>
  <c r="O25" i="8" s="1"/>
  <c r="H42" i="7"/>
  <c r="O26" i="8" s="1"/>
  <c r="H24" i="7"/>
  <c r="H23" i="7"/>
  <c r="AF4" i="4"/>
  <c r="AF6" i="4"/>
  <c r="AF8" i="4"/>
  <c r="AF9" i="4"/>
  <c r="AF10" i="4"/>
  <c r="AF11" i="4"/>
  <c r="AF12" i="4"/>
  <c r="AF13" i="4"/>
  <c r="AF14" i="4"/>
  <c r="AF15" i="4"/>
  <c r="AF16" i="4"/>
  <c r="AF17" i="4"/>
  <c r="AF18" i="4"/>
  <c r="AF19" i="4"/>
  <c r="AF20" i="4"/>
  <c r="AF21" i="4"/>
  <c r="AF22" i="4"/>
  <c r="AF23" i="4"/>
  <c r="AF24" i="4"/>
  <c r="AF25" i="4"/>
  <c r="AF26" i="4"/>
  <c r="AF28" i="4"/>
  <c r="AF29" i="4"/>
  <c r="AF30" i="4"/>
  <c r="AF31" i="4"/>
  <c r="AF32" i="4"/>
  <c r="AF33" i="4"/>
  <c r="AF34" i="4"/>
  <c r="AF35" i="4"/>
  <c r="AF36" i="4"/>
  <c r="AF37" i="4"/>
  <c r="AF39" i="4"/>
  <c r="AF40" i="4"/>
  <c r="AF41" i="4"/>
  <c r="AF42" i="4"/>
  <c r="AF43" i="4"/>
  <c r="AF44" i="4"/>
  <c r="AF45" i="4"/>
  <c r="AF46" i="4"/>
  <c r="AF47" i="4"/>
  <c r="AF49" i="4"/>
  <c r="AF50" i="4"/>
  <c r="AF51" i="4"/>
  <c r="AF52" i="4"/>
  <c r="AF53" i="4"/>
  <c r="AF54" i="4"/>
  <c r="AF56" i="4"/>
  <c r="AF57" i="4"/>
  <c r="AF58" i="4"/>
  <c r="AF59" i="4"/>
  <c r="AF60" i="4"/>
  <c r="AF61" i="4"/>
  <c r="AF62" i="4"/>
  <c r="AF63" i="4"/>
  <c r="AF64" i="4"/>
  <c r="AF65" i="4"/>
  <c r="AF66" i="4"/>
  <c r="AF67" i="4"/>
  <c r="AF68" i="4"/>
  <c r="AF69" i="4"/>
  <c r="AF70" i="4"/>
  <c r="AF71" i="4"/>
  <c r="AF72" i="4"/>
  <c r="AF73" i="4"/>
  <c r="AF75" i="4"/>
  <c r="AF76" i="4"/>
  <c r="AF77" i="4"/>
  <c r="AF3" i="4"/>
  <c r="AF4" i="1"/>
  <c r="AF6" i="1"/>
  <c r="AF7" i="1"/>
  <c r="AF8" i="1"/>
  <c r="AF9" i="1"/>
  <c r="AF10" i="1"/>
  <c r="AF11" i="1"/>
  <c r="AF12" i="1"/>
  <c r="AF13" i="1"/>
  <c r="AF14" i="1"/>
  <c r="AF15" i="1"/>
  <c r="AF16" i="1"/>
  <c r="AF17" i="1"/>
  <c r="AF18" i="1"/>
  <c r="AF19" i="1"/>
  <c r="AF21" i="1"/>
  <c r="AF22" i="1"/>
  <c r="AF23" i="1"/>
  <c r="AF24" i="1"/>
  <c r="AF26" i="1"/>
  <c r="AF27" i="1"/>
  <c r="AF28" i="1"/>
  <c r="AF30" i="1"/>
  <c r="AF33" i="1"/>
  <c r="AF34" i="1"/>
  <c r="AF35" i="1"/>
  <c r="AF37" i="1"/>
  <c r="AF38" i="1"/>
  <c r="AF39" i="1"/>
  <c r="AF40" i="1"/>
  <c r="AF42" i="1"/>
  <c r="AF43" i="1"/>
  <c r="AF44" i="1"/>
  <c r="AF45" i="1"/>
  <c r="AF46" i="1"/>
  <c r="AF47" i="1"/>
  <c r="AF49" i="1"/>
  <c r="AF51" i="1"/>
  <c r="AF52" i="1"/>
  <c r="AF53" i="1"/>
  <c r="AF55" i="1"/>
  <c r="AF56" i="1"/>
  <c r="AF57" i="1"/>
  <c r="AF58" i="1"/>
  <c r="AF59" i="1"/>
  <c r="AF60" i="1"/>
  <c r="AF62" i="1"/>
  <c r="AF63" i="1"/>
  <c r="AF64" i="1"/>
  <c r="AF65" i="1"/>
  <c r="AF66" i="1"/>
  <c r="AF67" i="1"/>
  <c r="AF68" i="1"/>
  <c r="AF3" i="1"/>
  <c r="AA83" i="1"/>
  <c r="J83" i="1"/>
  <c r="I83" i="1"/>
  <c r="AG82" i="1"/>
  <c r="AC82" i="1"/>
  <c r="AA82" i="1"/>
  <c r="J82" i="1"/>
  <c r="G82" i="1"/>
  <c r="I82" i="1" s="1"/>
  <c r="AG81" i="1"/>
  <c r="G81" i="1" s="1"/>
  <c r="AC81" i="1"/>
  <c r="AA81" i="1"/>
  <c r="C2" i="32"/>
  <c r="C3"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1" i="32"/>
  <c r="G86" i="4"/>
  <c r="J84" i="4" l="1"/>
  <c r="I84" i="4"/>
  <c r="L84" i="4"/>
  <c r="M83" i="1"/>
  <c r="AB83" i="1" s="1"/>
  <c r="L82" i="1"/>
  <c r="M82" i="1" s="1"/>
  <c r="AB82" i="1" s="1"/>
  <c r="J81" i="1"/>
  <c r="I81" i="1"/>
  <c r="M81" i="1" s="1"/>
  <c r="AB81" i="1" s="1"/>
  <c r="L81" i="1"/>
  <c r="H3" i="31"/>
  <c r="M84" i="4" l="1"/>
  <c r="AB84" i="4" s="1"/>
  <c r="I72" i="31"/>
  <c r="J72" i="31"/>
  <c r="I73" i="31"/>
  <c r="J73" i="31"/>
  <c r="I74" i="31"/>
  <c r="J74" i="31"/>
  <c r="I75" i="31"/>
  <c r="J75" i="31"/>
  <c r="I76" i="31"/>
  <c r="J76" i="31"/>
  <c r="I77" i="31"/>
  <c r="J77" i="31"/>
  <c r="I78" i="31"/>
  <c r="J78" i="31"/>
  <c r="I79" i="31"/>
  <c r="J79" i="31"/>
  <c r="I4" i="31"/>
  <c r="J4" i="31"/>
  <c r="I5" i="31"/>
  <c r="J5" i="31"/>
  <c r="I6" i="31"/>
  <c r="J6" i="31"/>
  <c r="I7" i="31"/>
  <c r="J7" i="31"/>
  <c r="I8" i="31"/>
  <c r="J8" i="31"/>
  <c r="I9" i="31"/>
  <c r="J9" i="31"/>
  <c r="I10" i="31"/>
  <c r="J10" i="31"/>
  <c r="I11" i="31"/>
  <c r="J11" i="31"/>
  <c r="I12" i="31"/>
  <c r="J12" i="31"/>
  <c r="I13" i="31"/>
  <c r="J13" i="31"/>
  <c r="I14" i="31"/>
  <c r="J14" i="31"/>
  <c r="I15" i="31"/>
  <c r="J15" i="31"/>
  <c r="I16" i="31"/>
  <c r="J16" i="31"/>
  <c r="I17" i="31"/>
  <c r="J17" i="31"/>
  <c r="I18" i="31"/>
  <c r="J18" i="31"/>
  <c r="I19" i="31"/>
  <c r="J19" i="31"/>
  <c r="I20" i="31"/>
  <c r="J20" i="31"/>
  <c r="I21" i="31"/>
  <c r="J21" i="31"/>
  <c r="I22" i="31"/>
  <c r="J22" i="31"/>
  <c r="I23" i="31"/>
  <c r="J23" i="31"/>
  <c r="I24" i="31"/>
  <c r="J24" i="31"/>
  <c r="I25" i="31"/>
  <c r="J25" i="31"/>
  <c r="I26" i="31"/>
  <c r="J26" i="31"/>
  <c r="I27" i="31"/>
  <c r="J27" i="31"/>
  <c r="I28" i="31"/>
  <c r="J28" i="31"/>
  <c r="I29" i="31"/>
  <c r="J29" i="31"/>
  <c r="I30" i="31"/>
  <c r="J30" i="31"/>
  <c r="I31" i="31"/>
  <c r="J31" i="31"/>
  <c r="I32" i="31"/>
  <c r="J32" i="31"/>
  <c r="I33" i="31"/>
  <c r="J33" i="31"/>
  <c r="I34" i="31"/>
  <c r="J34" i="31"/>
  <c r="I35" i="31"/>
  <c r="J35" i="31"/>
  <c r="I36" i="31"/>
  <c r="J36" i="31"/>
  <c r="I37" i="31"/>
  <c r="J37" i="31"/>
  <c r="I38" i="31"/>
  <c r="J38" i="31"/>
  <c r="I39" i="31"/>
  <c r="J39" i="31"/>
  <c r="I40" i="31"/>
  <c r="J40" i="31"/>
  <c r="I41" i="31"/>
  <c r="J41" i="31"/>
  <c r="I42" i="31"/>
  <c r="J42" i="31"/>
  <c r="I43" i="31"/>
  <c r="J43" i="31"/>
  <c r="I44" i="31"/>
  <c r="J44" i="31"/>
  <c r="I45" i="31"/>
  <c r="J45" i="31"/>
  <c r="I46" i="31"/>
  <c r="J46" i="31"/>
  <c r="I47" i="31"/>
  <c r="J47" i="31"/>
  <c r="I48" i="31"/>
  <c r="J48" i="31"/>
  <c r="I49" i="31"/>
  <c r="J49" i="31"/>
  <c r="I50" i="31"/>
  <c r="J50" i="31"/>
  <c r="I51" i="31"/>
  <c r="J51" i="31"/>
  <c r="I52" i="31"/>
  <c r="J52" i="31"/>
  <c r="I53" i="31"/>
  <c r="J53" i="31"/>
  <c r="I54" i="31"/>
  <c r="J54" i="31"/>
  <c r="I55" i="31"/>
  <c r="J55" i="31"/>
  <c r="I56" i="31"/>
  <c r="J56" i="31"/>
  <c r="I57" i="31"/>
  <c r="J57" i="31"/>
  <c r="I58" i="31"/>
  <c r="J58" i="31"/>
  <c r="I59" i="31"/>
  <c r="J59" i="31"/>
  <c r="I60" i="31"/>
  <c r="J60" i="31"/>
  <c r="I61" i="31"/>
  <c r="J61" i="31"/>
  <c r="I62" i="31"/>
  <c r="J62" i="31"/>
  <c r="I63" i="31"/>
  <c r="J63" i="31"/>
  <c r="I64" i="31"/>
  <c r="J64" i="31"/>
  <c r="I65" i="31"/>
  <c r="J65" i="31"/>
  <c r="I66" i="31"/>
  <c r="J66" i="31"/>
  <c r="I67" i="31"/>
  <c r="J67" i="31"/>
  <c r="I68" i="31"/>
  <c r="J68" i="31"/>
  <c r="I69" i="31"/>
  <c r="J69" i="31"/>
  <c r="I70" i="31"/>
  <c r="J70" i="31"/>
  <c r="I71" i="31"/>
  <c r="J71"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J3" i="31"/>
  <c r="I3" i="31"/>
  <c r="Y69" i="1"/>
  <c r="Z69" i="1"/>
  <c r="AD69" i="1"/>
  <c r="Y79" i="4"/>
  <c r="Z79" i="4"/>
  <c r="B8" i="28"/>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G70" i="4"/>
  <c r="G70" i="4" s="1"/>
  <c r="AG71" i="4"/>
  <c r="G71" i="4" s="1"/>
  <c r="AG72" i="4"/>
  <c r="G72" i="4" s="1"/>
  <c r="AG73" i="4"/>
  <c r="G73" i="4" s="1"/>
  <c r="AG74" i="4"/>
  <c r="G74" i="4" s="1"/>
  <c r="AG75" i="4"/>
  <c r="G75" i="4" s="1"/>
  <c r="AG76" i="4"/>
  <c r="G76" i="4" s="1"/>
  <c r="AG77" i="4"/>
  <c r="G77" i="4" s="1"/>
  <c r="AG78" i="4"/>
  <c r="G78" i="4" s="1"/>
  <c r="AE79" i="4"/>
  <c r="AF79" i="4"/>
  <c r="AG43" i="4"/>
  <c r="G43" i="4" s="1"/>
  <c r="AG39" i="4"/>
  <c r="G39" i="4" s="1"/>
  <c r="AG20" i="4"/>
  <c r="G20" i="4" s="1"/>
  <c r="AG69" i="4"/>
  <c r="AG68" i="4"/>
  <c r="G68" i="4" s="1"/>
  <c r="J68" i="4" s="1"/>
  <c r="AG67" i="4"/>
  <c r="G67" i="4" s="1"/>
  <c r="AG66" i="4"/>
  <c r="AG65" i="4"/>
  <c r="G65" i="4" s="1"/>
  <c r="AG64" i="4"/>
  <c r="G64" i="4" s="1"/>
  <c r="AG63" i="4"/>
  <c r="AG62" i="4"/>
  <c r="G62" i="4" s="1"/>
  <c r="AG61" i="4"/>
  <c r="G61" i="4" s="1"/>
  <c r="AG60" i="4"/>
  <c r="G60" i="4" s="1"/>
  <c r="AG59" i="4"/>
  <c r="G59" i="4" s="1"/>
  <c r="AG58" i="4"/>
  <c r="G58" i="4" s="1"/>
  <c r="AG57" i="4"/>
  <c r="G57" i="4" s="1"/>
  <c r="AG56" i="4"/>
  <c r="G56" i="4" s="1"/>
  <c r="AG55" i="4"/>
  <c r="AG54" i="4"/>
  <c r="G54" i="4" s="1"/>
  <c r="AG53" i="4"/>
  <c r="G53" i="4" s="1"/>
  <c r="AG52" i="4"/>
  <c r="G52" i="4" s="1"/>
  <c r="AG51" i="4"/>
  <c r="G51" i="4" s="1"/>
  <c r="AG50" i="4"/>
  <c r="G50" i="4" s="1"/>
  <c r="AG49" i="4"/>
  <c r="G49" i="4" s="1"/>
  <c r="AG48" i="4"/>
  <c r="G48" i="4" s="1"/>
  <c r="AG47" i="4"/>
  <c r="AG46" i="4"/>
  <c r="G46" i="4" s="1"/>
  <c r="AG45" i="4"/>
  <c r="G45" i="4" s="1"/>
  <c r="AG44" i="4"/>
  <c r="G44" i="4" s="1"/>
  <c r="AG42" i="4"/>
  <c r="G42" i="4" s="1"/>
  <c r="AG41" i="4"/>
  <c r="G41" i="4" s="1"/>
  <c r="AG40" i="4"/>
  <c r="G40" i="4" s="1"/>
  <c r="AG38" i="4"/>
  <c r="G38" i="4" s="1"/>
  <c r="AG37" i="4"/>
  <c r="G37" i="4" s="1"/>
  <c r="AG36" i="4"/>
  <c r="G36" i="4" s="1"/>
  <c r="AG35" i="4"/>
  <c r="G35" i="4" s="1"/>
  <c r="AG34" i="4"/>
  <c r="G34" i="4" s="1"/>
  <c r="AG33" i="4"/>
  <c r="AG32" i="4"/>
  <c r="G32" i="4" s="1"/>
  <c r="AG31" i="4"/>
  <c r="AG30" i="4"/>
  <c r="G30" i="4" s="1"/>
  <c r="AG29" i="4"/>
  <c r="G29" i="4" s="1"/>
  <c r="AG28" i="4"/>
  <c r="G28" i="4" s="1"/>
  <c r="AG27" i="4"/>
  <c r="G27" i="4" s="1"/>
  <c r="AG26" i="4"/>
  <c r="G26" i="4" s="1"/>
  <c r="AG25" i="4"/>
  <c r="G25" i="4" s="1"/>
  <c r="AG24" i="4"/>
  <c r="AG23" i="4"/>
  <c r="G23" i="4" s="1"/>
  <c r="AG22" i="4"/>
  <c r="G22" i="4" s="1"/>
  <c r="AG21" i="4"/>
  <c r="G21" i="4" s="1"/>
  <c r="AG19" i="4"/>
  <c r="G19" i="4" s="1"/>
  <c r="AG18" i="4"/>
  <c r="AG17" i="4"/>
  <c r="G17" i="4" s="1"/>
  <c r="AG16" i="4"/>
  <c r="AG15" i="4"/>
  <c r="G15" i="4" s="1"/>
  <c r="AG14" i="4"/>
  <c r="G14" i="4" s="1"/>
  <c r="AG13" i="4"/>
  <c r="G13" i="4" s="1"/>
  <c r="AG12" i="4"/>
  <c r="G12" i="4" s="1"/>
  <c r="AG11" i="4"/>
  <c r="G11" i="4" s="1"/>
  <c r="AG10" i="4"/>
  <c r="G10" i="4" s="1"/>
  <c r="AG9" i="4"/>
  <c r="G9" i="4" s="1"/>
  <c r="AG8" i="4"/>
  <c r="G8" i="4" s="1"/>
  <c r="AG7" i="4"/>
  <c r="G7" i="4" s="1"/>
  <c r="AG6" i="4"/>
  <c r="G6" i="4" s="1"/>
  <c r="AG5" i="4"/>
  <c r="G5" i="4" s="1"/>
  <c r="AG4" i="4"/>
  <c r="AG3" i="4"/>
  <c r="G3" i="4" s="1"/>
  <c r="AG25" i="1"/>
  <c r="G25" i="1" s="1"/>
  <c r="AG26" i="1"/>
  <c r="G26" i="1" s="1"/>
  <c r="AG27" i="1"/>
  <c r="G27" i="1" s="1"/>
  <c r="AG28" i="1"/>
  <c r="AG29" i="1"/>
  <c r="G29" i="1" s="1"/>
  <c r="AG30" i="1"/>
  <c r="AG31" i="1"/>
  <c r="G31" i="1" s="1"/>
  <c r="AG32" i="1"/>
  <c r="G32" i="1" s="1"/>
  <c r="AG34" i="1"/>
  <c r="G34" i="1" s="1"/>
  <c r="AG35" i="1"/>
  <c r="G35" i="1" s="1"/>
  <c r="AG36" i="1"/>
  <c r="AG38" i="1"/>
  <c r="G38" i="1" s="1"/>
  <c r="AG39" i="1"/>
  <c r="G39" i="1" s="1"/>
  <c r="AG40" i="1"/>
  <c r="G40" i="1" s="1"/>
  <c r="AG41" i="1"/>
  <c r="AG42" i="1"/>
  <c r="G42" i="1" s="1"/>
  <c r="AG45" i="1"/>
  <c r="AG46" i="1"/>
  <c r="G46" i="1" s="1"/>
  <c r="AG47" i="1"/>
  <c r="G47" i="1" s="1"/>
  <c r="AG48" i="1"/>
  <c r="AG49" i="1"/>
  <c r="G49" i="1" s="1"/>
  <c r="AG50" i="1"/>
  <c r="G50" i="1" s="1"/>
  <c r="AG51" i="1"/>
  <c r="G51" i="1" s="1"/>
  <c r="AG54" i="1"/>
  <c r="AG57" i="1"/>
  <c r="G57" i="1" s="1"/>
  <c r="AG59" i="1"/>
  <c r="G59" i="1" s="1"/>
  <c r="AG61" i="1"/>
  <c r="G61" i="1" s="1"/>
  <c r="AG62" i="1"/>
  <c r="AG64" i="1"/>
  <c r="G64" i="1" s="1"/>
  <c r="AG66" i="1"/>
  <c r="AG67" i="1"/>
  <c r="G67" i="1" s="1"/>
  <c r="AG68" i="1"/>
  <c r="G68" i="1" s="1"/>
  <c r="AG5" i="1"/>
  <c r="G5" i="1" s="1"/>
  <c r="AG6" i="1"/>
  <c r="G6" i="1" s="1"/>
  <c r="AG7" i="1"/>
  <c r="AG10" i="1"/>
  <c r="G10" i="1" s="1"/>
  <c r="AG11" i="1"/>
  <c r="G11" i="1" s="1"/>
  <c r="AG14" i="1"/>
  <c r="AG15" i="1"/>
  <c r="AG16" i="1"/>
  <c r="G16" i="1" s="1"/>
  <c r="AG17" i="1"/>
  <c r="G17" i="1" s="1"/>
  <c r="AG18" i="1"/>
  <c r="G18" i="1" s="1"/>
  <c r="AG19" i="1"/>
  <c r="G19" i="1" s="1"/>
  <c r="AG20" i="1"/>
  <c r="G20" i="1" s="1"/>
  <c r="AG21" i="1"/>
  <c r="AG22" i="1"/>
  <c r="G22" i="1" s="1"/>
  <c r="AG23" i="1"/>
  <c r="G23" i="1" s="1"/>
  <c r="AG24" i="1"/>
  <c r="G24" i="1" s="1"/>
  <c r="AG3" i="1"/>
  <c r="G3" i="1" s="1"/>
  <c r="AG65" i="1"/>
  <c r="G65" i="1" s="1"/>
  <c r="AG63" i="1"/>
  <c r="AG60" i="1"/>
  <c r="G60" i="1" s="1"/>
  <c r="AG58" i="1"/>
  <c r="G58" i="1" s="1"/>
  <c r="AG56" i="1"/>
  <c r="G56" i="1" s="1"/>
  <c r="AG55" i="1"/>
  <c r="G55" i="1" s="1"/>
  <c r="AG53" i="1"/>
  <c r="G53" i="1" s="1"/>
  <c r="AG52" i="1"/>
  <c r="G52" i="1" s="1"/>
  <c r="AG44" i="1"/>
  <c r="G44" i="1" s="1"/>
  <c r="AG43" i="1"/>
  <c r="G43" i="1" s="1"/>
  <c r="AG37" i="1"/>
  <c r="G37" i="1" s="1"/>
  <c r="AG33" i="1"/>
  <c r="G33" i="1" s="1"/>
  <c r="AG13" i="1"/>
  <c r="G13" i="1" s="1"/>
  <c r="AG12" i="1"/>
  <c r="G12" i="1" s="1"/>
  <c r="AG9" i="1"/>
  <c r="G9" i="1" s="1"/>
  <c r="AG8" i="1"/>
  <c r="G8" i="1" s="1"/>
  <c r="AG4" i="1"/>
  <c r="G4" i="1" s="1"/>
  <c r="F5" i="26"/>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4" i="26"/>
  <c r="G5"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AD79" i="4"/>
  <c r="Q12" i="26"/>
  <c r="AC70" i="4"/>
  <c r="AC71" i="4"/>
  <c r="AC72" i="4"/>
  <c r="AC73" i="4"/>
  <c r="AC74" i="4"/>
  <c r="AC75" i="4"/>
  <c r="AC76" i="4"/>
  <c r="AC77" i="4"/>
  <c r="AC78"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AC8" i="4"/>
  <c r="AC7" i="4"/>
  <c r="AC6" i="4"/>
  <c r="AC5" i="4"/>
  <c r="AC4" i="4"/>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3" i="1"/>
  <c r="B7" i="8"/>
  <c r="B8" i="8"/>
  <c r="G45" i="1" l="1"/>
  <c r="J45" i="1" s="1"/>
  <c r="G41" i="1"/>
  <c r="J41" i="1" s="1"/>
  <c r="L75" i="4"/>
  <c r="AE69" i="1"/>
  <c r="AC69" i="1"/>
  <c r="I42" i="1"/>
  <c r="J42" i="1"/>
  <c r="L68" i="1"/>
  <c r="L64" i="1"/>
  <c r="L57" i="1"/>
  <c r="L53" i="1"/>
  <c r="L49" i="1"/>
  <c r="L42" i="1"/>
  <c r="L34" i="1"/>
  <c r="L26" i="1"/>
  <c r="C24" i="27"/>
  <c r="C8" i="28" s="1"/>
  <c r="J44" i="1"/>
  <c r="I44" i="1"/>
  <c r="L61" i="1"/>
  <c r="L22" i="1"/>
  <c r="L6" i="1"/>
  <c r="J48" i="1"/>
  <c r="I48" i="1"/>
  <c r="AA48" i="1" s="1"/>
  <c r="I43" i="1"/>
  <c r="J43" i="1"/>
  <c r="J40" i="1"/>
  <c r="I40" i="1"/>
  <c r="J4" i="1"/>
  <c r="I4" i="1"/>
  <c r="J46" i="1"/>
  <c r="I46" i="1"/>
  <c r="U46" i="1" s="1"/>
  <c r="L18" i="1"/>
  <c r="L3" i="1"/>
  <c r="L65" i="1"/>
  <c r="L58" i="1"/>
  <c r="L50" i="1"/>
  <c r="L46" i="1"/>
  <c r="L35" i="1"/>
  <c r="L31" i="1"/>
  <c r="L27" i="1"/>
  <c r="L23" i="1"/>
  <c r="L19" i="1"/>
  <c r="L11" i="1"/>
  <c r="L67" i="1"/>
  <c r="L60" i="1"/>
  <c r="L56" i="1"/>
  <c r="L52" i="1"/>
  <c r="L44" i="1"/>
  <c r="L37" i="1"/>
  <c r="L33" i="1"/>
  <c r="L29" i="1"/>
  <c r="L25" i="1"/>
  <c r="L17" i="1"/>
  <c r="L13" i="1"/>
  <c r="L5" i="1"/>
  <c r="I45" i="1"/>
  <c r="L59" i="1"/>
  <c r="L55" i="1"/>
  <c r="L51" i="1"/>
  <c r="L43" i="1"/>
  <c r="L40" i="1"/>
  <c r="L32" i="1"/>
  <c r="L24" i="1"/>
  <c r="L20" i="1"/>
  <c r="L16" i="1"/>
  <c r="L12" i="1"/>
  <c r="L4" i="1"/>
  <c r="L27" i="4"/>
  <c r="J47" i="1"/>
  <c r="I47" i="1"/>
  <c r="U47" i="1" s="1"/>
  <c r="L47" i="1"/>
  <c r="L39" i="4"/>
  <c r="L19" i="4"/>
  <c r="L23" i="4"/>
  <c r="L30" i="4"/>
  <c r="L34" i="4"/>
  <c r="L3" i="4"/>
  <c r="L42" i="4"/>
  <c r="L50" i="4"/>
  <c r="L8" i="4"/>
  <c r="L5" i="4"/>
  <c r="L13" i="4"/>
  <c r="L21" i="4"/>
  <c r="L25" i="4"/>
  <c r="L29" i="4"/>
  <c r="L32" i="4"/>
  <c r="L40" i="4"/>
  <c r="L44" i="4"/>
  <c r="L48" i="4"/>
  <c r="L52" i="4"/>
  <c r="L56" i="4"/>
  <c r="L64" i="4"/>
  <c r="L68" i="4"/>
  <c r="L76" i="4"/>
  <c r="L72" i="4"/>
  <c r="L7" i="4"/>
  <c r="L11" i="4"/>
  <c r="L15" i="4"/>
  <c r="L38" i="4"/>
  <c r="L46" i="4"/>
  <c r="L54" i="4"/>
  <c r="L62" i="4"/>
  <c r="L12" i="4"/>
  <c r="L20" i="4"/>
  <c r="L28" i="4"/>
  <c r="L35" i="4"/>
  <c r="L43" i="4"/>
  <c r="L14" i="4"/>
  <c r="L22" i="4"/>
  <c r="L26" i="4"/>
  <c r="L37" i="4"/>
  <c r="L45" i="4"/>
  <c r="L49" i="4"/>
  <c r="L53" i="4"/>
  <c r="L57" i="4"/>
  <c r="L61" i="4"/>
  <c r="L65" i="4"/>
  <c r="L71" i="4"/>
  <c r="L36" i="4"/>
  <c r="L58" i="4"/>
  <c r="L41" i="4"/>
  <c r="L6" i="4"/>
  <c r="AG79" i="4"/>
  <c r="L78" i="4"/>
  <c r="L74" i="4"/>
  <c r="L70" i="4"/>
  <c r="L77" i="4"/>
  <c r="L73" i="4"/>
  <c r="L67" i="4"/>
  <c r="L51" i="4"/>
  <c r="L59" i="4"/>
  <c r="L10" i="1"/>
  <c r="F38" i="26"/>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AA83" i="4"/>
  <c r="J83" i="4"/>
  <c r="I83" i="4"/>
  <c r="I41" i="1" l="1"/>
  <c r="U41" i="1" s="1"/>
  <c r="L41" i="1"/>
  <c r="G69" i="1"/>
  <c r="L45" i="1"/>
  <c r="M45" i="1" s="1"/>
  <c r="L79" i="4"/>
  <c r="M42" i="1"/>
  <c r="M46" i="1"/>
  <c r="M48" i="1"/>
  <c r="AB48" i="1" s="1"/>
  <c r="M40" i="1"/>
  <c r="M4" i="1"/>
  <c r="M43" i="1"/>
  <c r="M44" i="1"/>
  <c r="M47" i="1"/>
  <c r="M83" i="4"/>
  <c r="AB83" i="4" s="1"/>
  <c r="E8" i="8"/>
  <c r="M8" i="8"/>
  <c r="O8" i="8"/>
  <c r="M7" i="8"/>
  <c r="E7" i="8"/>
  <c r="AA40" i="4"/>
  <c r="J40" i="4"/>
  <c r="I40" i="4"/>
  <c r="AA27" i="1"/>
  <c r="M41" i="1" l="1"/>
  <c r="D7" i="8"/>
  <c r="N8" i="8"/>
  <c r="P8" i="8"/>
  <c r="M40" i="4"/>
  <c r="AB40" i="4" s="1"/>
  <c r="T69" i="1"/>
  <c r="AA66" i="1"/>
  <c r="AA68" i="1"/>
  <c r="G79" i="4"/>
  <c r="H79" i="4"/>
  <c r="K79" i="4"/>
  <c r="N79" i="4"/>
  <c r="O79" i="4"/>
  <c r="P79" i="4"/>
  <c r="Q79" i="4"/>
  <c r="R79" i="4"/>
  <c r="S79" i="4"/>
  <c r="T79" i="4"/>
  <c r="V79" i="4"/>
  <c r="W79" i="4"/>
  <c r="X79" i="4"/>
  <c r="K69" i="1"/>
  <c r="L69" i="1"/>
  <c r="N69" i="1"/>
  <c r="O69" i="1"/>
  <c r="P69" i="1"/>
  <c r="Q69" i="1"/>
  <c r="R69" i="1"/>
  <c r="S69" i="1"/>
  <c r="V69" i="1"/>
  <c r="W69" i="1"/>
  <c r="X69" i="1"/>
  <c r="AA76" i="1"/>
  <c r="J76" i="1"/>
  <c r="I76" i="1"/>
  <c r="D8" i="8"/>
  <c r="C7" i="8"/>
  <c r="C8" i="8"/>
  <c r="M76" i="1" l="1"/>
  <c r="AB76" i="1" s="1"/>
  <c r="A8" i="8"/>
  <c r="P7" i="8"/>
  <c r="O7" i="8"/>
  <c r="N7" i="8"/>
  <c r="A7" i="8"/>
  <c r="AA78" i="4"/>
  <c r="J78" i="4"/>
  <c r="I78" i="4"/>
  <c r="AA77" i="4"/>
  <c r="J77" i="4"/>
  <c r="I77" i="4"/>
  <c r="AA76" i="4"/>
  <c r="J76" i="4"/>
  <c r="I76" i="4"/>
  <c r="AA75" i="4"/>
  <c r="J75" i="4"/>
  <c r="I75" i="4"/>
  <c r="J74" i="4"/>
  <c r="I74" i="4"/>
  <c r="U74" i="4" s="1"/>
  <c r="AA74" i="4" s="1"/>
  <c r="J73" i="4"/>
  <c r="I73" i="4"/>
  <c r="U73" i="4" s="1"/>
  <c r="AA73" i="4" s="1"/>
  <c r="AA72" i="4"/>
  <c r="J72" i="4"/>
  <c r="I72" i="4"/>
  <c r="J71" i="4"/>
  <c r="I71" i="4"/>
  <c r="AA70" i="4"/>
  <c r="J70" i="4"/>
  <c r="I70" i="4"/>
  <c r="AA69" i="4"/>
  <c r="J69" i="4"/>
  <c r="I69" i="4"/>
  <c r="AA68" i="4"/>
  <c r="I68" i="4"/>
  <c r="AA67" i="4"/>
  <c r="J67" i="4"/>
  <c r="I67" i="4"/>
  <c r="AA66" i="4"/>
  <c r="J66" i="4"/>
  <c r="I66" i="4"/>
  <c r="AA65" i="4"/>
  <c r="J65" i="4"/>
  <c r="I65" i="4"/>
  <c r="AA64" i="4"/>
  <c r="J64" i="4"/>
  <c r="I64" i="4"/>
  <c r="AA63" i="4"/>
  <c r="J63" i="4"/>
  <c r="I63" i="4"/>
  <c r="J62" i="4"/>
  <c r="I62" i="4"/>
  <c r="U62" i="4" s="1"/>
  <c r="AA62" i="4" s="1"/>
  <c r="AA61" i="4"/>
  <c r="J61" i="4"/>
  <c r="I61" i="4"/>
  <c r="AA59" i="4"/>
  <c r="J59" i="4"/>
  <c r="I59" i="4"/>
  <c r="AA58" i="4"/>
  <c r="J58" i="4"/>
  <c r="I58" i="4"/>
  <c r="J57" i="4"/>
  <c r="I57" i="4"/>
  <c r="AA56" i="4"/>
  <c r="I56" i="4"/>
  <c r="M56" i="4" s="1"/>
  <c r="J55" i="4"/>
  <c r="I55" i="4"/>
  <c r="AA54" i="4"/>
  <c r="J54" i="4"/>
  <c r="I54" i="4"/>
  <c r="AA53" i="4"/>
  <c r="J53" i="4"/>
  <c r="I53" i="4"/>
  <c r="AA52" i="4"/>
  <c r="J52" i="4"/>
  <c r="I52" i="4"/>
  <c r="AA51" i="4"/>
  <c r="J51" i="4"/>
  <c r="I51" i="4"/>
  <c r="J50" i="4"/>
  <c r="I50" i="4"/>
  <c r="AA49" i="4"/>
  <c r="J49" i="4"/>
  <c r="I49" i="4"/>
  <c r="J48" i="4"/>
  <c r="I48" i="4"/>
  <c r="U48" i="4" s="1"/>
  <c r="AA48" i="4" s="1"/>
  <c r="AA47" i="4"/>
  <c r="J47" i="4"/>
  <c r="I47" i="4"/>
  <c r="J46" i="4"/>
  <c r="I46" i="4"/>
  <c r="AA45" i="4"/>
  <c r="J45" i="4"/>
  <c r="I45" i="4"/>
  <c r="AA44" i="4"/>
  <c r="J44" i="4"/>
  <c r="I44" i="4"/>
  <c r="AA43" i="4"/>
  <c r="J43" i="4"/>
  <c r="I43" i="4"/>
  <c r="AA42" i="4"/>
  <c r="J42" i="4"/>
  <c r="I42" i="4"/>
  <c r="J41" i="4"/>
  <c r="I41" i="4"/>
  <c r="U41" i="4" s="1"/>
  <c r="AA41" i="4" s="1"/>
  <c r="AA39" i="4"/>
  <c r="J39" i="4"/>
  <c r="I39" i="4"/>
  <c r="AA38" i="4"/>
  <c r="J38" i="4"/>
  <c r="I38" i="4"/>
  <c r="J37" i="4"/>
  <c r="I37" i="4"/>
  <c r="U37" i="4" s="1"/>
  <c r="AA37" i="4" s="1"/>
  <c r="J36" i="4"/>
  <c r="I36" i="4"/>
  <c r="U36" i="4" s="1"/>
  <c r="AA36" i="4" s="1"/>
  <c r="J35" i="4"/>
  <c r="I35" i="4"/>
  <c r="U35" i="4" s="1"/>
  <c r="AA35" i="4" s="1"/>
  <c r="AA34" i="4"/>
  <c r="J34" i="4"/>
  <c r="I34" i="4"/>
  <c r="AA33" i="4"/>
  <c r="J33" i="4"/>
  <c r="I33" i="4"/>
  <c r="AA32" i="4"/>
  <c r="J32" i="4"/>
  <c r="I32" i="4"/>
  <c r="AA31" i="4"/>
  <c r="J31" i="4"/>
  <c r="I31" i="4"/>
  <c r="J30" i="4"/>
  <c r="I30" i="4"/>
  <c r="AA29" i="4"/>
  <c r="J29" i="4"/>
  <c r="I29" i="4"/>
  <c r="AA28" i="4"/>
  <c r="J28" i="4"/>
  <c r="I28" i="4"/>
  <c r="J27" i="4"/>
  <c r="I27" i="4"/>
  <c r="U27" i="4" s="1"/>
  <c r="AA27" i="4" s="1"/>
  <c r="AA26" i="4"/>
  <c r="J26" i="4"/>
  <c r="I26" i="4"/>
  <c r="AA25" i="4"/>
  <c r="J25" i="4"/>
  <c r="I25" i="4"/>
  <c r="AA24" i="4"/>
  <c r="J24" i="4"/>
  <c r="I24" i="4"/>
  <c r="AA23" i="4"/>
  <c r="J23" i="4"/>
  <c r="I23" i="4"/>
  <c r="AA22" i="4"/>
  <c r="J22" i="4"/>
  <c r="I22" i="4"/>
  <c r="AA21" i="4"/>
  <c r="J21" i="4"/>
  <c r="I21" i="4"/>
  <c r="AA20" i="4"/>
  <c r="J20" i="4"/>
  <c r="I20" i="4"/>
  <c r="AA19" i="4"/>
  <c r="J19" i="4"/>
  <c r="I19" i="4"/>
  <c r="AA18" i="4"/>
  <c r="J18" i="4"/>
  <c r="I18" i="4"/>
  <c r="J17" i="4"/>
  <c r="I17" i="4"/>
  <c r="J16" i="4"/>
  <c r="I16" i="4"/>
  <c r="AA15" i="4"/>
  <c r="J15" i="4"/>
  <c r="I15" i="4"/>
  <c r="J14" i="4"/>
  <c r="I14" i="4"/>
  <c r="U14" i="4" s="1"/>
  <c r="AA14" i="4" s="1"/>
  <c r="AA13" i="4"/>
  <c r="J13" i="4"/>
  <c r="I13" i="4"/>
  <c r="J12" i="4"/>
  <c r="I12" i="4"/>
  <c r="U12" i="4" s="1"/>
  <c r="AA12" i="4" s="1"/>
  <c r="AA11" i="4"/>
  <c r="J11" i="4"/>
  <c r="I11" i="4"/>
  <c r="AA10" i="4"/>
  <c r="J10" i="4"/>
  <c r="I10" i="4"/>
  <c r="AA9" i="4"/>
  <c r="J9" i="4"/>
  <c r="I9" i="4"/>
  <c r="J8" i="4"/>
  <c r="I8" i="4"/>
  <c r="U8" i="4" s="1"/>
  <c r="AA8" i="4" s="1"/>
  <c r="AA7" i="4"/>
  <c r="J7" i="4"/>
  <c r="I7" i="4"/>
  <c r="J6" i="4"/>
  <c r="I6" i="4"/>
  <c r="U6" i="4" s="1"/>
  <c r="AA6" i="4" s="1"/>
  <c r="J5" i="4"/>
  <c r="I5" i="4"/>
  <c r="AA4" i="4"/>
  <c r="J4" i="4"/>
  <c r="I4" i="4"/>
  <c r="J3" i="4"/>
  <c r="I3" i="4"/>
  <c r="J68" i="1"/>
  <c r="I68" i="1"/>
  <c r="AA67" i="1"/>
  <c r="J67" i="1"/>
  <c r="I67" i="1"/>
  <c r="J66" i="1"/>
  <c r="I66" i="1"/>
  <c r="AA65" i="1"/>
  <c r="J65" i="1"/>
  <c r="I65" i="1"/>
  <c r="AA64" i="1"/>
  <c r="J64" i="1"/>
  <c r="I64" i="1"/>
  <c r="AA63" i="1"/>
  <c r="J63" i="1"/>
  <c r="I63" i="1"/>
  <c r="J62" i="1"/>
  <c r="I62" i="1"/>
  <c r="AA62" i="1" s="1"/>
  <c r="AA61" i="1"/>
  <c r="J61" i="1"/>
  <c r="I61" i="1"/>
  <c r="AA60" i="1"/>
  <c r="J60" i="1"/>
  <c r="I60" i="1"/>
  <c r="AA59" i="1"/>
  <c r="J59" i="1"/>
  <c r="I59" i="1"/>
  <c r="AA58" i="1"/>
  <c r="J58" i="1"/>
  <c r="I58" i="1"/>
  <c r="AA57" i="1"/>
  <c r="J57" i="1"/>
  <c r="I57" i="1"/>
  <c r="AA56" i="1"/>
  <c r="J56" i="1"/>
  <c r="I56" i="1"/>
  <c r="AA55" i="1"/>
  <c r="J55" i="1"/>
  <c r="I55" i="1"/>
  <c r="AA54" i="1"/>
  <c r="J54" i="1"/>
  <c r="I54" i="1"/>
  <c r="AA53" i="1"/>
  <c r="J53" i="1"/>
  <c r="I53" i="1"/>
  <c r="AA52" i="1"/>
  <c r="J52" i="1"/>
  <c r="I52" i="1"/>
  <c r="J51" i="1"/>
  <c r="I51" i="1"/>
  <c r="U51" i="1" s="1"/>
  <c r="AA51" i="1" s="1"/>
  <c r="AA50" i="1"/>
  <c r="J50" i="1"/>
  <c r="I50" i="1"/>
  <c r="AA49" i="1"/>
  <c r="J49" i="1"/>
  <c r="I49" i="1"/>
  <c r="AA47" i="1"/>
  <c r="AA46" i="1"/>
  <c r="AA45" i="1"/>
  <c r="AA44" i="1"/>
  <c r="AA43" i="1"/>
  <c r="AA42" i="1"/>
  <c r="AA40" i="1"/>
  <c r="J39" i="1"/>
  <c r="I39" i="1"/>
  <c r="U39" i="1" s="1"/>
  <c r="AA39" i="1" s="1"/>
  <c r="J38" i="1"/>
  <c r="I38" i="1"/>
  <c r="U38" i="1" s="1"/>
  <c r="AA38" i="1" s="1"/>
  <c r="AA37" i="1"/>
  <c r="J37" i="1"/>
  <c r="I37" i="1"/>
  <c r="AA36" i="1"/>
  <c r="J36" i="1"/>
  <c r="I36" i="1"/>
  <c r="AA35" i="1"/>
  <c r="J35" i="1"/>
  <c r="I35" i="1"/>
  <c r="J34" i="1"/>
  <c r="I34" i="1"/>
  <c r="AA33" i="1"/>
  <c r="J33" i="1"/>
  <c r="I33" i="1"/>
  <c r="AA32" i="1"/>
  <c r="J32" i="1"/>
  <c r="I32" i="1"/>
  <c r="J31" i="1"/>
  <c r="I31" i="1"/>
  <c r="AA30" i="1"/>
  <c r="J30" i="1"/>
  <c r="I30" i="1"/>
  <c r="AA29" i="1"/>
  <c r="J29" i="1"/>
  <c r="I29" i="1"/>
  <c r="J28" i="1"/>
  <c r="I28" i="1"/>
  <c r="AA28" i="1" s="1"/>
  <c r="J27" i="1"/>
  <c r="I27" i="1"/>
  <c r="AA26" i="1"/>
  <c r="J26" i="1"/>
  <c r="I26" i="1"/>
  <c r="AA25" i="1"/>
  <c r="J25" i="1"/>
  <c r="I25" i="1"/>
  <c r="J24" i="1"/>
  <c r="I24" i="1"/>
  <c r="U24" i="1" s="1"/>
  <c r="AA24" i="1" s="1"/>
  <c r="AA23" i="1"/>
  <c r="J23" i="1"/>
  <c r="I23" i="1"/>
  <c r="AA22" i="1"/>
  <c r="J22" i="1"/>
  <c r="I22" i="1"/>
  <c r="AA21" i="1"/>
  <c r="J21" i="1"/>
  <c r="I21" i="1"/>
  <c r="J20" i="1"/>
  <c r="I20" i="1"/>
  <c r="AA19" i="1"/>
  <c r="J19" i="1"/>
  <c r="I19" i="1"/>
  <c r="J18" i="1"/>
  <c r="I18" i="1"/>
  <c r="U18" i="1" s="1"/>
  <c r="AA18" i="1" s="1"/>
  <c r="AA17" i="1"/>
  <c r="J17" i="1"/>
  <c r="I17" i="1"/>
  <c r="J16" i="1"/>
  <c r="I16" i="1"/>
  <c r="AA15" i="1"/>
  <c r="J15" i="1"/>
  <c r="I15" i="1"/>
  <c r="AA14" i="1"/>
  <c r="J14" i="1"/>
  <c r="I14" i="1"/>
  <c r="AA13" i="1"/>
  <c r="J13" i="1"/>
  <c r="I13" i="1"/>
  <c r="AA12" i="1"/>
  <c r="J12" i="1"/>
  <c r="I12" i="1"/>
  <c r="AA11" i="1"/>
  <c r="J11" i="1"/>
  <c r="I11" i="1"/>
  <c r="AA10" i="1"/>
  <c r="J10" i="1"/>
  <c r="I10" i="1"/>
  <c r="AA9" i="1"/>
  <c r="J9" i="1"/>
  <c r="I9" i="1"/>
  <c r="AA8" i="1"/>
  <c r="J8" i="1"/>
  <c r="I8" i="1"/>
  <c r="AA7" i="1"/>
  <c r="J7" i="1"/>
  <c r="I7" i="1"/>
  <c r="J6" i="1"/>
  <c r="I6" i="1"/>
  <c r="U6" i="1" s="1"/>
  <c r="AA6" i="1" s="1"/>
  <c r="J5" i="1"/>
  <c r="I5" i="1"/>
  <c r="U5" i="1" s="1"/>
  <c r="AA4" i="1"/>
  <c r="AA3" i="1"/>
  <c r="J3" i="1"/>
  <c r="I3" i="1"/>
  <c r="M69" i="4" l="1"/>
  <c r="AB69" i="4" s="1"/>
  <c r="M25" i="1"/>
  <c r="AB25" i="1" s="1"/>
  <c r="M10" i="1"/>
  <c r="AB10" i="1" s="1"/>
  <c r="M12" i="1"/>
  <c r="AB12" i="1" s="1"/>
  <c r="M56" i="1"/>
  <c r="AB56" i="1" s="1"/>
  <c r="M57" i="1"/>
  <c r="AB57" i="1" s="1"/>
  <c r="M58" i="1"/>
  <c r="AB58" i="1" s="1"/>
  <c r="M38" i="4"/>
  <c r="AB38" i="4" s="1"/>
  <c r="M39" i="4"/>
  <c r="AB39" i="4" s="1"/>
  <c r="M59" i="4"/>
  <c r="AB59" i="4" s="1"/>
  <c r="J79" i="4"/>
  <c r="AA5" i="1"/>
  <c r="M64" i="1"/>
  <c r="AB64" i="1" s="1"/>
  <c r="M65" i="1"/>
  <c r="AB65" i="1" s="1"/>
  <c r="J69" i="1"/>
  <c r="M35" i="1"/>
  <c r="AB35" i="1" s="1"/>
  <c r="M36" i="1"/>
  <c r="AB36" i="1" s="1"/>
  <c r="I69" i="1"/>
  <c r="M49" i="1"/>
  <c r="AB49" i="1" s="1"/>
  <c r="M50" i="1"/>
  <c r="AB50" i="1" s="1"/>
  <c r="U3" i="4"/>
  <c r="I79" i="4"/>
  <c r="M17" i="4"/>
  <c r="M75" i="4"/>
  <c r="AB75" i="4" s="1"/>
  <c r="M76" i="4"/>
  <c r="AB76" i="4" s="1"/>
  <c r="M54" i="4"/>
  <c r="AB54" i="4" s="1"/>
  <c r="M16" i="4"/>
  <c r="M43" i="4"/>
  <c r="AB43" i="4" s="1"/>
  <c r="M45" i="4"/>
  <c r="AB45" i="4" s="1"/>
  <c r="M9" i="1"/>
  <c r="AB9" i="1" s="1"/>
  <c r="M33" i="1"/>
  <c r="AB33" i="1" s="1"/>
  <c r="M3" i="1"/>
  <c r="M30" i="1"/>
  <c r="AB30" i="1" s="1"/>
  <c r="M54" i="1"/>
  <c r="AB54" i="1" s="1"/>
  <c r="M61" i="1"/>
  <c r="AB61" i="1" s="1"/>
  <c r="M32" i="1"/>
  <c r="AB32" i="1" s="1"/>
  <c r="M63" i="1"/>
  <c r="AB63" i="1" s="1"/>
  <c r="M15" i="1"/>
  <c r="AB15" i="1" s="1"/>
  <c r="M18" i="1"/>
  <c r="AB18" i="1" s="1"/>
  <c r="M22" i="1"/>
  <c r="AB22" i="1" s="1"/>
  <c r="M23" i="1"/>
  <c r="AB23" i="1" s="1"/>
  <c r="M27" i="1"/>
  <c r="AB27" i="1" s="1"/>
  <c r="M37" i="1"/>
  <c r="AB37" i="1" s="1"/>
  <c r="M9" i="4"/>
  <c r="AB9" i="4" s="1"/>
  <c r="M31" i="4"/>
  <c r="AB31" i="4" s="1"/>
  <c r="M4" i="4"/>
  <c r="AB4" i="4" s="1"/>
  <c r="M20" i="4"/>
  <c r="AB20" i="4" s="1"/>
  <c r="M21" i="4"/>
  <c r="AB21" i="4" s="1"/>
  <c r="M22" i="4"/>
  <c r="AB22" i="4" s="1"/>
  <c r="M24" i="4"/>
  <c r="AB24" i="4" s="1"/>
  <c r="M25" i="4"/>
  <c r="AB25" i="4" s="1"/>
  <c r="M52" i="4"/>
  <c r="AB52" i="4" s="1"/>
  <c r="M73" i="4"/>
  <c r="AB73" i="4" s="1"/>
  <c r="M78" i="4"/>
  <c r="AB78" i="4" s="1"/>
  <c r="M42" i="4"/>
  <c r="AB42" i="4" s="1"/>
  <c r="M10" i="4"/>
  <c r="AB10" i="4" s="1"/>
  <c r="M7" i="4"/>
  <c r="AB7" i="4" s="1"/>
  <c r="M33" i="4"/>
  <c r="AB33" i="4" s="1"/>
  <c r="M34" i="4"/>
  <c r="AB34" i="4" s="1"/>
  <c r="M65" i="4"/>
  <c r="AB65" i="4" s="1"/>
  <c r="M66" i="4"/>
  <c r="AB66" i="4" s="1"/>
  <c r="M67" i="4"/>
  <c r="AB67" i="4" s="1"/>
  <c r="M68" i="4"/>
  <c r="AB68" i="4" s="1"/>
  <c r="M70" i="4"/>
  <c r="AB70" i="4" s="1"/>
  <c r="M15" i="4"/>
  <c r="AB15" i="4" s="1"/>
  <c r="M19" i="4"/>
  <c r="AB19" i="4" s="1"/>
  <c r="M41" i="4"/>
  <c r="AB41" i="4" s="1"/>
  <c r="M12" i="4"/>
  <c r="AB12" i="4" s="1"/>
  <c r="M14" i="4"/>
  <c r="AB14" i="4" s="1"/>
  <c r="M61" i="4"/>
  <c r="AB61" i="4" s="1"/>
  <c r="M72" i="4"/>
  <c r="AB72" i="4" s="1"/>
  <c r="M28" i="4"/>
  <c r="AB28" i="4" s="1"/>
  <c r="M29" i="4"/>
  <c r="AB29" i="4" s="1"/>
  <c r="M49" i="4"/>
  <c r="AB49" i="4" s="1"/>
  <c r="M74" i="4"/>
  <c r="AB74" i="4" s="1"/>
  <c r="M26" i="4"/>
  <c r="AB26" i="4" s="1"/>
  <c r="M47" i="4"/>
  <c r="AB47" i="4" s="1"/>
  <c r="M64" i="4"/>
  <c r="AB64" i="4" s="1"/>
  <c r="M11" i="4"/>
  <c r="AB11" i="4" s="1"/>
  <c r="M18" i="4"/>
  <c r="AB18" i="4" s="1"/>
  <c r="M27" i="4"/>
  <c r="AB27" i="4" s="1"/>
  <c r="M35" i="4"/>
  <c r="AB35" i="4" s="1"/>
  <c r="M48" i="4"/>
  <c r="AB48" i="4" s="1"/>
  <c r="M51" i="4"/>
  <c r="AB51" i="4" s="1"/>
  <c r="M58" i="4"/>
  <c r="AB58" i="4" s="1"/>
  <c r="M44" i="4"/>
  <c r="AB44" i="4" s="1"/>
  <c r="M5" i="4"/>
  <c r="M6" i="4"/>
  <c r="AB6" i="4" s="1"/>
  <c r="M13" i="4"/>
  <c r="AB13" i="4" s="1"/>
  <c r="U17" i="4"/>
  <c r="AA17" i="4" s="1"/>
  <c r="M30" i="4"/>
  <c r="M32" i="4"/>
  <c r="AB32" i="4" s="1"/>
  <c r="M36" i="4"/>
  <c r="AB36" i="4" s="1"/>
  <c r="M53" i="4"/>
  <c r="AB53" i="4" s="1"/>
  <c r="M62" i="4"/>
  <c r="AB62" i="4" s="1"/>
  <c r="M63" i="4"/>
  <c r="AB63" i="4" s="1"/>
  <c r="M77" i="4"/>
  <c r="AB77" i="4" s="1"/>
  <c r="M8" i="4"/>
  <c r="AB8" i="4" s="1"/>
  <c r="U30" i="4"/>
  <c r="AA30" i="4" s="1"/>
  <c r="M37" i="4"/>
  <c r="AB37" i="4" s="1"/>
  <c r="U50" i="4"/>
  <c r="AA50" i="4" s="1"/>
  <c r="M50" i="4"/>
  <c r="U5" i="4"/>
  <c r="M3" i="4"/>
  <c r="AA16" i="4"/>
  <c r="M23" i="4"/>
  <c r="AB23" i="4" s="1"/>
  <c r="U46" i="4"/>
  <c r="AA46" i="4" s="1"/>
  <c r="M46" i="4"/>
  <c r="AA55" i="4"/>
  <c r="M55" i="4"/>
  <c r="U57" i="4"/>
  <c r="AA57" i="4" s="1"/>
  <c r="M57" i="4"/>
  <c r="U71" i="4"/>
  <c r="AA71" i="4" s="1"/>
  <c r="M71" i="4"/>
  <c r="AB56" i="4"/>
  <c r="M7" i="1"/>
  <c r="AB7" i="1" s="1"/>
  <c r="M8" i="1"/>
  <c r="AB8" i="1" s="1"/>
  <c r="M11" i="1"/>
  <c r="AB11" i="1" s="1"/>
  <c r="M26" i="1"/>
  <c r="AB26" i="1" s="1"/>
  <c r="M28" i="1"/>
  <c r="AB28" i="1" s="1"/>
  <c r="M51" i="1"/>
  <c r="AB51" i="1" s="1"/>
  <c r="M66" i="1"/>
  <c r="AB66" i="1" s="1"/>
  <c r="M67" i="1"/>
  <c r="AB67" i="1" s="1"/>
  <c r="M14" i="1"/>
  <c r="AB14" i="1" s="1"/>
  <c r="M39" i="1"/>
  <c r="AB39" i="1" s="1"/>
  <c r="M55" i="1"/>
  <c r="AB55" i="1" s="1"/>
  <c r="M62" i="1"/>
  <c r="AB62" i="1" s="1"/>
  <c r="M13" i="1"/>
  <c r="AB13" i="1" s="1"/>
  <c r="M19" i="1"/>
  <c r="AB19" i="1" s="1"/>
  <c r="M21" i="1"/>
  <c r="AB21" i="1" s="1"/>
  <c r="M29" i="1"/>
  <c r="AB29" i="1" s="1"/>
  <c r="AA41" i="1"/>
  <c r="M52" i="1"/>
  <c r="AB52" i="1" s="1"/>
  <c r="M53" i="1"/>
  <c r="AB53" i="1" s="1"/>
  <c r="M59" i="1"/>
  <c r="AB59" i="1" s="1"/>
  <c r="M60" i="1"/>
  <c r="AB60" i="1" s="1"/>
  <c r="M68" i="1"/>
  <c r="AB68" i="1" s="1"/>
  <c r="M38" i="1"/>
  <c r="AB38" i="1" s="1"/>
  <c r="M24" i="1"/>
  <c r="AB24" i="1" s="1"/>
  <c r="M6" i="1"/>
  <c r="AB6" i="1" s="1"/>
  <c r="U34" i="1"/>
  <c r="AA34" i="1" s="1"/>
  <c r="M34" i="1"/>
  <c r="M5" i="1"/>
  <c r="U16" i="1"/>
  <c r="AA16" i="1" s="1"/>
  <c r="M16" i="1"/>
  <c r="M17" i="1"/>
  <c r="AB17" i="1" s="1"/>
  <c r="U20" i="1"/>
  <c r="AA20" i="1" s="1"/>
  <c r="M20" i="1"/>
  <c r="U31" i="1"/>
  <c r="AA31" i="1" s="1"/>
  <c r="M31" i="1"/>
  <c r="AA69" i="1" l="1"/>
  <c r="M69" i="1"/>
  <c r="M79" i="4"/>
  <c r="AB5" i="1"/>
  <c r="U69" i="1"/>
  <c r="AB16" i="4"/>
  <c r="AB3" i="1"/>
  <c r="AA3" i="4"/>
  <c r="U79" i="4"/>
  <c r="AB17" i="4"/>
  <c r="AB30" i="4"/>
  <c r="AB57" i="4"/>
  <c r="AB50" i="4"/>
  <c r="AB46" i="4"/>
  <c r="AB71" i="4"/>
  <c r="AB55" i="4"/>
  <c r="AA5" i="4"/>
  <c r="AB31" i="1"/>
  <c r="AB20" i="1"/>
  <c r="AB16" i="1"/>
  <c r="AB34" i="1"/>
  <c r="AB3" i="4" l="1"/>
  <c r="AA79" i="4"/>
  <c r="AB5" i="4"/>
  <c r="AB4" i="1"/>
  <c r="AB41" i="1"/>
  <c r="AB45" i="1"/>
  <c r="AB47" i="1"/>
  <c r="AB42" i="1"/>
  <c r="AB46" i="1"/>
  <c r="AB44" i="1"/>
  <c r="AB43" i="1"/>
  <c r="AB40" i="1"/>
  <c r="AB79" i="4" l="1"/>
  <c r="AB69" i="1"/>
</calcChain>
</file>

<file path=xl/sharedStrings.xml><?xml version="1.0" encoding="utf-8"?>
<sst xmlns="http://schemas.openxmlformats.org/spreadsheetml/2006/main" count="1527" uniqueCount="449">
  <si>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</si>
  <si>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</si>
  <si>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</si>
  <si>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</si>
  <si>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</si>
  <si>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</si>
  <si>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</si>
  <si>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</si>
  <si>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</si>
  <si>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</si>
  <si>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</si>
  <si>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</si>
  <si>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</si>
  <si>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</si>
  <si>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</si>
  <si>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</si>
  <si>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</si>
  <si>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</si>
  <si>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</si>
  <si>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</si>
  <si>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</si>
  <si>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</si>
  <si>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</si>
  <si>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</si>
  <si>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</si>
  <si>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</si>
  <si>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</si>
  <si>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</si>
  <si>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</si>
  <si>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</si>
  <si>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</si>
  <si>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</si>
  <si>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</si>
  <si>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</si>
  <si>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</si>
  <si>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</si>
  <si>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</si>
  <si>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</si>
  <si>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</si>
  <si>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</si>
  <si>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</si>
  <si>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</si>
  <si>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</si>
  <si>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</si>
  <si>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</si>
  <si>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</si>
  <si>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</si>
  <si>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</si>
  <si>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</si>
  <si>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</si>
  <si>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</si>
  <si>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</si>
  <si>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</si>
  <si>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</si>
  <si>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</si>
  <si>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</si>
  <si>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</si>
  <si>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</si>
  <si>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</si>
  <si>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</si>
  <si>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</si>
  <si>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</si>
  <si>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</si>
  <si>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</si>
  <si>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</si>
  <si>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</si>
  <si>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</si>
  <si>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</si>
  <si>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</si>
  <si>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</si>
  <si>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</si>
  <si>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</si>
  <si>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</si>
  <si>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</si>
  <si>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</si>
  <si>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</si>
  <si>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</si>
  <si>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</si>
  <si>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</si>
  <si>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</si>
  <si>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</si>
  <si>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</si>
  <si>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</si>
  <si>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</si>
  <si>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</si>
  <si>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</si>
  <si>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</si>
  <si>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</si>
  <si>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</si>
  <si>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</si>
  <si>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</si>
  <si>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</si>
  <si>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</si>
  <si>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</si>
  <si>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</si>
  <si>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</si>
  <si>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</si>
  <si>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</si>
  <si>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</si>
  <si>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</si>
  <si>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</si>
  <si>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</si>
  <si>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</si>
  <si>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</si>
  <si>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</si>
  <si>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</si>
  <si>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</si>
  <si>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</si>
  <si>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</si>
  <si>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</si>
  <si>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</si>
  <si>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</si>
  <si>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</si>
  <si>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</si>
  <si>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</si>
  <si>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</si>
  <si>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</si>
  <si>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</si>
  <si>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</si>
  <si>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</si>
  <si>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</si>
  <si>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</si>
  <si>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</si>
  <si>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</si>
  <si>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</si>
  <si>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</si>
  <si>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</si>
  <si>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</si>
  <si>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</si>
  <si>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</si>
  <si>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</si>
  <si>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</si>
  <si>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</si>
  <si>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</si>
  <si>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</si>
  <si>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</si>
  <si>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</si>
  <si>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</si>
  <si>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</si>
  <si>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</si>
  <si>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</si>
  <si>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</si>
  <si>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RAMALAKSHMI GUDARI</t>
  </si>
  <si>
    <t>SIMHACHALAM MANDANGI</t>
  </si>
  <si>
    <t>ADITYA KUMAR BIDDIKA</t>
  </si>
  <si>
    <t>SUSEELA NIMMALA</t>
  </si>
  <si>
    <t>BHRATHI SAMBANA</t>
  </si>
  <si>
    <t>YELLARU ARIKA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</si>
  <si>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</si>
  <si>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</si>
  <si>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</si>
  <si>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</si>
  <si>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</si>
  <si>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</si>
  <si>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</si>
  <si>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</si>
  <si>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</si>
  <si>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</si>
  <si>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</si>
  <si>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</si>
  <si>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</si>
  <si>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</si>
  <si>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</si>
  <si>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</si>
  <si>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</si>
  <si>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NAKSHATRA KONDAGORRI</t>
  </si>
  <si>
    <t>SARADA KADRUKA</t>
  </si>
  <si>
    <t>SATYABHAGAVAN GEDELA</t>
  </si>
  <si>
    <t>ADINARAYANA PUVVALA</t>
  </si>
  <si>
    <t>VIJAYA KONDATAMARA</t>
  </si>
  <si>
    <t>TEJESWARI DEVI MARRI</t>
  </si>
  <si>
    <t>DHANALAKSHMI THOTAPALLI</t>
  </si>
  <si>
    <t>BHUSHANARAO PATTIKA</t>
  </si>
  <si>
    <t>NARAYANA RAO KILLAKA</t>
  </si>
  <si>
    <t>NARENDRA GOWDU</t>
  </si>
  <si>
    <t>VENKATARAMANA ROUTHU</t>
  </si>
  <si>
    <t>SRAVANA VOOYAKA</t>
  </si>
  <si>
    <t>CHINNA RAO MANDANGI</t>
  </si>
  <si>
    <t>PADMAVATHI JANAPALLI</t>
  </si>
  <si>
    <t>ANANTHARAO PATTIKA</t>
  </si>
  <si>
    <t>LAKSHMI NARENDRUNI</t>
  </si>
  <si>
    <t>R S S PRASADA RAO KANDULA</t>
  </si>
  <si>
    <t>UMAMAHESWARARAO NEELAM PATNAIKUNI</t>
  </si>
  <si>
    <t>KRISHNA KUMAR BIDDIKA</t>
  </si>
  <si>
    <t>KIRUMAMMA NIMMAKA</t>
  </si>
  <si>
    <t>RAMAPRASADARAO TIMMAKA</t>
  </si>
  <si>
    <t>RAVI KUMAR ROUTHU</t>
  </si>
  <si>
    <t>NET</t>
  </si>
  <si>
    <t>TOT DED</t>
  </si>
  <si>
    <t>TOT NET</t>
  </si>
  <si>
    <t>SPAY</t>
  </si>
  <si>
    <t>CFMS ID</t>
  </si>
  <si>
    <t xml:space="preserve">DA @ 20.02% </t>
  </si>
  <si>
    <t xml:space="preserve">AHRA @ 8% </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</si>
  <si>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</si>
  <si>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</si>
  <si>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</si>
  <si>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</si>
  <si>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</si>
  <si>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</si>
  <si>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</si>
  <si>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</si>
  <si>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</si>
  <si>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</si>
  <si>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</si>
  <si>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</si>
  <si>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</si>
  <si>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</si>
  <si>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</si>
  <si>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</si>
  <si>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</si>
  <si>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</si>
  <si>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</si>
  <si>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</si>
  <si>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</si>
  <si>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</si>
  <si>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</si>
  <si>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</si>
  <si>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</si>
  <si>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</si>
  <si>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</si>
  <si>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</si>
  <si>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</si>
  <si>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</si>
  <si>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</si>
  <si>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</si>
  <si>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</si>
  <si>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</si>
  <si>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</si>
  <si>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</si>
  <si>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</si>
  <si>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</si>
  <si>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</si>
  <si>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</si>
  <si>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</si>
  <si>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</si>
  <si>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</si>
  <si>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</si>
  <si>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</si>
  <si>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</si>
  <si>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</si>
  <si>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</si>
  <si>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</si>
  <si>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</si>
  <si>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</si>
  <si>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</si>
  <si>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</si>
  <si>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</si>
  <si>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</si>
  <si>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</si>
  <si>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</si>
  <si>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</si>
  <si>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</si>
  <si>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</si>
  <si>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</si>
  <si>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</si>
  <si>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</si>
  <si>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</si>
  <si>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</si>
  <si>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</si>
  <si>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</si>
  <si>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</si>
  <si>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</si>
  <si>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</si>
  <si>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</si>
  <si>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</si>
  <si>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</si>
  <si>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</si>
  <si>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</si>
  <si>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</si>
  <si>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</si>
  <si>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</si>
  <si>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</si>
  <si>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</si>
  <si>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</si>
  <si>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</si>
  <si>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</si>
  <si>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</si>
  <si>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</si>
  <si>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</si>
  <si>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</si>
  <si>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</si>
  <si>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</si>
  <si>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</si>
  <si>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</si>
  <si>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</si>
  <si>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</si>
  <si>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</si>
  <si>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</si>
  <si>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</si>
  <si>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</si>
  <si>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</si>
  <si>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</si>
  <si>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</si>
  <si>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</si>
  <si>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</si>
  <si>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</si>
  <si>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</si>
  <si>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</si>
  <si>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</si>
  <si>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</si>
  <si>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</si>
  <si>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</si>
  <si>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</si>
  <si>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</si>
  <si>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</si>
  <si>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</si>
  <si>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</si>
  <si>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</si>
  <si>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</si>
  <si>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SCHOOL ASSISTANT-MATHS</t>
  </si>
  <si>
    <t>SCHOOL ASSISTANT-SOCIAL SCIENCE</t>
  </si>
  <si>
    <t>SCHOOL ASSISTANT-TELUGU</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</si>
  <si>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</si>
  <si>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</si>
  <si>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</si>
  <si>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</si>
  <si>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</si>
  <si>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</si>
  <si>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</si>
  <si>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</si>
  <si>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</si>
  <si>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</si>
  <si>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</si>
  <si>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</si>
  <si>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</si>
  <si>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</si>
  <si>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</si>
  <si>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</si>
  <si>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</si>
  <si>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</si>
  <si>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</si>
  <si>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</si>
  <si>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</si>
  <si>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</si>
  <si>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</si>
  <si>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</si>
  <si>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</si>
  <si>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</si>
  <si>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</si>
  <si>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</si>
  <si>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</si>
  <si>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</si>
  <si>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</si>
  <si>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</si>
  <si>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</si>
  <si>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</si>
  <si>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</si>
  <si>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</si>
  <si>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</si>
  <si>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</si>
  <si>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</si>
  <si>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</si>
  <si>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</si>
  <si>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</si>
  <si>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EMPID</t>
  </si>
  <si>
    <t>DESG</t>
  </si>
  <si>
    <t>54060-140540</t>
  </si>
  <si>
    <t>Note:Payroll Rules are Mandatory.</t>
  </si>
  <si>
    <t>Employee Name</t>
  </si>
  <si>
    <t>Gross</t>
  </si>
  <si>
    <t>Deduction</t>
  </si>
  <si>
    <t>Net</t>
  </si>
  <si>
    <t>School Assistant</t>
  </si>
  <si>
    <t>Head Masters of Primary</t>
  </si>
  <si>
    <t>Secondary Grade Teacher</t>
  </si>
  <si>
    <t>HARI GOPALARAO LIMMAKA</t>
  </si>
  <si>
    <t>Attender</t>
  </si>
  <si>
    <t>INDIRA BHARATHI BASAVA</t>
  </si>
  <si>
    <t>KARTHIKARAIDU ANKALAPU</t>
  </si>
  <si>
    <t>MANOHARA RAO BIDDIKA</t>
  </si>
  <si>
    <t>MOHANA RAO KOLAKA</t>
  </si>
  <si>
    <t>NARAYANA RAO KONDAGORRI</t>
  </si>
  <si>
    <t>PRASADA RAO PATTIKA</t>
  </si>
  <si>
    <t>RAJESH PATTIKA</t>
  </si>
  <si>
    <t>School Assistant(Telugu)</t>
  </si>
  <si>
    <t>RAVI KUMAR MANDANGI</t>
  </si>
  <si>
    <t>ROJA RAMANI TOYAKA</t>
  </si>
  <si>
    <t>SANDHA RANI MARADANA</t>
  </si>
  <si>
    <t>SANYASI NAIDU ADDAKULA</t>
  </si>
  <si>
    <t>SIMHA CHALAM VUYAKA</t>
  </si>
  <si>
    <t>SRI LAXMI ALAJANGI</t>
  </si>
  <si>
    <t>SUJATHA JANNIMARRI</t>
  </si>
  <si>
    <t>SUNDARARAOSYAMA KUMBURKU</t>
  </si>
  <si>
    <t>SURYA NARAYANA CHALLA</t>
  </si>
  <si>
    <t>SURYA NARAYANA YADLA</t>
  </si>
  <si>
    <t>VENKATA RAO KEVATI</t>
  </si>
  <si>
    <t>Cfms Id</t>
  </si>
  <si>
    <t>Hrms Id</t>
  </si>
  <si>
    <t>CHALAPATHI RAO MUTAKA</t>
  </si>
  <si>
    <t>GANESWARA RAO GOWDU</t>
  </si>
  <si>
    <t>GOWRI SANKARA RAO UYAKA</t>
  </si>
  <si>
    <t>KAMALA BIDDIKA</t>
  </si>
  <si>
    <t>KRISHNA VENI PATTIKA</t>
  </si>
  <si>
    <t>LAKSHMAN MURTY NIMMALA</t>
  </si>
  <si>
    <t>SANKARA RAJU PATTIKA</t>
  </si>
  <si>
    <t>SARDHAR RAO ARIKA</t>
  </si>
  <si>
    <t>SASI BHANURAO ARIKA</t>
  </si>
  <si>
    <t>SOMESWARA RAO VUYAKA</t>
  </si>
  <si>
    <t>1,00,741</t>
  </si>
  <si>
    <t>1,00,341</t>
  </si>
  <si>
    <t>PAY BILL OF GOVT TEACHERS IN G.L.PURAM MANDAL FOR THE MONTH OF JUNE-2023</t>
  </si>
  <si>
    <t>PAY BILL OF MPP TEACHERS IN G.L.PURAM MANDAL FOR THE MONTH OF JUNE-2023</t>
  </si>
  <si>
    <t>PATHIKA P.ANANTHA RAO</t>
  </si>
  <si>
    <t>KANCHARI VINAYAKA MAHARANA</t>
  </si>
  <si>
    <t>NIMMALA SUNEETA</t>
  </si>
  <si>
    <t>ADDAKULA RAMARAO</t>
  </si>
  <si>
    <t>MARRI TEJESWARI DEVI</t>
  </si>
  <si>
    <t>CHUKKA RAVI KUMAR</t>
  </si>
  <si>
    <t>BIDDIKA MANOHARA RAO</t>
  </si>
  <si>
    <t>BASAVA INDIRABHARATHI</t>
  </si>
  <si>
    <t>NADUPURU KURMARAO</t>
  </si>
  <si>
    <t>ARIKATOTA SRIDHAR</t>
  </si>
  <si>
    <t>SAMBHANA BARATHI</t>
  </si>
  <si>
    <t>ARIKA YELLARU</t>
  </si>
  <si>
    <t>ARIKA SANKARARAO</t>
  </si>
  <si>
    <t>MELLIKA PRAMILA</t>
  </si>
  <si>
    <t>R RAVI SANKAR</t>
  </si>
  <si>
    <t>KADRAKA PADMA</t>
  </si>
  <si>
    <t>MANDANGI RAVI KUMAR</t>
  </si>
  <si>
    <t>MANDANGI BHAVANI</t>
  </si>
  <si>
    <t>TOYAKA GAVARAYYA</t>
  </si>
  <si>
    <t>PATTIKA SANKARA RAJU</t>
  </si>
  <si>
    <t>ARIKA SASIBHUSHANA RAO</t>
  </si>
  <si>
    <t>GUDARI RAMA LAKSHMI</t>
  </si>
  <si>
    <t>MUTAKA MUTAKA CHALAPATHI RAO</t>
  </si>
  <si>
    <t>BIDDIKA PARAMMA</t>
  </si>
  <si>
    <t>NIMMAKA KIRUMAMMA</t>
  </si>
  <si>
    <t>BORIGI SIVA PRIYA</t>
  </si>
  <si>
    <t>JANNIMARRI SANTOSH KUMAR</t>
  </si>
  <si>
    <t>BODUDORA VYKUNTHA RAO</t>
  </si>
  <si>
    <t>ALAJANGI SRILAKSHMI</t>
  </si>
  <si>
    <t>KONDAGORRI NAKSHATRA</t>
  </si>
  <si>
    <t>BIDDIKA ADAIAH</t>
  </si>
  <si>
    <t>KUMBURKU RAJESWARI</t>
  </si>
  <si>
    <t>BIDDIKA KRUSHNA KUMAR</t>
  </si>
  <si>
    <t>CHALLA SURYANARAYANA</t>
  </si>
  <si>
    <t>SAMALA S.SIMHACHALAM</t>
  </si>
  <si>
    <t>TOYAKA ROJARAMANI</t>
  </si>
  <si>
    <t>ARIKA SARDHAR RAO</t>
  </si>
  <si>
    <t>MANDANGI SIMHACHALAM</t>
  </si>
  <si>
    <t>ARIKA KRISHNA</t>
  </si>
  <si>
    <t>KONDAGORRI SEERINAIDU</t>
  </si>
  <si>
    <t>SAVALASINGU ANUSHA</t>
  </si>
  <si>
    <t>DAYS</t>
  </si>
  <si>
    <t>01.06.2023</t>
  </si>
  <si>
    <t>21.06.2023</t>
  </si>
  <si>
    <t>01/06/2023</t>
  </si>
  <si>
    <t>1,11,442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</si>
</sst>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00"/>
  </numFmts>
  <fonts count="26"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sz val="11"/>
      <color rgb="FF212529"/>
      <name val="Arial"/>
      <family val="2"/>
    </font>
    <font>
      <b/>
      <sz val="11"/>
      <color rgb="FF212529"/>
      <name val="Arial"/>
      <family val="2"/>
    </font>
    <font>
      <sz val="11"/>
      <color rgb="FF000000"/>
      <name val="Arial"/>
      <family val="2"/>
    </font>
    <font>
      <sz val="11"/>
      <color rgb="FF212529"/>
      <name val="Arial"/>
      <family val="2"/>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diagonal/>
    </border>
    <border>
      <left/>
      <right style="medium">
        <color rgb="FFDDDDDD"/>
      </right>
      <top/>
      <bottom/>
      <diagonal/>
    </border>
  </borders>
  <cellStyleXfs count="2">
    <xf numFmtId="0" fontId="0" fillId="0" borderId="0"/>
    <xf numFmtId="43" fontId="3" fillId="0" borderId="0" applyFont="0" applyFill="0" applyBorder="0" applyAlignment="0" applyProtection="0"/>
  </cellStyleXfs>
  <cellXfs count="156">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4"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1" fillId="0" borderId="1" xfId="0" applyFont="1" applyFill="1" applyBorder="1" applyAlignment="1">
      <alignment horizontal="center" vertical="center" textRotation="90"/>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0" fillId="0" borderId="0" xfId="0" applyFont="1" applyFill="1" applyAlignment="1">
      <alignment horizontal="center"/>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2" borderId="1" xfId="0" applyFont="1" applyFill="1" applyBorder="1" applyAlignment="1">
      <alignment vertical="center"/>
    </xf>
    <xf numFmtId="1" fontId="1" fillId="0" borderId="3" xfId="0" applyNumberFormat="1" applyFont="1" applyFill="1" applyBorder="1" applyAlignment="1">
      <alignment horizontal="center" vertical="center" textRotation="90"/>
    </xf>
    <xf numFmtId="0" fontId="2" fillId="3" borderId="1" xfId="0" applyFont="1" applyFill="1" applyBorder="1" applyAlignment="1">
      <alignment vertical="center"/>
    </xf>
    <xf numFmtId="0" fontId="2" fillId="4" borderId="1"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1" fillId="0" borderId="1" xfId="0" applyFont="1" applyFill="1" applyBorder="1" applyAlignment="1">
      <alignment vertical="center" textRotation="90"/>
    </xf>
    <xf numFmtId="3" fontId="0" fillId="0" borderId="0" xfId="0" applyNumberFormat="1"/>
    <xf numFmtId="0" fontId="0" fillId="0" borderId="0" xfId="0" applyAlignment="1"/>
    <xf numFmtId="0" fontId="23" fillId="0" borderId="4" xfId="0" applyFont="1" applyBorder="1" applyAlignment="1">
      <alignment horizontal="center" vertical="center"/>
    </xf>
    <xf numFmtId="0" fontId="24" fillId="0" borderId="4" xfId="0" applyFont="1" applyBorder="1" applyAlignment="1">
      <alignment vertical="center"/>
    </xf>
    <xf numFmtId="3" fontId="24" fillId="0" borderId="4" xfId="0" applyNumberFormat="1" applyFont="1" applyBorder="1" applyAlignment="1">
      <alignment horizontal="right" vertical="center"/>
    </xf>
    <xf numFmtId="0" fontId="22" fillId="0" borderId="4" xfId="0" applyFont="1" applyBorder="1" applyAlignment="1">
      <alignment vertical="center"/>
    </xf>
    <xf numFmtId="3" fontId="22" fillId="0" borderId="4" xfId="0" applyNumberFormat="1" applyFont="1" applyBorder="1" applyAlignment="1">
      <alignment horizontal="right" vertical="center"/>
    </xf>
    <xf numFmtId="0" fontId="1" fillId="0" borderId="1" xfId="0" applyFont="1" applyFill="1" applyBorder="1" applyAlignment="1">
      <alignment horizontal="center" vertical="center"/>
    </xf>
    <xf numFmtId="0" fontId="25" fillId="0" borderId="0" xfId="0" applyFont="1" applyAlignment="1">
      <alignment vertical="center"/>
    </xf>
    <xf numFmtId="0" fontId="2" fillId="0" borderId="1" xfId="0" applyFont="1" applyFill="1" applyBorder="1" applyAlignment="1"/>
    <xf numFmtId="0" fontId="16" fillId="0" borderId="0" xfId="0" applyFont="1" applyAlignment="1">
      <alignment horizontal="center" vertical="center" wrapText="1"/>
    </xf>
    <xf numFmtId="0" fontId="2" fillId="5" borderId="0" xfId="0" applyFont="1" applyFill="1" applyBorder="1" applyAlignment="1">
      <alignment vertical="center"/>
    </xf>
    <xf numFmtId="0" fontId="2" fillId="5" borderId="1" xfId="0" applyFont="1" applyFill="1" applyBorder="1" applyAlignment="1">
      <alignment vertical="center"/>
    </xf>
    <xf numFmtId="0" fontId="2" fillId="5" borderId="1" xfId="0" applyFont="1" applyFill="1" applyBorder="1" applyAlignment="1">
      <alignment horizontal="right" vertical="center"/>
    </xf>
    <xf numFmtId="1" fontId="2" fillId="5" borderId="1" xfId="0" applyNumberFormat="1" applyFont="1" applyFill="1" applyBorder="1" applyAlignment="1">
      <alignment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1" fontId="2" fillId="5" borderId="0" xfId="1" applyNumberFormat="1" applyFont="1" applyFill="1" applyBorder="1" applyAlignment="1">
      <alignment horizontal="center" vertical="center"/>
    </xf>
    <xf numFmtId="0" fontId="20" fillId="5" borderId="0" xfId="0" applyFont="1" applyFill="1" applyAlignment="1">
      <alignment vertical="center" wrapText="1"/>
    </xf>
    <xf numFmtId="0" fontId="1" fillId="5" borderId="0" xfId="0" applyFont="1" applyFill="1" applyBorder="1" applyAlignment="1">
      <alignment horizontal="center" vertical="center" textRotation="90"/>
    </xf>
    <xf numFmtId="0" fontId="2" fillId="5" borderId="0" xfId="0" applyFont="1" applyFill="1" applyBorder="1" applyAlignment="1">
      <alignment horizontal="center" vertical="center"/>
    </xf>
    <xf numFmtId="1" fontId="1" fillId="5" borderId="0" xfId="0" applyNumberFormat="1" applyFont="1" applyFill="1" applyBorder="1" applyAlignment="1">
      <alignment horizontal="center" vertical="center" textRotation="90"/>
    </xf>
    <xf numFmtId="0" fontId="2" fillId="5" borderId="1" xfId="0" applyNumberFormat="1" applyFont="1" applyFill="1" applyBorder="1" applyAlignment="1">
      <alignment vertical="center"/>
    </xf>
    <xf numFmtId="0" fontId="2" fillId="5" borderId="1" xfId="0" applyFont="1" applyFill="1" applyBorder="1"/>
    <xf numFmtId="1" fontId="2" fillId="5" borderId="1" xfId="1" applyNumberFormat="1" applyFont="1" applyFill="1" applyBorder="1" applyAlignment="1">
      <alignment horizontal="center" vertical="center"/>
    </xf>
    <xf numFmtId="1" fontId="1" fillId="5" borderId="1" xfId="1" applyNumberFormat="1" applyFont="1" applyFill="1" applyBorder="1" applyAlignment="1">
      <alignment horizontal="center" vertical="center"/>
    </xf>
    <xf numFmtId="0" fontId="9" fillId="0" borderId="5" xfId="0" applyFont="1" applyBorder="1" applyAlignment="1">
      <alignment vertical="center"/>
    </xf>
    <xf numFmtId="0" fontId="2" fillId="2" borderId="1" xfId="0" applyFon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1" fontId="2" fillId="5"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xf>
    <xf numFmtId="1" fontId="2" fillId="5" borderId="1" xfId="0" applyNumberFormat="1" applyFont="1" applyFill="1" applyBorder="1" applyAlignment="1">
      <alignment horizontal="center" vertical="center"/>
    </xf>
    <xf numFmtId="1" fontId="2" fillId="0" borderId="1" xfId="0" applyNumberFormat="1" applyFont="1" applyFill="1" applyBorder="1" applyAlignment="1">
      <alignment horizontal="center" vertical="center" textRotation="90"/>
    </xf>
    <xf numFmtId="1" fontId="2" fillId="0" borderId="1" xfId="0" applyNumberFormat="1" applyFont="1" applyFill="1" applyBorder="1" applyAlignment="1">
      <alignment horizontal="center"/>
    </xf>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6" fillId="0" borderId="0" xfId="0" applyFont="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0" fillId="0" borderId="0" xfId="0" applyFont="1" applyAlignment="1">
      <alignment horizontal="center" wrapText="1"/>
    </xf>
    <xf numFmtId="0" fontId="10" fillId="0" borderId="0" xfId="0" applyFont="1" applyAlignment="1">
      <alignment horizontal="center"/>
    </xf>
    <xf numFmtId="0" fontId="19" fillId="0" borderId="0" xfId="0" applyFont="1" applyFill="1" applyAlignment="1">
      <alignment horizontal="center"/>
    </xf>
    <xf numFmtId="0" fontId="20" fillId="0" borderId="0" xfId="0" applyFont="1" applyFill="1" applyAlignment="1">
      <alignment horizontal="center" vertical="center" wrapText="1"/>
    </xf>
    <xf numFmtId="1" fontId="2" fillId="0" borderId="0" xfId="0" applyNumberFormat="1" applyFont="1" applyFill="1" applyBorder="1" applyAlignment="1">
      <alignment horizontal="center" vertical="center" textRotation="90"/>
    </xf>
    <xf numFmtId="1" fontId="2" fillId="0" borderId="0" xfId="0" applyNumberFormat="1" applyFont="1" applyFill="1" applyBorder="1" applyAlignment="1">
      <alignment horizontal="center" vertical="center"/>
    </xf>
    <xf numFmtId="1" fontId="2" fillId="5" borderId="0" xfId="0" applyNumberFormat="1" applyFont="1" applyFill="1" applyBorder="1" applyAlignment="1">
      <alignment horizontal="center" vertical="center"/>
    </xf>
    <xf numFmtId="1" fontId="2" fillId="0" borderId="0" xfId="0" applyNumberFormat="1"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26</xdr:row>
      <xdr:rowOff>152401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615950</xdr:colOff>
      <xdr:row>42</xdr:row>
      <xdr:rowOff>269875</xdr:rowOff>
    </xdr:from>
    <xdr:to>
      <xdr:col>9</xdr:col>
      <xdr:colOff>526941</xdr:colOff>
      <xdr:row>45</xdr:row>
      <xdr:rowOff>282575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902200" y="9556750"/>
          <a:ext cx="2562116" cy="885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542925</xdr:colOff>
      <xdr:row>28</xdr:row>
      <xdr:rowOff>37758</xdr:rowOff>
    </xdr:from>
    <xdr:to>
      <xdr:col>16</xdr:col>
      <xdr:colOff>238125</xdr:colOff>
      <xdr:row>32</xdr:row>
      <xdr:rowOff>114300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6275" y="4009683"/>
          <a:ext cx="2524125" cy="876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171450</xdr:colOff>
      <xdr:row>2</xdr:row>
      <xdr:rowOff>0</xdr:rowOff>
    </xdr:to>
    <xdr:sp macro="" textlink="">
      <xdr:nvSpPr>
        <xdr:cNvPr id="12289" name="AutoShape 1" descr="HERB">
          <a:extLst>
            <a:ext uri="{FF2B5EF4-FFF2-40B4-BE49-F238E27FC236}">
              <a16:creationId xmlns:a16="http://schemas.microsoft.com/office/drawing/2014/main" id="{1D1D1380-9A76-4439-9F4A-441FC42DF531}"/>
            </a:ext>
          </a:extLst>
        </xdr:cNvPr>
        <xdr:cNvSpPr>
          <a:spLocks noChangeAspect="1" noChangeArrowheads="1"/>
        </xdr:cNvSpPr>
      </xdr:nvSpPr>
      <xdr:spPr bwMode="auto">
        <a:xfrm>
          <a:off x="0" y="190500"/>
          <a:ext cx="2000250" cy="3810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1</xdr:col>
      <xdr:colOff>342900</xdr:colOff>
      <xdr:row>1</xdr:row>
      <xdr:rowOff>95250</xdr:rowOff>
    </xdr:to>
    <xdr:sp macro="" textlink="">
      <xdr:nvSpPr>
        <xdr:cNvPr id="12290" name="AutoShape 2" descr="HERB">
          <a:extLst>
            <a:ext uri="{FF2B5EF4-FFF2-40B4-BE49-F238E27FC236}">
              <a16:creationId xmlns:a16="http://schemas.microsoft.com/office/drawing/2014/main" id="{2B03360F-F5DE-4065-92CE-DF20670030E7}"/>
            </a:ext>
          </a:extLst>
        </xdr:cNvPr>
        <xdr:cNvSpPr>
          <a:spLocks noChangeAspect="1" noChangeArrowheads="1"/>
        </xdr:cNvSpPr>
      </xdr:nvSpPr>
      <xdr:spPr bwMode="auto">
        <a:xfrm>
          <a:off x="0" y="60712350"/>
          <a:ext cx="952500" cy="285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83"/>
  <sheetViews>
    <sheetView zoomScale="110" zoomScaleNormal="110" zoomScaleSheetLayoutView="100" workbookViewId="0">
      <pane xSplit="6" ySplit="2" topLeftCell="P3" activePane="bottomRight" state="frozen"/>
      <selection activeCell="W9" sqref="W9"/>
      <selection pane="topRight" activeCell="W9" sqref="W9"/>
      <selection pane="bottomLeft" activeCell="W9" sqref="W9"/>
      <selection pane="bottomRight" activeCell="AG68" sqref="AG3:AG68"/>
    </sheetView>
  </sheetViews>
  <sheetFormatPr defaultColWidth="9.140625" defaultRowHeight="15" x14ac:dyDescent="0.25"/>
  <cols>
    <col min="1" max="1" width="3.7109375" style="43" customWidth="1"/>
    <col min="2" max="2" width="6" style="43" customWidth="1"/>
    <col min="3" max="3" width="9.140625" style="43" customWidth="1"/>
    <col min="4" max="4" width="10.7109375" style="43" customWidth="1"/>
    <col min="5" max="5" width="24.5703125" style="43" customWidth="1"/>
    <col min="6" max="6" width="19" style="43" customWidth="1"/>
    <col min="7" max="7" width="10.140625" style="43" bestFit="1" customWidth="1"/>
    <col min="8" max="8" width="5.7109375" style="43" customWidth="1"/>
    <col min="9" max="9" width="7.85546875" style="43" customWidth="1"/>
    <col min="10" max="11" width="6.140625" style="43" customWidth="1"/>
    <col min="12" max="12" width="5.7109375" style="43" customWidth="1"/>
    <col min="13" max="13" width="8.140625" style="43" customWidth="1"/>
    <col min="14" max="14" width="7" style="1" customWidth="1"/>
    <col min="15" max="15" width="4.28515625" style="1" customWidth="1"/>
    <col min="16" max="16" width="7.42578125" style="2" bestFit="1" customWidth="1"/>
    <col min="17" max="17" width="6" style="1" customWidth="1"/>
    <col min="18" max="18" width="6.7109375" style="2" customWidth="1"/>
    <col min="19" max="19" width="5.42578125" style="1" customWidth="1"/>
    <col min="20" max="20" width="5.28515625" style="2" customWidth="1"/>
    <col min="21" max="21" width="5.85546875" style="1" customWidth="1"/>
    <col min="22" max="22" width="7.7109375" style="2" customWidth="1"/>
    <col min="23" max="23" width="7.5703125" style="2" customWidth="1"/>
    <col min="24" max="24" width="6.7109375" style="1" customWidth="1"/>
    <col min="25" max="25" width="6.140625" style="1" customWidth="1"/>
    <col min="26" max="26" width="5.140625" style="1" customWidth="1"/>
    <col min="27" max="27" width="7.5703125" style="1" customWidth="1"/>
    <col min="28" max="28" width="9.28515625" style="43" customWidth="1"/>
    <col min="29" max="29" width="5.7109375" style="49" customWidth="1"/>
    <col min="30" max="30" width="5.7109375" style="43" customWidth="1"/>
    <col min="31" max="31" width="9" style="43" customWidth="1"/>
    <col min="32" max="32" width="9.140625" style="49" customWidth="1"/>
    <col min="33" max="33" width="9.140625" style="43" customWidth="1"/>
    <col min="34" max="34" width="9.140625" style="5" customWidth="1"/>
    <col min="35" max="35" width="11.28515625" style="5" bestFit="1" customWidth="1"/>
    <col min="36" max="36" width="9" style="5" customWidth="1"/>
    <col min="37" max="46" width="9.140625" style="43" customWidth="1"/>
    <col min="47" max="16384" width="9.140625" style="43"/>
  </cols>
  <sheetData>
    <row r="1" spans="1:38" ht="30.75" x14ac:dyDescent="0.45">
      <c r="B1" s="130" t="s">
        <v>401</v>
      </c>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I1" s="43"/>
      <c r="AJ1" s="43"/>
    </row>
    <row r="2" spans="1:38" s="4" customFormat="1" ht="78" x14ac:dyDescent="0.25">
      <c r="A2" s="4" t="s">
        <v>444</v>
      </c>
      <c r="B2" s="7" t="s">
        <v>0</v>
      </c>
      <c r="C2" s="7" t="s">
        <v>1</v>
      </c>
      <c r="D2" s="7" t="s">
        <v>191</v>
      </c>
      <c r="E2" s="7" t="s">
        <v>2</v>
      </c>
      <c r="F2" s="7" t="s">
        <v>3</v>
      </c>
      <c r="G2" s="7" t="s">
        <v>105</v>
      </c>
      <c r="H2" s="7" t="s">
        <v>190</v>
      </c>
      <c r="I2" s="7" t="s">
        <v>192</v>
      </c>
      <c r="J2" s="7" t="s">
        <v>258</v>
      </c>
      <c r="K2" s="7" t="s">
        <v>193</v>
      </c>
      <c r="L2" s="7" t="s">
        <v>107</v>
      </c>
      <c r="M2" s="7" t="s">
        <v>106</v>
      </c>
      <c r="N2" s="8" t="s">
        <v>108</v>
      </c>
      <c r="O2" s="8" t="s">
        <v>109</v>
      </c>
      <c r="P2" s="19" t="s">
        <v>110</v>
      </c>
      <c r="Q2" s="92" t="s">
        <v>111</v>
      </c>
      <c r="R2" s="19" t="s">
        <v>112</v>
      </c>
      <c r="S2" s="8" t="s">
        <v>113</v>
      </c>
      <c r="T2" s="19" t="s">
        <v>114</v>
      </c>
      <c r="U2" s="8" t="s">
        <v>115</v>
      </c>
      <c r="V2" s="19" t="s">
        <v>116</v>
      </c>
      <c r="W2" s="19" t="s">
        <v>117</v>
      </c>
      <c r="X2" s="8" t="s">
        <v>118</v>
      </c>
      <c r="Y2" s="8" t="s">
        <v>318</v>
      </c>
      <c r="Z2" s="8" t="s">
        <v>313</v>
      </c>
      <c r="AA2" s="8" t="s">
        <v>188</v>
      </c>
      <c r="AB2" s="7" t="s">
        <v>189</v>
      </c>
      <c r="AC2" s="7" t="s">
        <v>327</v>
      </c>
      <c r="AD2" s="7" t="s">
        <v>107</v>
      </c>
      <c r="AE2" s="85" t="s">
        <v>350</v>
      </c>
      <c r="AF2" s="7" t="s">
        <v>351</v>
      </c>
      <c r="AG2" s="7" t="s">
        <v>353</v>
      </c>
      <c r="AH2" s="123" t="s">
        <v>354</v>
      </c>
      <c r="AI2" s="4" t="s">
        <v>355</v>
      </c>
      <c r="AJ2" s="4" t="s">
        <v>356</v>
      </c>
    </row>
    <row r="3" spans="1:38" s="3" customFormat="1" ht="18" customHeight="1" x14ac:dyDescent="0.25">
      <c r="A3" s="3">
        <v>0</v>
      </c>
      <c r="B3" s="11">
        <v>1</v>
      </c>
      <c r="C3" s="11">
        <v>2229255</v>
      </c>
      <c r="D3" s="11">
        <v>14371751</v>
      </c>
      <c r="E3" s="11" t="s">
        <v>4</v>
      </c>
      <c r="F3" s="11" t="s">
        <v>5</v>
      </c>
      <c r="G3" s="11">
        <f>IF(A3&gt;=1,ROUND(AH3/30*A3,0),AG3)</f>
        <v>74770</v>
      </c>
      <c r="H3" s="11">
        <v>0</v>
      </c>
      <c r="I3" s="11">
        <f t="shared" ref="I3:I34" si="0">ROUND(G3*20.02%,0)</f>
        <v>14969</v>
      </c>
      <c r="J3" s="11">
        <f t="shared" ref="J3:J34" si="1">ROUND(G3*10%,0)</f>
        <v>7477</v>
      </c>
      <c r="K3" s="11">
        <v>2000</v>
      </c>
      <c r="L3" s="11">
        <f>IF(AND(G3&gt;=87481,AC3=1),1375,IF(AND(G3&gt;=65361,AC3=1),1330,IF(AND(G3&gt;=54061,AC3=1),1225,IF(AND(G3&gt;=42141,AC3=1),1000,IF(AND(G3&gt;=31751,AC3=1),850,IF(AND(G3&lt;=31750,AC3=1),700,IF(AND(G3&gt;=87481,AC3=2),1600,IF(AND(G3&gt;=65361,AC3=2),1525,IF(AND(G3&gt;=54061,AC3=2),1400,IF(AND(G3&gt;=42141,AC3=2),1150,IF(AND(G3&gt;=31751,AC3=2),975,IF(AND(G3&lt;=31750,AC3=2),800,IF(AND(G3&gt;=87481,AC3=3),1800,IF(AND(G3&gt;=65361,AC3=3),1700,IF(AND(G3&gt;=54061,AC3=3),1600,IF(AND(G3&gt;=42141,AC3=3),1300,IF(AND(G3&gt;=31751,AC3=3),1100,IF(AND(G3&lt;=31750,AC3=3),900))))))))))))))))))</f>
        <v>1700</v>
      </c>
      <c r="M3" s="11">
        <f t="shared" ref="M3:M34" si="2">SUM(G3:L3)</f>
        <v>100916</v>
      </c>
      <c r="N3" s="14">
        <v>10000</v>
      </c>
      <c r="O3" s="14">
        <v>0</v>
      </c>
      <c r="P3" s="14">
        <v>0</v>
      </c>
      <c r="Q3" s="11">
        <v>0</v>
      </c>
      <c r="R3" s="11">
        <v>2200</v>
      </c>
      <c r="S3" s="14">
        <v>0</v>
      </c>
      <c r="T3" s="14">
        <v>120</v>
      </c>
      <c r="U3" s="14">
        <v>0</v>
      </c>
      <c r="V3" s="14">
        <v>200</v>
      </c>
      <c r="W3" s="14">
        <v>300</v>
      </c>
      <c r="X3" s="14">
        <v>7000</v>
      </c>
      <c r="Y3" s="14"/>
      <c r="Z3" s="14"/>
      <c r="AA3" s="11">
        <f t="shared" ref="AA3:AA34" si="3">SUM(N3:Z3)</f>
        <v>19820</v>
      </c>
      <c r="AB3" s="15">
        <f t="shared" ref="AB3:AB34" si="4">M3-AA3</f>
        <v>81096</v>
      </c>
      <c r="AC3" s="9">
        <f t="shared" ref="AC3:AC34" si="5">IFERROR(VLOOKUP(F3,HILLTOPSNEW,2,FALSE),2)</f>
        <v>3</v>
      </c>
      <c r="AD3" s="11">
        <v>1125</v>
      </c>
      <c r="AE3" s="11">
        <v>74770</v>
      </c>
      <c r="AF3" s="74" t="str">
        <f>IFERROR(VLOOKUP(D3,INCREMENTSJUNE,1,FALSE),"")</f>
        <v/>
      </c>
      <c r="AG3" s="74">
        <f t="shared" ref="AG3:AG34" si="6">IF((AF3="YES"),VLOOKUP(AE3,RATEOFINC,2,FALSE)+AE3,AE3)</f>
        <v>74770</v>
      </c>
      <c r="AH3" s="124">
        <v>74770</v>
      </c>
      <c r="AI3" s="81">
        <v>2229255</v>
      </c>
      <c r="AJ3" s="81" t="s">
        <v>307</v>
      </c>
      <c r="AK3" s="91"/>
      <c r="AL3" s="91"/>
    </row>
    <row r="4" spans="1:38" s="3" customFormat="1" ht="18" customHeight="1" x14ac:dyDescent="0.25">
      <c r="A4" s="3">
        <v>0</v>
      </c>
      <c r="B4" s="11">
        <v>2</v>
      </c>
      <c r="C4" s="11">
        <v>2224256</v>
      </c>
      <c r="D4" s="11">
        <v>14344460</v>
      </c>
      <c r="E4" s="11" t="s">
        <v>6</v>
      </c>
      <c r="F4" s="11" t="s">
        <v>5</v>
      </c>
      <c r="G4" s="11">
        <f t="shared" ref="G4:G67" si="7">IF(A4&gt;=1,ROUND(AH4/30*A4,0),AG4)</f>
        <v>63660</v>
      </c>
      <c r="H4" s="11"/>
      <c r="I4" s="11">
        <f t="shared" si="0"/>
        <v>12745</v>
      </c>
      <c r="J4" s="11">
        <f t="shared" si="1"/>
        <v>6366</v>
      </c>
      <c r="K4" s="11">
        <v>2000</v>
      </c>
      <c r="L4" s="11">
        <f t="shared" ref="L4:L65" si="8">IF(AND(G4&gt;=87481,AC4=1),1375,IF(AND(G4&gt;=65361,AC4=1),1330,IF(AND(G4&gt;=54061,AC4=1),1225,IF(AND(G4&gt;=42141,AC4=1),1000,IF(AND(G4&gt;=31751,AC4=1),850,IF(AND(G4&lt;=31750,AC4=1),700,IF(AND(G4&gt;=87481,AC4=2),1600,IF(AND(G4&gt;=65361,AC4=2),1525,IF(AND(G4&gt;=54061,AC4=2),1400,IF(AND(G4&gt;=42141,AC4=2),1150,IF(AND(G4&gt;=31751,AC4=2),975,IF(AND(G4&lt;=31750,AC4=2),800,IF(AND(G4&gt;=87481,AC4=3),1800,IF(AND(G4&gt;=65361,AC4=3),1700,IF(AND(G4&gt;=54061,AC4=3),1600,IF(AND(G4&gt;=42141,AC4=3),1300,IF(AND(G4&gt;=31751,AC4=3),1100,IF(AND(G4&lt;=31750,AC4=3),900))))))))))))))))))</f>
        <v>1600</v>
      </c>
      <c r="M4" s="11">
        <f t="shared" si="2"/>
        <v>86371</v>
      </c>
      <c r="N4" s="14">
        <v>0</v>
      </c>
      <c r="O4" s="14">
        <v>0</v>
      </c>
      <c r="P4" s="14">
        <v>8000</v>
      </c>
      <c r="Q4" s="11">
        <v>0</v>
      </c>
      <c r="R4" s="11">
        <v>3000</v>
      </c>
      <c r="S4" s="14">
        <v>0</v>
      </c>
      <c r="T4" s="14">
        <v>60</v>
      </c>
      <c r="U4" s="14">
        <v>0</v>
      </c>
      <c r="V4" s="14">
        <v>200</v>
      </c>
      <c r="W4" s="14">
        <v>225</v>
      </c>
      <c r="X4" s="14">
        <v>1000</v>
      </c>
      <c r="Y4" s="14"/>
      <c r="Z4" s="14"/>
      <c r="AA4" s="11">
        <f t="shared" si="3"/>
        <v>12485</v>
      </c>
      <c r="AB4" s="15">
        <f t="shared" si="4"/>
        <v>73886</v>
      </c>
      <c r="AC4" s="9">
        <f t="shared" si="5"/>
        <v>3</v>
      </c>
      <c r="AD4" s="11">
        <v>1050</v>
      </c>
      <c r="AE4" s="11">
        <v>63660</v>
      </c>
      <c r="AF4" s="74" t="str">
        <f>IFERROR(VLOOKUP(D4,INCREMENTSJUNE,1,FALSE),"")</f>
        <v/>
      </c>
      <c r="AG4" s="74">
        <f t="shared" si="6"/>
        <v>63660</v>
      </c>
      <c r="AH4" s="124">
        <v>63660</v>
      </c>
      <c r="AI4" s="81">
        <v>2224256</v>
      </c>
      <c r="AJ4" s="81" t="s">
        <v>308</v>
      </c>
      <c r="AK4" s="91"/>
      <c r="AL4" s="91"/>
    </row>
    <row r="5" spans="1:38" s="3" customFormat="1" ht="18" customHeight="1" x14ac:dyDescent="0.25">
      <c r="A5" s="3">
        <v>0</v>
      </c>
      <c r="B5" s="11">
        <v>3</v>
      </c>
      <c r="C5" s="11">
        <v>2249483</v>
      </c>
      <c r="D5" s="11">
        <v>14355350</v>
      </c>
      <c r="E5" s="11" t="s">
        <v>7</v>
      </c>
      <c r="F5" s="11" t="s">
        <v>5</v>
      </c>
      <c r="G5" s="11">
        <f t="shared" si="7"/>
        <v>40970</v>
      </c>
      <c r="H5" s="11">
        <v>0</v>
      </c>
      <c r="I5" s="11">
        <f t="shared" si="0"/>
        <v>8202</v>
      </c>
      <c r="J5" s="11">
        <f t="shared" si="1"/>
        <v>4097</v>
      </c>
      <c r="K5" s="11">
        <v>2000</v>
      </c>
      <c r="L5" s="11">
        <f t="shared" si="8"/>
        <v>1100</v>
      </c>
      <c r="M5" s="11">
        <f t="shared" si="2"/>
        <v>56369</v>
      </c>
      <c r="N5" s="14">
        <v>0</v>
      </c>
      <c r="O5" s="14">
        <v>0</v>
      </c>
      <c r="P5" s="14">
        <v>0</v>
      </c>
      <c r="Q5" s="11">
        <v>0</v>
      </c>
      <c r="R5" s="11">
        <v>1300</v>
      </c>
      <c r="S5" s="14">
        <v>0</v>
      </c>
      <c r="T5" s="14">
        <v>30</v>
      </c>
      <c r="U5" s="14">
        <f>ROUND((G5+I5)*10%,0)</f>
        <v>4917</v>
      </c>
      <c r="V5" s="14">
        <v>200</v>
      </c>
      <c r="W5" s="14">
        <v>225</v>
      </c>
      <c r="X5" s="14">
        <v>0</v>
      </c>
      <c r="Y5" s="14"/>
      <c r="Z5" s="14"/>
      <c r="AA5" s="11">
        <f t="shared" si="3"/>
        <v>6672</v>
      </c>
      <c r="AB5" s="15">
        <f t="shared" si="4"/>
        <v>49697</v>
      </c>
      <c r="AC5" s="9">
        <f t="shared" si="5"/>
        <v>3</v>
      </c>
      <c r="AD5" s="11">
        <v>825</v>
      </c>
      <c r="AE5" s="11">
        <v>39800</v>
      </c>
      <c r="AF5" s="122" t="s">
        <v>352</v>
      </c>
      <c r="AG5" s="74">
        <f t="shared" si="6"/>
        <v>40970</v>
      </c>
      <c r="AH5" s="124">
        <v>40970</v>
      </c>
      <c r="AI5" s="81">
        <v>2249483</v>
      </c>
      <c r="AJ5" s="81" t="s">
        <v>308</v>
      </c>
      <c r="AK5" s="91"/>
      <c r="AL5" s="91"/>
    </row>
    <row r="6" spans="1:38" s="3" customFormat="1" ht="18" customHeight="1" x14ac:dyDescent="0.25">
      <c r="A6" s="3">
        <v>0</v>
      </c>
      <c r="B6" s="11">
        <v>4</v>
      </c>
      <c r="C6" s="11">
        <v>2244407</v>
      </c>
      <c r="D6" s="11">
        <v>14351941</v>
      </c>
      <c r="E6" s="11" t="s">
        <v>8</v>
      </c>
      <c r="F6" s="11" t="s">
        <v>5</v>
      </c>
      <c r="G6" s="11">
        <f t="shared" si="7"/>
        <v>52600</v>
      </c>
      <c r="H6" s="11">
        <v>0</v>
      </c>
      <c r="I6" s="11">
        <f t="shared" si="0"/>
        <v>10531</v>
      </c>
      <c r="J6" s="11">
        <f t="shared" si="1"/>
        <v>5260</v>
      </c>
      <c r="K6" s="11">
        <v>2000</v>
      </c>
      <c r="L6" s="11">
        <f t="shared" si="8"/>
        <v>1300</v>
      </c>
      <c r="M6" s="11">
        <f t="shared" si="2"/>
        <v>71691</v>
      </c>
      <c r="N6" s="14">
        <v>0</v>
      </c>
      <c r="O6" s="14">
        <v>0</v>
      </c>
      <c r="P6" s="14">
        <v>0</v>
      </c>
      <c r="Q6" s="11">
        <v>0</v>
      </c>
      <c r="R6" s="11">
        <v>1800</v>
      </c>
      <c r="S6" s="14">
        <v>0</v>
      </c>
      <c r="T6" s="14">
        <v>30</v>
      </c>
      <c r="U6" s="14">
        <f>ROUND((G6+I6)*10%,0)</f>
        <v>6313</v>
      </c>
      <c r="V6" s="14">
        <v>200</v>
      </c>
      <c r="W6" s="14">
        <v>225</v>
      </c>
      <c r="X6" s="14">
        <v>0</v>
      </c>
      <c r="Y6" s="14"/>
      <c r="Z6" s="14"/>
      <c r="AA6" s="11">
        <f t="shared" si="3"/>
        <v>8568</v>
      </c>
      <c r="AB6" s="15">
        <f t="shared" si="4"/>
        <v>63123</v>
      </c>
      <c r="AC6" s="9">
        <f t="shared" si="5"/>
        <v>3</v>
      </c>
      <c r="AD6" s="11">
        <v>935</v>
      </c>
      <c r="AE6" s="11">
        <v>52600</v>
      </c>
      <c r="AF6" s="74" t="str">
        <f t="shared" ref="AF6:AF19" si="9">IFERROR(VLOOKUP(D6,INCREMENTSJUNE,1,FALSE),"")</f>
        <v/>
      </c>
      <c r="AG6" s="74">
        <f t="shared" si="6"/>
        <v>52600</v>
      </c>
      <c r="AH6" s="124">
        <v>52600</v>
      </c>
      <c r="AI6" s="81">
        <v>2244407</v>
      </c>
      <c r="AJ6" s="81" t="s">
        <v>308</v>
      </c>
      <c r="AK6" s="91"/>
      <c r="AL6" s="91"/>
    </row>
    <row r="7" spans="1:38" s="106" customFormat="1" ht="18" customHeight="1" x14ac:dyDescent="0.25">
      <c r="A7" s="106">
        <v>11</v>
      </c>
      <c r="B7" s="107">
        <v>5</v>
      </c>
      <c r="C7" s="107">
        <v>2224642</v>
      </c>
      <c r="D7" s="107">
        <v>14344709</v>
      </c>
      <c r="E7" s="107" t="s">
        <v>9</v>
      </c>
      <c r="F7" s="107" t="s">
        <v>10</v>
      </c>
      <c r="G7" s="11">
        <f t="shared" si="7"/>
        <v>22719</v>
      </c>
      <c r="H7" s="107"/>
      <c r="I7" s="107">
        <f t="shared" si="0"/>
        <v>4548</v>
      </c>
      <c r="J7" s="107">
        <f t="shared" si="1"/>
        <v>2272</v>
      </c>
      <c r="K7" s="107">
        <f>ROUND(2000/30*A7,0)</f>
        <v>733</v>
      </c>
      <c r="L7" s="107">
        <f>ROUND(900/30*A7,0)</f>
        <v>330</v>
      </c>
      <c r="M7" s="107">
        <f t="shared" si="2"/>
        <v>30602</v>
      </c>
      <c r="N7" s="108"/>
      <c r="O7" s="108"/>
      <c r="P7" s="108"/>
      <c r="Q7" s="107"/>
      <c r="R7" s="107"/>
      <c r="S7" s="108"/>
      <c r="T7" s="108"/>
      <c r="U7" s="108"/>
      <c r="V7" s="108">
        <v>200</v>
      </c>
      <c r="W7" s="108"/>
      <c r="X7" s="108"/>
      <c r="Y7" s="108"/>
      <c r="Z7" s="108"/>
      <c r="AA7" s="107">
        <f t="shared" si="3"/>
        <v>200</v>
      </c>
      <c r="AB7" s="109">
        <f t="shared" si="4"/>
        <v>30402</v>
      </c>
      <c r="AC7" s="110">
        <f t="shared" si="5"/>
        <v>3</v>
      </c>
      <c r="AD7" s="107">
        <v>1050</v>
      </c>
      <c r="AE7" s="107">
        <v>61960</v>
      </c>
      <c r="AF7" s="74" t="str">
        <f t="shared" si="9"/>
        <v/>
      </c>
      <c r="AG7" s="111">
        <f t="shared" si="6"/>
        <v>61960</v>
      </c>
      <c r="AH7" s="125">
        <v>61960</v>
      </c>
      <c r="AI7" s="112">
        <v>2224642</v>
      </c>
      <c r="AJ7" s="112" t="s">
        <v>308</v>
      </c>
      <c r="AK7" s="113"/>
      <c r="AL7" s="113"/>
    </row>
    <row r="8" spans="1:38" s="3" customFormat="1" ht="18" customHeight="1" x14ac:dyDescent="0.25">
      <c r="A8" s="3">
        <v>0</v>
      </c>
      <c r="B8" s="11">
        <v>6</v>
      </c>
      <c r="C8" s="11">
        <v>2224644</v>
      </c>
      <c r="D8" s="11">
        <v>14344711</v>
      </c>
      <c r="E8" s="11" t="s">
        <v>11</v>
      </c>
      <c r="F8" s="11" t="s">
        <v>12</v>
      </c>
      <c r="G8" s="11">
        <f t="shared" si="7"/>
        <v>61960</v>
      </c>
      <c r="H8" s="11"/>
      <c r="I8" s="11">
        <f t="shared" si="0"/>
        <v>12404</v>
      </c>
      <c r="J8" s="11">
        <f t="shared" si="1"/>
        <v>6196</v>
      </c>
      <c r="K8" s="11">
        <v>0</v>
      </c>
      <c r="L8" s="11">
        <v>0</v>
      </c>
      <c r="M8" s="11">
        <f t="shared" si="2"/>
        <v>80560</v>
      </c>
      <c r="N8" s="14">
        <v>0</v>
      </c>
      <c r="O8" s="14">
        <v>0</v>
      </c>
      <c r="P8" s="14">
        <v>7000</v>
      </c>
      <c r="Q8" s="11">
        <v>0</v>
      </c>
      <c r="R8" s="11">
        <v>2200</v>
      </c>
      <c r="S8" s="14">
        <v>0</v>
      </c>
      <c r="T8" s="14">
        <v>60</v>
      </c>
      <c r="U8" s="14">
        <v>0</v>
      </c>
      <c r="V8" s="14">
        <v>200</v>
      </c>
      <c r="W8" s="14">
        <v>225</v>
      </c>
      <c r="X8" s="14">
        <v>2000</v>
      </c>
      <c r="Y8" s="14"/>
      <c r="Z8" s="14"/>
      <c r="AA8" s="11">
        <f t="shared" si="3"/>
        <v>11685</v>
      </c>
      <c r="AB8" s="15">
        <f t="shared" si="4"/>
        <v>68875</v>
      </c>
      <c r="AC8" s="9">
        <f t="shared" si="5"/>
        <v>2</v>
      </c>
      <c r="AD8" s="11">
        <v>0</v>
      </c>
      <c r="AE8" s="11">
        <v>61960</v>
      </c>
      <c r="AF8" s="74" t="str">
        <f t="shared" si="9"/>
        <v/>
      </c>
      <c r="AG8" s="74">
        <f t="shared" si="6"/>
        <v>61960</v>
      </c>
      <c r="AH8" s="124">
        <v>61960</v>
      </c>
      <c r="AI8" s="81">
        <v>2224644</v>
      </c>
      <c r="AJ8" s="81" t="s">
        <v>308</v>
      </c>
      <c r="AK8" s="91"/>
      <c r="AL8" s="91"/>
    </row>
    <row r="9" spans="1:38" s="3" customFormat="1" ht="18" customHeight="1" x14ac:dyDescent="0.25">
      <c r="A9" s="3">
        <v>0</v>
      </c>
      <c r="B9" s="11">
        <v>7</v>
      </c>
      <c r="C9" s="11">
        <v>2224258</v>
      </c>
      <c r="D9" s="11">
        <v>14344462</v>
      </c>
      <c r="E9" s="11" t="s">
        <v>13</v>
      </c>
      <c r="F9" s="11" t="s">
        <v>12</v>
      </c>
      <c r="G9" s="11">
        <f t="shared" si="7"/>
        <v>61960</v>
      </c>
      <c r="H9" s="11">
        <v>0</v>
      </c>
      <c r="I9" s="11">
        <f t="shared" si="0"/>
        <v>12404</v>
      </c>
      <c r="J9" s="11">
        <f t="shared" si="1"/>
        <v>6196</v>
      </c>
      <c r="K9" s="11">
        <v>0</v>
      </c>
      <c r="L9" s="11">
        <v>0</v>
      </c>
      <c r="M9" s="11">
        <f t="shared" si="2"/>
        <v>80560</v>
      </c>
      <c r="N9" s="14">
        <v>0</v>
      </c>
      <c r="O9" s="14" t="s">
        <v>119</v>
      </c>
      <c r="P9" s="14">
        <v>10000</v>
      </c>
      <c r="Q9" s="11" t="s">
        <v>119</v>
      </c>
      <c r="R9" s="11">
        <v>2200</v>
      </c>
      <c r="S9" s="14" t="s">
        <v>119</v>
      </c>
      <c r="T9" s="14">
        <v>60</v>
      </c>
      <c r="U9" s="14">
        <v>0</v>
      </c>
      <c r="V9" s="14">
        <v>200</v>
      </c>
      <c r="W9" s="14">
        <v>225</v>
      </c>
      <c r="X9" s="14">
        <v>2000</v>
      </c>
      <c r="Y9" s="14"/>
      <c r="Z9" s="14"/>
      <c r="AA9" s="11">
        <f t="shared" si="3"/>
        <v>14685</v>
      </c>
      <c r="AB9" s="15">
        <f t="shared" si="4"/>
        <v>65875</v>
      </c>
      <c r="AC9" s="9">
        <f t="shared" si="5"/>
        <v>2</v>
      </c>
      <c r="AD9" s="11">
        <v>0</v>
      </c>
      <c r="AE9" s="11">
        <v>61960</v>
      </c>
      <c r="AF9" s="74" t="str">
        <f t="shared" si="9"/>
        <v/>
      </c>
      <c r="AG9" s="74">
        <f t="shared" si="6"/>
        <v>61960</v>
      </c>
      <c r="AH9" s="126">
        <v>61960</v>
      </c>
      <c r="AI9" s="81">
        <v>2224258</v>
      </c>
      <c r="AJ9" s="81" t="s">
        <v>308</v>
      </c>
    </row>
    <row r="10" spans="1:38" s="3" customFormat="1" ht="18" customHeight="1" x14ac:dyDescent="0.25">
      <c r="A10" s="3">
        <v>0</v>
      </c>
      <c r="B10" s="11">
        <v>8</v>
      </c>
      <c r="C10" s="11">
        <v>2233232</v>
      </c>
      <c r="D10" s="11">
        <v>14417006</v>
      </c>
      <c r="E10" s="11" t="s">
        <v>14</v>
      </c>
      <c r="F10" s="11" t="s">
        <v>15</v>
      </c>
      <c r="G10" s="11">
        <f t="shared" si="7"/>
        <v>74770</v>
      </c>
      <c r="H10" s="11"/>
      <c r="I10" s="11">
        <f t="shared" si="0"/>
        <v>14969</v>
      </c>
      <c r="J10" s="11">
        <f t="shared" si="1"/>
        <v>7477</v>
      </c>
      <c r="K10" s="11">
        <v>2000</v>
      </c>
      <c r="L10" s="11">
        <f t="shared" si="8"/>
        <v>1525</v>
      </c>
      <c r="M10" s="11">
        <f t="shared" si="2"/>
        <v>100741</v>
      </c>
      <c r="N10" s="14">
        <v>5000</v>
      </c>
      <c r="O10" s="14">
        <v>0</v>
      </c>
      <c r="P10" s="14">
        <v>0</v>
      </c>
      <c r="Q10" s="11">
        <v>0</v>
      </c>
      <c r="R10" s="11">
        <v>2200</v>
      </c>
      <c r="S10" s="14">
        <v>0</v>
      </c>
      <c r="T10" s="14">
        <v>60</v>
      </c>
      <c r="U10" s="14">
        <v>0</v>
      </c>
      <c r="V10" s="14">
        <v>200</v>
      </c>
      <c r="W10" s="14">
        <v>300</v>
      </c>
      <c r="X10" s="14">
        <v>2000</v>
      </c>
      <c r="Y10" s="14"/>
      <c r="Z10" s="14"/>
      <c r="AA10" s="11">
        <f t="shared" si="3"/>
        <v>9760</v>
      </c>
      <c r="AB10" s="15">
        <f t="shared" si="4"/>
        <v>90981</v>
      </c>
      <c r="AC10" s="9">
        <f t="shared" si="5"/>
        <v>2</v>
      </c>
      <c r="AD10" s="11">
        <v>935</v>
      </c>
      <c r="AE10" s="11">
        <v>74770</v>
      </c>
      <c r="AF10" s="74" t="str">
        <f t="shared" si="9"/>
        <v/>
      </c>
      <c r="AG10" s="74">
        <f t="shared" si="6"/>
        <v>74770</v>
      </c>
      <c r="AH10" s="126">
        <v>74770</v>
      </c>
      <c r="AI10" s="81">
        <v>2233232</v>
      </c>
      <c r="AJ10" s="81" t="s">
        <v>307</v>
      </c>
    </row>
    <row r="11" spans="1:38" s="3" customFormat="1" ht="18" customHeight="1" x14ac:dyDescent="0.25">
      <c r="A11" s="3">
        <v>0</v>
      </c>
      <c r="B11" s="11">
        <v>9</v>
      </c>
      <c r="C11" s="11">
        <v>2224679</v>
      </c>
      <c r="D11" s="11">
        <v>14344736</v>
      </c>
      <c r="E11" s="11" t="s">
        <v>16</v>
      </c>
      <c r="F11" s="11" t="s">
        <v>15</v>
      </c>
      <c r="G11" s="11">
        <f t="shared" si="7"/>
        <v>61960</v>
      </c>
      <c r="H11" s="11"/>
      <c r="I11" s="11">
        <f t="shared" si="0"/>
        <v>12404</v>
      </c>
      <c r="J11" s="11">
        <f t="shared" si="1"/>
        <v>6196</v>
      </c>
      <c r="K11" s="11">
        <v>2000</v>
      </c>
      <c r="L11" s="11">
        <f t="shared" si="8"/>
        <v>1400</v>
      </c>
      <c r="M11" s="11">
        <f t="shared" si="2"/>
        <v>83960</v>
      </c>
      <c r="N11" s="14">
        <v>0</v>
      </c>
      <c r="O11" s="74">
        <v>0</v>
      </c>
      <c r="P11" s="14">
        <v>5000</v>
      </c>
      <c r="Q11" s="93">
        <v>0</v>
      </c>
      <c r="R11" s="11">
        <v>2200</v>
      </c>
      <c r="S11" s="74">
        <v>0</v>
      </c>
      <c r="T11" s="75">
        <v>60</v>
      </c>
      <c r="U11" s="14">
        <v>0</v>
      </c>
      <c r="V11" s="75">
        <v>200</v>
      </c>
      <c r="W11" s="75">
        <v>225</v>
      </c>
      <c r="X11" s="14">
        <v>1000</v>
      </c>
      <c r="Y11" s="14"/>
      <c r="Z11" s="14"/>
      <c r="AA11" s="11">
        <f t="shared" si="3"/>
        <v>8685</v>
      </c>
      <c r="AB11" s="15">
        <f t="shared" si="4"/>
        <v>75275</v>
      </c>
      <c r="AC11" s="9">
        <f t="shared" si="5"/>
        <v>2</v>
      </c>
      <c r="AD11" s="11">
        <v>860</v>
      </c>
      <c r="AE11" s="11">
        <v>61960</v>
      </c>
      <c r="AF11" s="74" t="str">
        <f t="shared" si="9"/>
        <v/>
      </c>
      <c r="AG11" s="74">
        <f t="shared" si="6"/>
        <v>61960</v>
      </c>
      <c r="AH11" s="126">
        <v>61960</v>
      </c>
      <c r="AI11" s="81">
        <v>2224679</v>
      </c>
      <c r="AJ11" s="81" t="s">
        <v>308</v>
      </c>
    </row>
    <row r="12" spans="1:38" s="3" customFormat="1" ht="18" customHeight="1" x14ac:dyDescent="0.25">
      <c r="A12" s="3">
        <v>0</v>
      </c>
      <c r="B12" s="11">
        <v>10</v>
      </c>
      <c r="C12" s="11">
        <v>2224229</v>
      </c>
      <c r="D12" s="11">
        <v>14344437</v>
      </c>
      <c r="E12" s="11" t="s">
        <v>17</v>
      </c>
      <c r="F12" s="11" t="s">
        <v>18</v>
      </c>
      <c r="G12" s="11">
        <f t="shared" si="7"/>
        <v>61960</v>
      </c>
      <c r="H12" s="11"/>
      <c r="I12" s="11">
        <f t="shared" si="0"/>
        <v>12404</v>
      </c>
      <c r="J12" s="11">
        <f t="shared" si="1"/>
        <v>6196</v>
      </c>
      <c r="K12" s="11">
        <v>2000</v>
      </c>
      <c r="L12" s="11">
        <f t="shared" si="8"/>
        <v>1400</v>
      </c>
      <c r="M12" s="11">
        <f t="shared" si="2"/>
        <v>83960</v>
      </c>
      <c r="N12" s="14">
        <v>0</v>
      </c>
      <c r="O12" s="14">
        <v>0</v>
      </c>
      <c r="P12" s="14">
        <v>5000</v>
      </c>
      <c r="Q12" s="11">
        <v>0</v>
      </c>
      <c r="R12" s="11">
        <v>2200</v>
      </c>
      <c r="S12" s="14">
        <v>0</v>
      </c>
      <c r="T12" s="14">
        <v>60</v>
      </c>
      <c r="U12" s="14">
        <v>0</v>
      </c>
      <c r="V12" s="14">
        <v>200</v>
      </c>
      <c r="W12" s="14">
        <v>225</v>
      </c>
      <c r="X12" s="14">
        <v>5000</v>
      </c>
      <c r="Y12" s="14"/>
      <c r="Z12" s="14"/>
      <c r="AA12" s="11">
        <f t="shared" si="3"/>
        <v>12685</v>
      </c>
      <c r="AB12" s="15">
        <f t="shared" si="4"/>
        <v>71275</v>
      </c>
      <c r="AC12" s="9">
        <f t="shared" si="5"/>
        <v>2</v>
      </c>
      <c r="AD12" s="11">
        <v>860</v>
      </c>
      <c r="AE12" s="11">
        <v>61960</v>
      </c>
      <c r="AF12" s="74" t="str">
        <f t="shared" si="9"/>
        <v/>
      </c>
      <c r="AG12" s="74">
        <f t="shared" si="6"/>
        <v>61960</v>
      </c>
      <c r="AH12" s="126">
        <v>61960</v>
      </c>
      <c r="AI12" s="81">
        <v>2224229</v>
      </c>
      <c r="AJ12" s="81" t="s">
        <v>308</v>
      </c>
    </row>
    <row r="13" spans="1:38" s="3" customFormat="1" ht="18" customHeight="1" x14ac:dyDescent="0.25">
      <c r="A13" s="3">
        <v>0</v>
      </c>
      <c r="B13" s="11">
        <v>11</v>
      </c>
      <c r="C13" s="11">
        <v>2224242</v>
      </c>
      <c r="D13" s="11">
        <v>14344447</v>
      </c>
      <c r="E13" s="11" t="s">
        <v>19</v>
      </c>
      <c r="F13" s="11" t="s">
        <v>18</v>
      </c>
      <c r="G13" s="11">
        <f t="shared" si="7"/>
        <v>61960</v>
      </c>
      <c r="H13" s="11">
        <v>0</v>
      </c>
      <c r="I13" s="11">
        <f t="shared" si="0"/>
        <v>12404</v>
      </c>
      <c r="J13" s="11">
        <f t="shared" si="1"/>
        <v>6196</v>
      </c>
      <c r="K13" s="11">
        <v>2000</v>
      </c>
      <c r="L13" s="11">
        <f t="shared" si="8"/>
        <v>1400</v>
      </c>
      <c r="M13" s="11">
        <f t="shared" si="2"/>
        <v>83960</v>
      </c>
      <c r="N13" s="14">
        <v>0</v>
      </c>
      <c r="O13" s="14">
        <v>0</v>
      </c>
      <c r="P13" s="14">
        <v>10000</v>
      </c>
      <c r="Q13" s="11">
        <v>0</v>
      </c>
      <c r="R13" s="11">
        <v>2200</v>
      </c>
      <c r="S13" s="14">
        <v>0</v>
      </c>
      <c r="T13" s="14">
        <v>60</v>
      </c>
      <c r="U13" s="14">
        <v>0</v>
      </c>
      <c r="V13" s="14">
        <v>200</v>
      </c>
      <c r="W13" s="14">
        <v>225</v>
      </c>
      <c r="X13" s="14">
        <v>5000</v>
      </c>
      <c r="Y13" s="14"/>
      <c r="Z13" s="14"/>
      <c r="AA13" s="11">
        <f t="shared" si="3"/>
        <v>17685</v>
      </c>
      <c r="AB13" s="15">
        <f t="shared" si="4"/>
        <v>66275</v>
      </c>
      <c r="AC13" s="9">
        <f t="shared" si="5"/>
        <v>2</v>
      </c>
      <c r="AD13" s="11">
        <v>860</v>
      </c>
      <c r="AE13" s="11">
        <v>61960</v>
      </c>
      <c r="AF13" s="74" t="str">
        <f t="shared" si="9"/>
        <v/>
      </c>
      <c r="AG13" s="74">
        <f t="shared" si="6"/>
        <v>61960</v>
      </c>
      <c r="AH13" s="126">
        <v>61960</v>
      </c>
      <c r="AI13" s="81">
        <v>2224242</v>
      </c>
      <c r="AJ13" s="81" t="s">
        <v>308</v>
      </c>
    </row>
    <row r="14" spans="1:38" s="106" customFormat="1" ht="18" customHeight="1" x14ac:dyDescent="0.25">
      <c r="A14" s="106">
        <v>11</v>
      </c>
      <c r="B14" s="107">
        <v>12</v>
      </c>
      <c r="C14" s="107">
        <v>2224182</v>
      </c>
      <c r="D14" s="107">
        <v>14371703</v>
      </c>
      <c r="E14" s="107" t="s">
        <v>20</v>
      </c>
      <c r="F14" s="107" t="s">
        <v>18</v>
      </c>
      <c r="G14" s="11">
        <f t="shared" si="7"/>
        <v>22095</v>
      </c>
      <c r="H14" s="107">
        <v>0</v>
      </c>
      <c r="I14" s="107">
        <f t="shared" si="0"/>
        <v>4423</v>
      </c>
      <c r="J14" s="107">
        <f t="shared" si="1"/>
        <v>2210</v>
      </c>
      <c r="K14" s="107">
        <f t="shared" ref="K14:K15" si="10">ROUND(2000/30*A14,0)</f>
        <v>733</v>
      </c>
      <c r="L14" s="107">
        <f>ROUND(800/30*A14,0)</f>
        <v>293</v>
      </c>
      <c r="M14" s="107">
        <f t="shared" si="2"/>
        <v>29754</v>
      </c>
      <c r="N14" s="108"/>
      <c r="O14" s="108"/>
      <c r="P14" s="108"/>
      <c r="Q14" s="107"/>
      <c r="R14" s="107"/>
      <c r="S14" s="108"/>
      <c r="T14" s="108"/>
      <c r="U14" s="108"/>
      <c r="V14" s="108">
        <v>200</v>
      </c>
      <c r="W14" s="108"/>
      <c r="X14" s="108"/>
      <c r="Y14" s="108"/>
      <c r="Z14" s="108"/>
      <c r="AA14" s="107">
        <f t="shared" si="3"/>
        <v>200</v>
      </c>
      <c r="AB14" s="109">
        <f t="shared" si="4"/>
        <v>29554</v>
      </c>
      <c r="AC14" s="110">
        <f t="shared" si="5"/>
        <v>2</v>
      </c>
      <c r="AD14" s="107">
        <v>860</v>
      </c>
      <c r="AE14" s="107">
        <v>60260</v>
      </c>
      <c r="AF14" s="74" t="str">
        <f t="shared" si="9"/>
        <v/>
      </c>
      <c r="AG14" s="111">
        <f t="shared" si="6"/>
        <v>60260</v>
      </c>
      <c r="AH14" s="127">
        <v>60260</v>
      </c>
      <c r="AI14" s="112">
        <v>2224182</v>
      </c>
      <c r="AJ14" s="112" t="s">
        <v>308</v>
      </c>
    </row>
    <row r="15" spans="1:38" s="106" customFormat="1" ht="18" customHeight="1" x14ac:dyDescent="0.25">
      <c r="A15" s="106">
        <v>10</v>
      </c>
      <c r="B15" s="107">
        <v>13</v>
      </c>
      <c r="C15" s="107">
        <v>2224228</v>
      </c>
      <c r="D15" s="107">
        <v>14344436</v>
      </c>
      <c r="E15" s="107" t="s">
        <v>21</v>
      </c>
      <c r="F15" s="107" t="s">
        <v>22</v>
      </c>
      <c r="G15" s="11">
        <f t="shared" si="7"/>
        <v>18507</v>
      </c>
      <c r="H15" s="107"/>
      <c r="I15" s="107">
        <f t="shared" si="0"/>
        <v>3705</v>
      </c>
      <c r="J15" s="107">
        <f t="shared" si="1"/>
        <v>1851</v>
      </c>
      <c r="K15" s="107">
        <f t="shared" si="10"/>
        <v>667</v>
      </c>
      <c r="L15" s="107">
        <f>ROUND(700/30*A15,0)</f>
        <v>233</v>
      </c>
      <c r="M15" s="107">
        <f t="shared" si="2"/>
        <v>24963</v>
      </c>
      <c r="N15" s="108"/>
      <c r="O15" s="108"/>
      <c r="P15" s="108"/>
      <c r="Q15" s="107"/>
      <c r="R15" s="107"/>
      <c r="S15" s="108"/>
      <c r="T15" s="108"/>
      <c r="U15" s="108"/>
      <c r="V15" s="108">
        <v>200</v>
      </c>
      <c r="W15" s="108"/>
      <c r="X15" s="108"/>
      <c r="Y15" s="108"/>
      <c r="Z15" s="108"/>
      <c r="AA15" s="107">
        <f t="shared" si="3"/>
        <v>200</v>
      </c>
      <c r="AB15" s="109">
        <f t="shared" si="4"/>
        <v>24763</v>
      </c>
      <c r="AC15" s="110">
        <f t="shared" si="5"/>
        <v>1</v>
      </c>
      <c r="AD15" s="107">
        <v>725</v>
      </c>
      <c r="AE15" s="107">
        <v>55520</v>
      </c>
      <c r="AF15" s="74" t="str">
        <f t="shared" si="9"/>
        <v/>
      </c>
      <c r="AG15" s="111">
        <f t="shared" si="6"/>
        <v>55520</v>
      </c>
      <c r="AH15" s="127">
        <v>55520</v>
      </c>
      <c r="AI15" s="112">
        <v>2224228</v>
      </c>
      <c r="AJ15" s="112" t="s">
        <v>307</v>
      </c>
    </row>
    <row r="16" spans="1:38" s="3" customFormat="1" ht="18" customHeight="1" x14ac:dyDescent="0.25">
      <c r="A16" s="3">
        <v>0</v>
      </c>
      <c r="B16" s="11">
        <v>14</v>
      </c>
      <c r="C16" s="11">
        <v>2255741</v>
      </c>
      <c r="D16" s="11">
        <v>14970726</v>
      </c>
      <c r="E16" s="11" t="s">
        <v>23</v>
      </c>
      <c r="F16" s="11" t="s">
        <v>22</v>
      </c>
      <c r="G16" s="11">
        <f t="shared" si="7"/>
        <v>21800</v>
      </c>
      <c r="H16" s="11">
        <v>0</v>
      </c>
      <c r="I16" s="11">
        <f t="shared" si="0"/>
        <v>4364</v>
      </c>
      <c r="J16" s="11">
        <f t="shared" si="1"/>
        <v>2180</v>
      </c>
      <c r="K16" s="11">
        <v>1744</v>
      </c>
      <c r="L16" s="11">
        <f t="shared" si="8"/>
        <v>700</v>
      </c>
      <c r="M16" s="11">
        <f t="shared" si="2"/>
        <v>30788</v>
      </c>
      <c r="N16" s="14">
        <v>0</v>
      </c>
      <c r="O16" s="14">
        <v>0</v>
      </c>
      <c r="P16" s="14">
        <v>0</v>
      </c>
      <c r="Q16" s="11">
        <v>0</v>
      </c>
      <c r="R16" s="11">
        <v>800</v>
      </c>
      <c r="S16" s="14">
        <v>0</v>
      </c>
      <c r="T16" s="14">
        <v>15</v>
      </c>
      <c r="U16" s="14">
        <f>ROUND((G16+I16)*10%,0)</f>
        <v>2616</v>
      </c>
      <c r="V16" s="14">
        <v>200</v>
      </c>
      <c r="W16" s="14">
        <v>225</v>
      </c>
      <c r="X16" s="14">
        <v>0</v>
      </c>
      <c r="Y16" s="14"/>
      <c r="Z16" s="14"/>
      <c r="AA16" s="11">
        <f t="shared" si="3"/>
        <v>3856</v>
      </c>
      <c r="AB16" s="15">
        <f t="shared" si="4"/>
        <v>26932</v>
      </c>
      <c r="AC16" s="9">
        <f t="shared" si="5"/>
        <v>1</v>
      </c>
      <c r="AD16" s="11">
        <v>500</v>
      </c>
      <c r="AE16" s="11">
        <v>21800</v>
      </c>
      <c r="AF16" s="74" t="str">
        <f t="shared" si="9"/>
        <v/>
      </c>
      <c r="AG16" s="74">
        <f t="shared" si="6"/>
        <v>21800</v>
      </c>
      <c r="AH16" s="126">
        <v>21800</v>
      </c>
      <c r="AI16" s="81">
        <v>2255741</v>
      </c>
      <c r="AJ16" s="81" t="s">
        <v>309</v>
      </c>
    </row>
    <row r="17" spans="1:36" s="3" customFormat="1" ht="18" customHeight="1" x14ac:dyDescent="0.25">
      <c r="A17" s="3">
        <v>0</v>
      </c>
      <c r="B17" s="11">
        <v>15</v>
      </c>
      <c r="C17" s="11">
        <v>2224209</v>
      </c>
      <c r="D17" s="11">
        <v>14344420</v>
      </c>
      <c r="E17" s="11" t="s">
        <v>24</v>
      </c>
      <c r="F17" s="11" t="s">
        <v>22</v>
      </c>
      <c r="G17" s="11">
        <f t="shared" si="7"/>
        <v>65360</v>
      </c>
      <c r="H17" s="11">
        <v>0</v>
      </c>
      <c r="I17" s="11">
        <f t="shared" si="0"/>
        <v>13085</v>
      </c>
      <c r="J17" s="11">
        <f t="shared" si="1"/>
        <v>6536</v>
      </c>
      <c r="K17" s="11">
        <v>2000</v>
      </c>
      <c r="L17" s="11">
        <f t="shared" si="8"/>
        <v>1225</v>
      </c>
      <c r="M17" s="11">
        <f t="shared" si="2"/>
        <v>88206</v>
      </c>
      <c r="N17" s="14">
        <v>0</v>
      </c>
      <c r="O17" s="14">
        <v>0</v>
      </c>
      <c r="P17" s="14">
        <v>8000</v>
      </c>
      <c r="Q17" s="11">
        <v>0</v>
      </c>
      <c r="R17" s="11">
        <v>2200</v>
      </c>
      <c r="S17" s="14">
        <v>0</v>
      </c>
      <c r="T17" s="14">
        <v>60</v>
      </c>
      <c r="U17" s="14">
        <v>0</v>
      </c>
      <c r="V17" s="14">
        <v>200</v>
      </c>
      <c r="W17" s="14">
        <v>225</v>
      </c>
      <c r="X17" s="14">
        <v>6000</v>
      </c>
      <c r="Y17" s="14"/>
      <c r="Z17" s="14"/>
      <c r="AA17" s="11">
        <f t="shared" si="3"/>
        <v>16685</v>
      </c>
      <c r="AB17" s="15">
        <f t="shared" si="4"/>
        <v>71521</v>
      </c>
      <c r="AC17" s="9">
        <f t="shared" si="5"/>
        <v>1</v>
      </c>
      <c r="AD17" s="11">
        <v>875</v>
      </c>
      <c r="AE17" s="11">
        <v>65360</v>
      </c>
      <c r="AF17" s="74" t="str">
        <f t="shared" si="9"/>
        <v/>
      </c>
      <c r="AG17" s="74">
        <f t="shared" si="6"/>
        <v>65360</v>
      </c>
      <c r="AH17" s="126">
        <v>65360</v>
      </c>
      <c r="AI17" s="81">
        <v>2224209</v>
      </c>
      <c r="AJ17" s="81" t="s">
        <v>308</v>
      </c>
    </row>
    <row r="18" spans="1:36" s="3" customFormat="1" ht="18" customHeight="1" x14ac:dyDescent="0.25">
      <c r="A18" s="3">
        <v>0</v>
      </c>
      <c r="B18" s="11">
        <v>16</v>
      </c>
      <c r="C18" s="11">
        <v>2224252</v>
      </c>
      <c r="D18" s="11">
        <v>14344456</v>
      </c>
      <c r="E18" s="11" t="s">
        <v>25</v>
      </c>
      <c r="F18" s="11" t="s">
        <v>22</v>
      </c>
      <c r="G18" s="11">
        <f t="shared" si="7"/>
        <v>60260</v>
      </c>
      <c r="H18" s="11">
        <v>0</v>
      </c>
      <c r="I18" s="11">
        <f t="shared" si="0"/>
        <v>12064</v>
      </c>
      <c r="J18" s="11">
        <f t="shared" si="1"/>
        <v>6026</v>
      </c>
      <c r="K18" s="11">
        <v>2000</v>
      </c>
      <c r="L18" s="11">
        <f t="shared" si="8"/>
        <v>1225</v>
      </c>
      <c r="M18" s="11">
        <f t="shared" si="2"/>
        <v>81575</v>
      </c>
      <c r="N18" s="14">
        <v>0</v>
      </c>
      <c r="O18" s="14">
        <v>0</v>
      </c>
      <c r="P18" s="14">
        <v>0</v>
      </c>
      <c r="Q18" s="11">
        <v>0</v>
      </c>
      <c r="R18" s="11">
        <v>2200</v>
      </c>
      <c r="S18" s="14">
        <v>0</v>
      </c>
      <c r="T18" s="14">
        <v>60</v>
      </c>
      <c r="U18" s="14">
        <f>ROUND((G18+I18)*10%,0)</f>
        <v>7232</v>
      </c>
      <c r="V18" s="14">
        <v>200</v>
      </c>
      <c r="W18" s="14">
        <v>225</v>
      </c>
      <c r="X18" s="14">
        <v>5000</v>
      </c>
      <c r="Y18" s="14"/>
      <c r="Z18" s="14"/>
      <c r="AA18" s="11">
        <f t="shared" si="3"/>
        <v>14917</v>
      </c>
      <c r="AB18" s="15">
        <f t="shared" si="4"/>
        <v>66658</v>
      </c>
      <c r="AC18" s="9">
        <f t="shared" si="5"/>
        <v>1</v>
      </c>
      <c r="AD18" s="11">
        <v>875</v>
      </c>
      <c r="AE18" s="11">
        <v>60260</v>
      </c>
      <c r="AF18" s="74" t="str">
        <f t="shared" si="9"/>
        <v/>
      </c>
      <c r="AG18" s="74">
        <f t="shared" si="6"/>
        <v>60260</v>
      </c>
      <c r="AH18" s="126">
        <v>60260</v>
      </c>
      <c r="AI18" s="81">
        <v>2224252</v>
      </c>
      <c r="AJ18" s="81" t="s">
        <v>308</v>
      </c>
    </row>
    <row r="19" spans="1:36" s="3" customFormat="1" ht="18" customHeight="1" x14ac:dyDescent="0.25">
      <c r="A19" s="3">
        <v>0</v>
      </c>
      <c r="B19" s="11">
        <v>17</v>
      </c>
      <c r="C19" s="11">
        <v>2215020</v>
      </c>
      <c r="D19" s="11">
        <v>14342258</v>
      </c>
      <c r="E19" s="11" t="s">
        <v>26</v>
      </c>
      <c r="F19" s="11" t="s">
        <v>27</v>
      </c>
      <c r="G19" s="11">
        <f t="shared" si="7"/>
        <v>72810</v>
      </c>
      <c r="H19" s="11"/>
      <c r="I19" s="11">
        <f t="shared" si="0"/>
        <v>14577</v>
      </c>
      <c r="J19" s="11">
        <f t="shared" si="1"/>
        <v>7281</v>
      </c>
      <c r="K19" s="11">
        <v>2000</v>
      </c>
      <c r="L19" s="11">
        <f t="shared" si="8"/>
        <v>1700</v>
      </c>
      <c r="M19" s="11">
        <f t="shared" si="2"/>
        <v>98368</v>
      </c>
      <c r="N19" s="14">
        <v>5000</v>
      </c>
      <c r="O19" s="14">
        <v>0</v>
      </c>
      <c r="P19" s="14">
        <v>0</v>
      </c>
      <c r="Q19" s="11">
        <v>0</v>
      </c>
      <c r="R19" s="11">
        <v>2200</v>
      </c>
      <c r="S19" s="14">
        <v>0</v>
      </c>
      <c r="T19" s="14">
        <v>120</v>
      </c>
      <c r="U19" s="14">
        <v>0</v>
      </c>
      <c r="V19" s="14">
        <v>200</v>
      </c>
      <c r="W19" s="14">
        <v>300</v>
      </c>
      <c r="X19" s="14">
        <v>5000</v>
      </c>
      <c r="Y19" s="14"/>
      <c r="Z19" s="14"/>
      <c r="AA19" s="11">
        <f t="shared" si="3"/>
        <v>12820</v>
      </c>
      <c r="AB19" s="15">
        <f t="shared" si="4"/>
        <v>85548</v>
      </c>
      <c r="AC19" s="9">
        <f t="shared" si="5"/>
        <v>3</v>
      </c>
      <c r="AD19" s="11">
        <v>1125</v>
      </c>
      <c r="AE19" s="11">
        <v>72810</v>
      </c>
      <c r="AF19" s="74" t="str">
        <f t="shared" si="9"/>
        <v/>
      </c>
      <c r="AG19" s="74">
        <f t="shared" si="6"/>
        <v>72810</v>
      </c>
      <c r="AH19" s="126">
        <v>72810</v>
      </c>
      <c r="AI19" s="81">
        <v>2215020</v>
      </c>
      <c r="AJ19" s="81" t="s">
        <v>307</v>
      </c>
    </row>
    <row r="20" spans="1:36" s="3" customFormat="1" ht="18" customHeight="1" x14ac:dyDescent="0.25">
      <c r="A20" s="3">
        <v>0</v>
      </c>
      <c r="B20" s="11">
        <v>18</v>
      </c>
      <c r="C20" s="11">
        <v>2249481</v>
      </c>
      <c r="D20" s="11">
        <v>14355349</v>
      </c>
      <c r="E20" s="11" t="s">
        <v>28</v>
      </c>
      <c r="F20" s="11" t="s">
        <v>27</v>
      </c>
      <c r="G20" s="11">
        <f t="shared" si="7"/>
        <v>40970</v>
      </c>
      <c r="H20" s="11">
        <v>0</v>
      </c>
      <c r="I20" s="11">
        <f t="shared" si="0"/>
        <v>8202</v>
      </c>
      <c r="J20" s="11">
        <f t="shared" si="1"/>
        <v>4097</v>
      </c>
      <c r="K20" s="11">
        <v>2000</v>
      </c>
      <c r="L20" s="11">
        <f t="shared" si="8"/>
        <v>1100</v>
      </c>
      <c r="M20" s="11">
        <f t="shared" si="2"/>
        <v>56369</v>
      </c>
      <c r="N20" s="14">
        <v>0</v>
      </c>
      <c r="O20" s="14">
        <v>0</v>
      </c>
      <c r="P20" s="14">
        <v>0</v>
      </c>
      <c r="Q20" s="11">
        <v>0</v>
      </c>
      <c r="R20" s="11">
        <v>1300</v>
      </c>
      <c r="S20" s="14">
        <v>0</v>
      </c>
      <c r="T20" s="14">
        <v>30</v>
      </c>
      <c r="U20" s="14">
        <f>ROUND((G20+I20)*10%,0)</f>
        <v>4917</v>
      </c>
      <c r="V20" s="14">
        <v>200</v>
      </c>
      <c r="W20" s="14">
        <v>225</v>
      </c>
      <c r="X20" s="14">
        <v>0</v>
      </c>
      <c r="Y20" s="14"/>
      <c r="Z20" s="14"/>
      <c r="AA20" s="11">
        <f t="shared" si="3"/>
        <v>6672</v>
      </c>
      <c r="AB20" s="15">
        <f t="shared" si="4"/>
        <v>49697</v>
      </c>
      <c r="AC20" s="9">
        <f t="shared" si="5"/>
        <v>3</v>
      </c>
      <c r="AD20" s="11">
        <v>825</v>
      </c>
      <c r="AE20" s="11">
        <v>39800</v>
      </c>
      <c r="AF20" s="122" t="s">
        <v>352</v>
      </c>
      <c r="AG20" s="74">
        <f t="shared" si="6"/>
        <v>40970</v>
      </c>
      <c r="AH20" s="126">
        <v>40970</v>
      </c>
      <c r="AI20" s="81">
        <v>2249481</v>
      </c>
      <c r="AJ20" s="81" t="s">
        <v>308</v>
      </c>
    </row>
    <row r="21" spans="1:36" s="106" customFormat="1" ht="18" customHeight="1" x14ac:dyDescent="0.25">
      <c r="A21" s="106">
        <v>10</v>
      </c>
      <c r="B21" s="107">
        <v>19</v>
      </c>
      <c r="C21" s="107">
        <v>2215047</v>
      </c>
      <c r="D21" s="107">
        <v>14342283</v>
      </c>
      <c r="E21" s="107" t="s">
        <v>29</v>
      </c>
      <c r="F21" s="107" t="s">
        <v>30</v>
      </c>
      <c r="G21" s="11">
        <f t="shared" si="7"/>
        <v>24923</v>
      </c>
      <c r="H21" s="107"/>
      <c r="I21" s="107">
        <f t="shared" si="0"/>
        <v>4990</v>
      </c>
      <c r="J21" s="107">
        <f t="shared" si="1"/>
        <v>2492</v>
      </c>
      <c r="K21" s="107">
        <f>ROUND(2000/30*A21,0)</f>
        <v>667</v>
      </c>
      <c r="L21" s="107">
        <f>ROUND(800/30*A21,0)</f>
        <v>267</v>
      </c>
      <c r="M21" s="107">
        <f t="shared" si="2"/>
        <v>33339</v>
      </c>
      <c r="N21" s="108"/>
      <c r="O21" s="108"/>
      <c r="P21" s="108"/>
      <c r="Q21" s="107"/>
      <c r="R21" s="107"/>
      <c r="S21" s="108"/>
      <c r="T21" s="108"/>
      <c r="U21" s="108"/>
      <c r="V21" s="108">
        <v>200</v>
      </c>
      <c r="W21" s="108"/>
      <c r="X21" s="108"/>
      <c r="Y21" s="108"/>
      <c r="Z21" s="108"/>
      <c r="AA21" s="107">
        <f t="shared" si="3"/>
        <v>200</v>
      </c>
      <c r="AB21" s="109">
        <f t="shared" si="4"/>
        <v>33139</v>
      </c>
      <c r="AC21" s="110">
        <f t="shared" si="5"/>
        <v>2</v>
      </c>
      <c r="AD21" s="107">
        <v>935</v>
      </c>
      <c r="AE21" s="107">
        <v>74770</v>
      </c>
      <c r="AF21" s="74" t="str">
        <f>IFERROR(VLOOKUP(D21,INCREMENTSJUNE,1,FALSE),"")</f>
        <v/>
      </c>
      <c r="AG21" s="111">
        <f t="shared" si="6"/>
        <v>74770</v>
      </c>
      <c r="AH21" s="127">
        <v>74770</v>
      </c>
      <c r="AI21" s="112">
        <v>2215047</v>
      </c>
      <c r="AJ21" s="112" t="s">
        <v>307</v>
      </c>
    </row>
    <row r="22" spans="1:36" s="3" customFormat="1" ht="18" customHeight="1" x14ac:dyDescent="0.25">
      <c r="A22" s="3">
        <v>0</v>
      </c>
      <c r="B22" s="11">
        <v>20</v>
      </c>
      <c r="C22" s="11">
        <v>2224273</v>
      </c>
      <c r="D22" s="11">
        <v>14344472</v>
      </c>
      <c r="E22" s="11" t="s">
        <v>31</v>
      </c>
      <c r="F22" s="11" t="s">
        <v>30</v>
      </c>
      <c r="G22" s="11">
        <f t="shared" si="7"/>
        <v>57100</v>
      </c>
      <c r="H22" s="11">
        <v>0</v>
      </c>
      <c r="I22" s="11">
        <f t="shared" si="0"/>
        <v>11431</v>
      </c>
      <c r="J22" s="11">
        <f t="shared" si="1"/>
        <v>5710</v>
      </c>
      <c r="K22" s="11">
        <v>2000</v>
      </c>
      <c r="L22" s="11">
        <f t="shared" si="8"/>
        <v>1400</v>
      </c>
      <c r="M22" s="11">
        <f t="shared" si="2"/>
        <v>77641</v>
      </c>
      <c r="N22" s="14">
        <v>0</v>
      </c>
      <c r="O22" s="14">
        <v>0</v>
      </c>
      <c r="P22" s="14">
        <v>4000</v>
      </c>
      <c r="Q22" s="11">
        <v>0</v>
      </c>
      <c r="R22" s="11">
        <v>2200</v>
      </c>
      <c r="S22" s="14">
        <v>0</v>
      </c>
      <c r="T22" s="14">
        <v>30</v>
      </c>
      <c r="U22" s="14">
        <v>0</v>
      </c>
      <c r="V22" s="14">
        <v>200</v>
      </c>
      <c r="W22" s="14">
        <v>225</v>
      </c>
      <c r="X22" s="14">
        <v>0</v>
      </c>
      <c r="Y22" s="14"/>
      <c r="Z22" s="14"/>
      <c r="AA22" s="11">
        <f t="shared" si="3"/>
        <v>6655</v>
      </c>
      <c r="AB22" s="15">
        <f t="shared" si="4"/>
        <v>70986</v>
      </c>
      <c r="AC22" s="9">
        <f t="shared" si="5"/>
        <v>2</v>
      </c>
      <c r="AD22" s="11">
        <v>860</v>
      </c>
      <c r="AE22" s="11">
        <v>57100</v>
      </c>
      <c r="AF22" s="74" t="str">
        <f>IFERROR(VLOOKUP(D22,INCREMENTSJUNE,1,FALSE),"")</f>
        <v/>
      </c>
      <c r="AG22" s="74">
        <f t="shared" si="6"/>
        <v>57100</v>
      </c>
      <c r="AH22" s="126">
        <v>57100</v>
      </c>
      <c r="AI22" s="81">
        <v>2224273</v>
      </c>
      <c r="AJ22" s="81" t="s">
        <v>308</v>
      </c>
    </row>
    <row r="23" spans="1:36" s="3" customFormat="1" ht="18" customHeight="1" x14ac:dyDescent="0.25">
      <c r="A23" s="3">
        <v>0</v>
      </c>
      <c r="B23" s="11">
        <v>21</v>
      </c>
      <c r="C23" s="11">
        <v>2224186</v>
      </c>
      <c r="D23" s="11">
        <v>14344403</v>
      </c>
      <c r="E23" s="11" t="s">
        <v>32</v>
      </c>
      <c r="F23" s="11" t="s">
        <v>33</v>
      </c>
      <c r="G23" s="11">
        <f t="shared" si="7"/>
        <v>60260</v>
      </c>
      <c r="H23" s="11"/>
      <c r="I23" s="11">
        <f t="shared" si="0"/>
        <v>12064</v>
      </c>
      <c r="J23" s="11">
        <f t="shared" si="1"/>
        <v>6026</v>
      </c>
      <c r="K23" s="11">
        <v>2000</v>
      </c>
      <c r="L23" s="11">
        <f t="shared" si="8"/>
        <v>1400</v>
      </c>
      <c r="M23" s="11">
        <f t="shared" si="2"/>
        <v>81750</v>
      </c>
      <c r="N23" s="14">
        <v>5000</v>
      </c>
      <c r="O23" s="14">
        <v>0</v>
      </c>
      <c r="P23" s="14">
        <v>0</v>
      </c>
      <c r="Q23" s="11">
        <v>0</v>
      </c>
      <c r="R23" s="11">
        <v>2200</v>
      </c>
      <c r="S23" s="14">
        <v>0</v>
      </c>
      <c r="T23" s="14">
        <v>60</v>
      </c>
      <c r="U23" s="14">
        <v>0</v>
      </c>
      <c r="V23" s="14">
        <v>200</v>
      </c>
      <c r="W23" s="14">
        <v>225</v>
      </c>
      <c r="X23" s="14">
        <v>4000</v>
      </c>
      <c r="Y23" s="14"/>
      <c r="Z23" s="14"/>
      <c r="AA23" s="11">
        <f t="shared" si="3"/>
        <v>11685</v>
      </c>
      <c r="AB23" s="15">
        <f t="shared" si="4"/>
        <v>70065</v>
      </c>
      <c r="AC23" s="9">
        <f t="shared" si="5"/>
        <v>2</v>
      </c>
      <c r="AD23" s="11">
        <v>860</v>
      </c>
      <c r="AE23" s="11">
        <v>60260</v>
      </c>
      <c r="AF23" s="74" t="str">
        <f>IFERROR(VLOOKUP(D23,INCREMENTSJUNE,1,FALSE),"")</f>
        <v/>
      </c>
      <c r="AG23" s="74">
        <f t="shared" si="6"/>
        <v>60260</v>
      </c>
      <c r="AH23" s="126">
        <v>60260</v>
      </c>
      <c r="AI23" s="81">
        <v>2224186</v>
      </c>
      <c r="AJ23" s="81" t="s">
        <v>308</v>
      </c>
    </row>
    <row r="24" spans="1:36" s="3" customFormat="1" ht="18" customHeight="1" x14ac:dyDescent="0.25">
      <c r="A24" s="3">
        <v>0</v>
      </c>
      <c r="B24" s="11">
        <v>22</v>
      </c>
      <c r="C24" s="11">
        <v>2244603</v>
      </c>
      <c r="D24" s="11">
        <v>14352118</v>
      </c>
      <c r="E24" s="11" t="s">
        <v>34</v>
      </c>
      <c r="F24" s="11" t="s">
        <v>33</v>
      </c>
      <c r="G24" s="11">
        <f t="shared" si="7"/>
        <v>49790</v>
      </c>
      <c r="H24" s="11">
        <v>0</v>
      </c>
      <c r="I24" s="11">
        <f t="shared" si="0"/>
        <v>9968</v>
      </c>
      <c r="J24" s="11">
        <f t="shared" si="1"/>
        <v>4979</v>
      </c>
      <c r="K24" s="11">
        <v>2000</v>
      </c>
      <c r="L24" s="11">
        <f t="shared" si="8"/>
        <v>1150</v>
      </c>
      <c r="M24" s="11">
        <f t="shared" si="2"/>
        <v>67887</v>
      </c>
      <c r="N24" s="14">
        <v>0</v>
      </c>
      <c r="O24" s="14">
        <v>0</v>
      </c>
      <c r="P24" s="14">
        <v>0</v>
      </c>
      <c r="Q24" s="11">
        <v>0</v>
      </c>
      <c r="R24" s="11">
        <v>1800</v>
      </c>
      <c r="S24" s="14">
        <v>0</v>
      </c>
      <c r="T24" s="14">
        <v>30</v>
      </c>
      <c r="U24" s="14">
        <f>ROUND((G24+I24)*10%,0)</f>
        <v>5976</v>
      </c>
      <c r="V24" s="14">
        <v>200</v>
      </c>
      <c r="W24" s="14">
        <v>225</v>
      </c>
      <c r="X24" s="14">
        <v>1000</v>
      </c>
      <c r="Y24" s="14"/>
      <c r="Z24" s="14"/>
      <c r="AA24" s="11">
        <f t="shared" si="3"/>
        <v>9231</v>
      </c>
      <c r="AB24" s="15">
        <f t="shared" si="4"/>
        <v>58656</v>
      </c>
      <c r="AC24" s="9">
        <f t="shared" si="5"/>
        <v>2</v>
      </c>
      <c r="AD24" s="11">
        <v>710</v>
      </c>
      <c r="AE24" s="11">
        <v>49790</v>
      </c>
      <c r="AF24" s="74" t="str">
        <f>IFERROR(VLOOKUP(D24,INCREMENTSJUNE,1,FALSE),"")</f>
        <v/>
      </c>
      <c r="AG24" s="74">
        <f t="shared" si="6"/>
        <v>49790</v>
      </c>
      <c r="AH24" s="126">
        <v>49790</v>
      </c>
      <c r="AI24" s="81">
        <v>2244603</v>
      </c>
      <c r="AJ24" s="81" t="s">
        <v>308</v>
      </c>
    </row>
    <row r="25" spans="1:36" s="3" customFormat="1" ht="18" customHeight="1" x14ac:dyDescent="0.25">
      <c r="A25" s="3">
        <v>0</v>
      </c>
      <c r="B25" s="11">
        <v>23</v>
      </c>
      <c r="C25" s="11">
        <v>2224177</v>
      </c>
      <c r="D25" s="11">
        <v>14344396</v>
      </c>
      <c r="E25" s="11" t="s">
        <v>35</v>
      </c>
      <c r="F25" s="11" t="s">
        <v>36</v>
      </c>
      <c r="G25" s="11">
        <f t="shared" si="7"/>
        <v>72810</v>
      </c>
      <c r="H25" s="11"/>
      <c r="I25" s="11">
        <f t="shared" si="0"/>
        <v>14577</v>
      </c>
      <c r="J25" s="11">
        <f t="shared" si="1"/>
        <v>7281</v>
      </c>
      <c r="K25" s="11">
        <v>2000</v>
      </c>
      <c r="L25" s="11">
        <f t="shared" si="8"/>
        <v>1525</v>
      </c>
      <c r="M25" s="11">
        <f t="shared" si="2"/>
        <v>98193</v>
      </c>
      <c r="N25" s="14">
        <v>0</v>
      </c>
      <c r="O25" s="14">
        <v>0</v>
      </c>
      <c r="P25" s="14">
        <v>10000</v>
      </c>
      <c r="Q25" s="11">
        <v>0</v>
      </c>
      <c r="R25" s="11">
        <v>2200</v>
      </c>
      <c r="S25" s="14">
        <v>0</v>
      </c>
      <c r="T25" s="14">
        <v>60</v>
      </c>
      <c r="U25" s="14">
        <v>0</v>
      </c>
      <c r="V25" s="14">
        <v>200</v>
      </c>
      <c r="W25" s="14">
        <v>300</v>
      </c>
      <c r="X25" s="14">
        <v>7000</v>
      </c>
      <c r="Y25" s="14"/>
      <c r="Z25" s="14"/>
      <c r="AA25" s="11">
        <f t="shared" si="3"/>
        <v>19760</v>
      </c>
      <c r="AB25" s="15">
        <f t="shared" si="4"/>
        <v>78433</v>
      </c>
      <c r="AC25" s="9">
        <f t="shared" si="5"/>
        <v>2</v>
      </c>
      <c r="AD25" s="11">
        <v>935</v>
      </c>
      <c r="AE25" s="11">
        <v>70850</v>
      </c>
      <c r="AF25" s="122" t="s">
        <v>352</v>
      </c>
      <c r="AG25" s="74">
        <f t="shared" si="6"/>
        <v>72810</v>
      </c>
      <c r="AH25" s="126">
        <v>72810</v>
      </c>
      <c r="AI25" s="81">
        <v>2224177</v>
      </c>
      <c r="AJ25" s="81" t="s">
        <v>307</v>
      </c>
    </row>
    <row r="26" spans="1:36" s="3" customFormat="1" ht="18" customHeight="1" x14ac:dyDescent="0.25">
      <c r="A26" s="3">
        <v>0</v>
      </c>
      <c r="B26" s="11">
        <v>24</v>
      </c>
      <c r="C26" s="11">
        <v>2224665</v>
      </c>
      <c r="D26" s="11">
        <v>14344725</v>
      </c>
      <c r="E26" s="11" t="s">
        <v>37</v>
      </c>
      <c r="F26" s="11" t="s">
        <v>36</v>
      </c>
      <c r="G26" s="11">
        <f t="shared" si="7"/>
        <v>55520</v>
      </c>
      <c r="H26" s="11"/>
      <c r="I26" s="11">
        <f t="shared" si="0"/>
        <v>11115</v>
      </c>
      <c r="J26" s="11">
        <f t="shared" si="1"/>
        <v>5552</v>
      </c>
      <c r="K26" s="11">
        <v>2000</v>
      </c>
      <c r="L26" s="11">
        <f t="shared" si="8"/>
        <v>1400</v>
      </c>
      <c r="M26" s="11">
        <f t="shared" si="2"/>
        <v>75587</v>
      </c>
      <c r="N26" s="14">
        <v>0</v>
      </c>
      <c r="O26" s="14">
        <v>0</v>
      </c>
      <c r="P26" s="14">
        <v>5000</v>
      </c>
      <c r="Q26" s="11">
        <v>0</v>
      </c>
      <c r="R26" s="11">
        <v>1800</v>
      </c>
      <c r="S26" s="14">
        <v>0</v>
      </c>
      <c r="T26" s="14">
        <v>60</v>
      </c>
      <c r="U26" s="14">
        <v>0</v>
      </c>
      <c r="V26" s="14">
        <v>200</v>
      </c>
      <c r="W26" s="14">
        <v>225</v>
      </c>
      <c r="X26" s="14">
        <v>2000</v>
      </c>
      <c r="Y26" s="14"/>
      <c r="Z26" s="14"/>
      <c r="AA26" s="11">
        <f t="shared" si="3"/>
        <v>9285</v>
      </c>
      <c r="AB26" s="15">
        <f t="shared" si="4"/>
        <v>66302</v>
      </c>
      <c r="AC26" s="9">
        <f t="shared" si="5"/>
        <v>2</v>
      </c>
      <c r="AD26" s="11">
        <v>860</v>
      </c>
      <c r="AE26" s="11">
        <v>55520</v>
      </c>
      <c r="AF26" s="74" t="str">
        <f>IFERROR(VLOOKUP(D26,INCREMENTSJUNE,1,FALSE),"")</f>
        <v/>
      </c>
      <c r="AG26" s="74">
        <f t="shared" si="6"/>
        <v>55520</v>
      </c>
      <c r="AH26" s="126">
        <v>55520</v>
      </c>
      <c r="AI26" s="81">
        <v>2224665</v>
      </c>
      <c r="AJ26" s="81" t="s">
        <v>308</v>
      </c>
    </row>
    <row r="27" spans="1:36" s="3" customFormat="1" ht="18" customHeight="1" x14ac:dyDescent="0.25">
      <c r="A27" s="3">
        <v>0</v>
      </c>
      <c r="B27" s="11">
        <v>25</v>
      </c>
      <c r="C27" s="11">
        <v>2229092</v>
      </c>
      <c r="D27" s="11">
        <v>14345869</v>
      </c>
      <c r="E27" s="11" t="s">
        <v>38</v>
      </c>
      <c r="F27" s="11" t="s">
        <v>39</v>
      </c>
      <c r="G27" s="11">
        <f t="shared" si="7"/>
        <v>67190</v>
      </c>
      <c r="H27" s="11"/>
      <c r="I27" s="11">
        <f t="shared" si="0"/>
        <v>13451</v>
      </c>
      <c r="J27" s="11">
        <f t="shared" si="1"/>
        <v>6719</v>
      </c>
      <c r="K27" s="11">
        <v>2000</v>
      </c>
      <c r="L27" s="11">
        <f t="shared" si="8"/>
        <v>1525</v>
      </c>
      <c r="M27" s="11">
        <f t="shared" si="2"/>
        <v>90885</v>
      </c>
      <c r="N27" s="14">
        <v>0</v>
      </c>
      <c r="O27" s="14">
        <v>0</v>
      </c>
      <c r="P27" s="14">
        <v>4031</v>
      </c>
      <c r="Q27" s="11">
        <v>0</v>
      </c>
      <c r="R27" s="11">
        <v>2200</v>
      </c>
      <c r="S27" s="14">
        <v>0</v>
      </c>
      <c r="T27" s="14">
        <v>60</v>
      </c>
      <c r="U27" s="14">
        <v>0</v>
      </c>
      <c r="V27" s="14">
        <v>200</v>
      </c>
      <c r="W27" s="14">
        <v>300</v>
      </c>
      <c r="X27" s="14">
        <v>2000</v>
      </c>
      <c r="Y27" s="14"/>
      <c r="Z27" s="14"/>
      <c r="AA27" s="11">
        <f t="shared" si="3"/>
        <v>8791</v>
      </c>
      <c r="AB27" s="15">
        <f t="shared" si="4"/>
        <v>82094</v>
      </c>
      <c r="AC27" s="9">
        <f t="shared" si="5"/>
        <v>2</v>
      </c>
      <c r="AD27" s="11">
        <v>860</v>
      </c>
      <c r="AE27" s="11">
        <v>67190</v>
      </c>
      <c r="AF27" s="74" t="str">
        <f>IFERROR(VLOOKUP(D27,INCREMENTSJUNE,1,FALSE),"")</f>
        <v/>
      </c>
      <c r="AG27" s="74">
        <f t="shared" si="6"/>
        <v>67190</v>
      </c>
      <c r="AH27" s="126">
        <v>67190</v>
      </c>
      <c r="AI27" s="81">
        <v>2229092</v>
      </c>
      <c r="AJ27" s="81" t="s">
        <v>307</v>
      </c>
    </row>
    <row r="28" spans="1:36" s="106" customFormat="1" ht="18" customHeight="1" x14ac:dyDescent="0.25">
      <c r="A28" s="106">
        <v>11</v>
      </c>
      <c r="B28" s="107">
        <v>26</v>
      </c>
      <c r="C28" s="107">
        <v>2247088</v>
      </c>
      <c r="D28" s="107">
        <v>14353573</v>
      </c>
      <c r="E28" s="107" t="s">
        <v>40</v>
      </c>
      <c r="F28" s="107" t="s">
        <v>39</v>
      </c>
      <c r="G28" s="11">
        <f t="shared" si="7"/>
        <v>17761</v>
      </c>
      <c r="H28" s="107">
        <v>0</v>
      </c>
      <c r="I28" s="107">
        <f t="shared" si="0"/>
        <v>3556</v>
      </c>
      <c r="J28" s="107">
        <f t="shared" si="1"/>
        <v>1776</v>
      </c>
      <c r="K28" s="107">
        <f>ROUND(2000/30*A28,0)</f>
        <v>733</v>
      </c>
      <c r="L28" s="107">
        <f>ROUND(800/30*A28,0)</f>
        <v>293</v>
      </c>
      <c r="M28" s="107">
        <f t="shared" si="2"/>
        <v>24119</v>
      </c>
      <c r="N28" s="108"/>
      <c r="O28" s="108"/>
      <c r="P28" s="108"/>
      <c r="Q28" s="107"/>
      <c r="R28" s="107"/>
      <c r="S28" s="108"/>
      <c r="T28" s="108"/>
      <c r="U28" s="108"/>
      <c r="V28" s="108">
        <v>200</v>
      </c>
      <c r="W28" s="108"/>
      <c r="X28" s="108"/>
      <c r="Y28" s="108"/>
      <c r="Z28" s="108"/>
      <c r="AA28" s="107">
        <f t="shared" si="3"/>
        <v>200</v>
      </c>
      <c r="AB28" s="109">
        <f t="shared" si="4"/>
        <v>23919</v>
      </c>
      <c r="AC28" s="110">
        <f t="shared" si="5"/>
        <v>2</v>
      </c>
      <c r="AD28" s="107">
        <v>710</v>
      </c>
      <c r="AE28" s="107">
        <v>48440</v>
      </c>
      <c r="AF28" s="74" t="str">
        <f>IFERROR(VLOOKUP(D28,INCREMENTSJUNE,1,FALSE),"")</f>
        <v/>
      </c>
      <c r="AG28" s="111">
        <f t="shared" si="6"/>
        <v>48440</v>
      </c>
      <c r="AH28" s="127">
        <v>48440</v>
      </c>
      <c r="AI28" s="112">
        <v>2247088</v>
      </c>
      <c r="AJ28" s="112" t="s">
        <v>308</v>
      </c>
    </row>
    <row r="29" spans="1:36" s="3" customFormat="1" ht="18" customHeight="1" x14ac:dyDescent="0.25">
      <c r="A29" s="3">
        <v>0</v>
      </c>
      <c r="B29" s="11">
        <v>27</v>
      </c>
      <c r="C29" s="11">
        <v>2229330</v>
      </c>
      <c r="D29" s="11">
        <v>14346060</v>
      </c>
      <c r="E29" s="11" t="s">
        <v>41</v>
      </c>
      <c r="F29" s="11" t="s">
        <v>42</v>
      </c>
      <c r="G29" s="11">
        <f t="shared" si="7"/>
        <v>74770</v>
      </c>
      <c r="H29" s="11"/>
      <c r="I29" s="11">
        <f t="shared" si="0"/>
        <v>14969</v>
      </c>
      <c r="J29" s="11">
        <f t="shared" si="1"/>
        <v>7477</v>
      </c>
      <c r="K29" s="11">
        <v>2000</v>
      </c>
      <c r="L29" s="11">
        <f t="shared" si="8"/>
        <v>1525</v>
      </c>
      <c r="M29" s="11">
        <f t="shared" si="2"/>
        <v>100741</v>
      </c>
      <c r="N29" s="14">
        <v>8000</v>
      </c>
      <c r="O29" s="14">
        <v>0</v>
      </c>
      <c r="P29" s="14">
        <v>0</v>
      </c>
      <c r="Q29" s="11">
        <v>0</v>
      </c>
      <c r="R29" s="11">
        <v>2500</v>
      </c>
      <c r="S29" s="14">
        <v>0</v>
      </c>
      <c r="T29" s="14">
        <v>120</v>
      </c>
      <c r="U29" s="14">
        <v>0</v>
      </c>
      <c r="V29" s="14">
        <v>200</v>
      </c>
      <c r="W29" s="14">
        <v>300</v>
      </c>
      <c r="X29" s="14">
        <v>8000</v>
      </c>
      <c r="Y29" s="14"/>
      <c r="Z29" s="14"/>
      <c r="AA29" s="11">
        <f t="shared" si="3"/>
        <v>19120</v>
      </c>
      <c r="AB29" s="15">
        <f t="shared" si="4"/>
        <v>81621</v>
      </c>
      <c r="AC29" s="9">
        <f t="shared" si="5"/>
        <v>2</v>
      </c>
      <c r="AD29" s="11">
        <v>935</v>
      </c>
      <c r="AE29" s="11">
        <v>72810</v>
      </c>
      <c r="AF29" s="122" t="s">
        <v>352</v>
      </c>
      <c r="AG29" s="74">
        <f t="shared" si="6"/>
        <v>74770</v>
      </c>
      <c r="AH29" s="126">
        <v>74770</v>
      </c>
      <c r="AI29" s="81">
        <v>2229330</v>
      </c>
      <c r="AJ29" s="81" t="s">
        <v>307</v>
      </c>
    </row>
    <row r="30" spans="1:36" s="106" customFormat="1" ht="18" customHeight="1" x14ac:dyDescent="0.25">
      <c r="A30" s="106">
        <v>11</v>
      </c>
      <c r="B30" s="107">
        <v>28</v>
      </c>
      <c r="C30" s="107">
        <v>2224214</v>
      </c>
      <c r="D30" s="107">
        <v>14344425</v>
      </c>
      <c r="E30" s="107" t="s">
        <v>43</v>
      </c>
      <c r="F30" s="107" t="s">
        <v>44</v>
      </c>
      <c r="G30" s="11">
        <f t="shared" si="7"/>
        <v>22095</v>
      </c>
      <c r="H30" s="107"/>
      <c r="I30" s="107">
        <f t="shared" si="0"/>
        <v>4423</v>
      </c>
      <c r="J30" s="107">
        <f t="shared" si="1"/>
        <v>2210</v>
      </c>
      <c r="K30" s="107">
        <f>ROUND(2000/30*A30,0)</f>
        <v>733</v>
      </c>
      <c r="L30" s="107">
        <f>ROUND(800/30*A30,0)</f>
        <v>293</v>
      </c>
      <c r="M30" s="107">
        <f t="shared" si="2"/>
        <v>29754</v>
      </c>
      <c r="N30" s="108"/>
      <c r="O30" s="108"/>
      <c r="P30" s="108"/>
      <c r="Q30" s="107"/>
      <c r="R30" s="107"/>
      <c r="S30" s="108"/>
      <c r="T30" s="108"/>
      <c r="U30" s="108"/>
      <c r="V30" s="108">
        <v>200</v>
      </c>
      <c r="W30" s="108"/>
      <c r="X30" s="108"/>
      <c r="Y30" s="108"/>
      <c r="Z30" s="108"/>
      <c r="AA30" s="107">
        <f t="shared" si="3"/>
        <v>200</v>
      </c>
      <c r="AB30" s="109">
        <f t="shared" si="4"/>
        <v>29554</v>
      </c>
      <c r="AC30" s="110">
        <f t="shared" si="5"/>
        <v>2</v>
      </c>
      <c r="AD30" s="107">
        <v>860</v>
      </c>
      <c r="AE30" s="107">
        <v>60260</v>
      </c>
      <c r="AF30" s="74" t="str">
        <f>IFERROR(VLOOKUP(D30,INCREMENTSJUNE,1,FALSE),"")</f>
        <v/>
      </c>
      <c r="AG30" s="111">
        <f t="shared" si="6"/>
        <v>60260</v>
      </c>
      <c r="AH30" s="127">
        <v>60260</v>
      </c>
      <c r="AI30" s="112">
        <v>2224214</v>
      </c>
      <c r="AJ30" s="112" t="s">
        <v>308</v>
      </c>
    </row>
    <row r="31" spans="1:36" s="3" customFormat="1" ht="18" customHeight="1" x14ac:dyDescent="0.25">
      <c r="A31" s="3">
        <v>0</v>
      </c>
      <c r="B31" s="11">
        <v>29</v>
      </c>
      <c r="C31" s="11">
        <v>2249482</v>
      </c>
      <c r="D31" s="11">
        <v>14372119</v>
      </c>
      <c r="E31" s="11" t="s">
        <v>45</v>
      </c>
      <c r="F31" s="11" t="s">
        <v>44</v>
      </c>
      <c r="G31" s="11">
        <f t="shared" si="7"/>
        <v>40970</v>
      </c>
      <c r="H31" s="11">
        <v>0</v>
      </c>
      <c r="I31" s="11">
        <f t="shared" si="0"/>
        <v>8202</v>
      </c>
      <c r="J31" s="11">
        <f t="shared" si="1"/>
        <v>4097</v>
      </c>
      <c r="K31" s="11">
        <v>2000</v>
      </c>
      <c r="L31" s="11">
        <f t="shared" si="8"/>
        <v>975</v>
      </c>
      <c r="M31" s="11">
        <f t="shared" si="2"/>
        <v>56244</v>
      </c>
      <c r="N31" s="14">
        <v>0</v>
      </c>
      <c r="O31" s="14">
        <v>0</v>
      </c>
      <c r="P31" s="14">
        <v>0</v>
      </c>
      <c r="Q31" s="11">
        <v>0</v>
      </c>
      <c r="R31" s="11">
        <v>1300</v>
      </c>
      <c r="S31" s="14">
        <v>0</v>
      </c>
      <c r="T31" s="14">
        <v>30</v>
      </c>
      <c r="U31" s="14">
        <f>ROUND((G31+I31)*10%,0)</f>
        <v>4917</v>
      </c>
      <c r="V31" s="14">
        <v>200</v>
      </c>
      <c r="W31" s="14">
        <v>225</v>
      </c>
      <c r="X31" s="14">
        <v>0</v>
      </c>
      <c r="Y31" s="14"/>
      <c r="Z31" s="14"/>
      <c r="AA31" s="11">
        <f t="shared" si="3"/>
        <v>6672</v>
      </c>
      <c r="AB31" s="15">
        <f t="shared" si="4"/>
        <v>49572</v>
      </c>
      <c r="AC31" s="9">
        <f t="shared" si="5"/>
        <v>2</v>
      </c>
      <c r="AD31" s="11">
        <v>600</v>
      </c>
      <c r="AE31" s="11">
        <v>39800</v>
      </c>
      <c r="AF31" s="122" t="s">
        <v>352</v>
      </c>
      <c r="AG31" s="74">
        <f t="shared" si="6"/>
        <v>40970</v>
      </c>
      <c r="AH31" s="126">
        <v>40970</v>
      </c>
      <c r="AI31" s="81">
        <v>2249482</v>
      </c>
      <c r="AJ31" s="81" t="s">
        <v>308</v>
      </c>
    </row>
    <row r="32" spans="1:36" s="3" customFormat="1" ht="18" customHeight="1" x14ac:dyDescent="0.25">
      <c r="A32" s="3">
        <v>0</v>
      </c>
      <c r="B32" s="11">
        <v>30</v>
      </c>
      <c r="C32" s="11">
        <v>2214132</v>
      </c>
      <c r="D32" s="11">
        <v>14341708</v>
      </c>
      <c r="E32" s="11" t="s">
        <v>46</v>
      </c>
      <c r="F32" s="11" t="s">
        <v>47</v>
      </c>
      <c r="G32" s="11">
        <f t="shared" si="7"/>
        <v>72810</v>
      </c>
      <c r="H32" s="11"/>
      <c r="I32" s="11">
        <f t="shared" si="0"/>
        <v>14577</v>
      </c>
      <c r="J32" s="11">
        <f t="shared" si="1"/>
        <v>7281</v>
      </c>
      <c r="K32" s="11">
        <v>2000</v>
      </c>
      <c r="L32" s="11">
        <f t="shared" si="8"/>
        <v>1525</v>
      </c>
      <c r="M32" s="11">
        <f t="shared" si="2"/>
        <v>98193</v>
      </c>
      <c r="N32" s="14">
        <v>0</v>
      </c>
      <c r="O32" s="14">
        <v>0</v>
      </c>
      <c r="P32" s="14">
        <v>5000</v>
      </c>
      <c r="Q32" s="11">
        <v>0</v>
      </c>
      <c r="R32" s="11">
        <v>2200</v>
      </c>
      <c r="S32" s="14">
        <v>0</v>
      </c>
      <c r="T32" s="14">
        <v>60</v>
      </c>
      <c r="U32" s="14">
        <v>0</v>
      </c>
      <c r="V32" s="14">
        <v>200</v>
      </c>
      <c r="W32" s="14">
        <v>300</v>
      </c>
      <c r="X32" s="14">
        <v>7000</v>
      </c>
      <c r="Y32" s="14"/>
      <c r="Z32" s="14"/>
      <c r="AA32" s="11">
        <f t="shared" si="3"/>
        <v>14760</v>
      </c>
      <c r="AB32" s="15">
        <f t="shared" si="4"/>
        <v>83433</v>
      </c>
      <c r="AC32" s="9">
        <f t="shared" si="5"/>
        <v>2</v>
      </c>
      <c r="AD32" s="11">
        <v>935</v>
      </c>
      <c r="AE32" s="11">
        <v>70850</v>
      </c>
      <c r="AF32" s="122" t="s">
        <v>352</v>
      </c>
      <c r="AG32" s="74">
        <f t="shared" si="6"/>
        <v>72810</v>
      </c>
      <c r="AH32" s="126">
        <v>72810</v>
      </c>
      <c r="AI32" s="81">
        <v>2214132</v>
      </c>
      <c r="AJ32" s="81" t="s">
        <v>307</v>
      </c>
    </row>
    <row r="33" spans="1:36" s="3" customFormat="1" ht="18" customHeight="1" x14ac:dyDescent="0.25">
      <c r="A33" s="3">
        <v>0</v>
      </c>
      <c r="B33" s="11">
        <v>31</v>
      </c>
      <c r="C33" s="11">
        <v>2224202</v>
      </c>
      <c r="D33" s="11">
        <v>14344415</v>
      </c>
      <c r="E33" s="11" t="s">
        <v>48</v>
      </c>
      <c r="F33" s="11" t="s">
        <v>47</v>
      </c>
      <c r="G33" s="11">
        <f t="shared" si="7"/>
        <v>61960</v>
      </c>
      <c r="H33" s="11">
        <v>0</v>
      </c>
      <c r="I33" s="11">
        <f t="shared" si="0"/>
        <v>12404</v>
      </c>
      <c r="J33" s="11">
        <f t="shared" si="1"/>
        <v>6196</v>
      </c>
      <c r="K33" s="11">
        <v>2000</v>
      </c>
      <c r="L33" s="11">
        <f t="shared" si="8"/>
        <v>1400</v>
      </c>
      <c r="M33" s="11">
        <f t="shared" si="2"/>
        <v>83960</v>
      </c>
      <c r="N33" s="14">
        <v>0</v>
      </c>
      <c r="O33" s="14">
        <v>0</v>
      </c>
      <c r="P33" s="14">
        <v>10000</v>
      </c>
      <c r="Q33" s="11">
        <v>0</v>
      </c>
      <c r="R33" s="11">
        <v>2200</v>
      </c>
      <c r="S33" s="14">
        <v>0</v>
      </c>
      <c r="T33" s="14">
        <v>60</v>
      </c>
      <c r="U33" s="14">
        <v>0</v>
      </c>
      <c r="V33" s="14">
        <v>200</v>
      </c>
      <c r="W33" s="14">
        <v>225</v>
      </c>
      <c r="X33" s="14">
        <v>6000</v>
      </c>
      <c r="Y33" s="14"/>
      <c r="Z33" s="14"/>
      <c r="AA33" s="11">
        <f t="shared" si="3"/>
        <v>18685</v>
      </c>
      <c r="AB33" s="15">
        <f t="shared" si="4"/>
        <v>65275</v>
      </c>
      <c r="AC33" s="9">
        <f t="shared" si="5"/>
        <v>2</v>
      </c>
      <c r="AD33" s="11">
        <v>860</v>
      </c>
      <c r="AE33" s="11">
        <v>61960</v>
      </c>
      <c r="AF33" s="74" t="str">
        <f>IFERROR(VLOOKUP(D33,INCREMENTSJUNE,1,FALSE),"")</f>
        <v/>
      </c>
      <c r="AG33" s="74">
        <f t="shared" si="6"/>
        <v>61960</v>
      </c>
      <c r="AH33" s="126">
        <v>61960</v>
      </c>
      <c r="AI33" s="81">
        <v>2224202</v>
      </c>
      <c r="AJ33" s="81" t="s">
        <v>308</v>
      </c>
    </row>
    <row r="34" spans="1:36" s="3" customFormat="1" ht="18" customHeight="1" x14ac:dyDescent="0.25">
      <c r="A34" s="3">
        <v>0</v>
      </c>
      <c r="B34" s="11">
        <v>32</v>
      </c>
      <c r="C34" s="11">
        <v>2224707</v>
      </c>
      <c r="D34" s="11">
        <v>14344760</v>
      </c>
      <c r="E34" s="11" t="s">
        <v>49</v>
      </c>
      <c r="F34" s="11" t="s">
        <v>50</v>
      </c>
      <c r="G34" s="11">
        <f t="shared" si="7"/>
        <v>57100</v>
      </c>
      <c r="H34" s="11"/>
      <c r="I34" s="11">
        <f t="shared" si="0"/>
        <v>11431</v>
      </c>
      <c r="J34" s="11">
        <f t="shared" si="1"/>
        <v>5710</v>
      </c>
      <c r="K34" s="11">
        <v>2000</v>
      </c>
      <c r="L34" s="11">
        <f t="shared" si="8"/>
        <v>1400</v>
      </c>
      <c r="M34" s="11">
        <f t="shared" si="2"/>
        <v>77641</v>
      </c>
      <c r="N34" s="14">
        <v>0</v>
      </c>
      <c r="O34" s="14">
        <v>0</v>
      </c>
      <c r="P34" s="14">
        <v>0</v>
      </c>
      <c r="Q34" s="11">
        <v>0</v>
      </c>
      <c r="R34" s="11">
        <v>2200</v>
      </c>
      <c r="S34" s="14">
        <v>0</v>
      </c>
      <c r="T34" s="14">
        <v>60</v>
      </c>
      <c r="U34" s="14">
        <f>ROUND((G34+I34)*10%,0)</f>
        <v>6853</v>
      </c>
      <c r="V34" s="14">
        <v>200</v>
      </c>
      <c r="W34" s="14">
        <v>225</v>
      </c>
      <c r="X34" s="14">
        <v>2000</v>
      </c>
      <c r="Y34" s="14"/>
      <c r="Z34" s="14"/>
      <c r="AA34" s="11">
        <f t="shared" si="3"/>
        <v>11538</v>
      </c>
      <c r="AB34" s="15">
        <f t="shared" si="4"/>
        <v>66103</v>
      </c>
      <c r="AC34" s="9">
        <f t="shared" si="5"/>
        <v>2</v>
      </c>
      <c r="AD34" s="11">
        <v>860</v>
      </c>
      <c r="AE34" s="11">
        <v>57100</v>
      </c>
      <c r="AF34" s="74" t="str">
        <f>IFERROR(VLOOKUP(D34,INCREMENTSJUNE,1,FALSE),"")</f>
        <v/>
      </c>
      <c r="AG34" s="74">
        <f t="shared" si="6"/>
        <v>57100</v>
      </c>
      <c r="AH34" s="126">
        <v>57100</v>
      </c>
      <c r="AI34" s="81">
        <v>2224707</v>
      </c>
      <c r="AJ34" s="81" t="s">
        <v>308</v>
      </c>
    </row>
    <row r="35" spans="1:36" s="3" customFormat="1" ht="18" customHeight="1" x14ac:dyDescent="0.25">
      <c r="A35" s="3">
        <v>0</v>
      </c>
      <c r="B35" s="11">
        <v>33</v>
      </c>
      <c r="C35" s="11">
        <v>2233062</v>
      </c>
      <c r="D35" s="11">
        <v>14346947</v>
      </c>
      <c r="E35" s="11" t="s">
        <v>51</v>
      </c>
      <c r="F35" s="11" t="s">
        <v>52</v>
      </c>
      <c r="G35" s="11">
        <f t="shared" si="7"/>
        <v>67190</v>
      </c>
      <c r="H35" s="11"/>
      <c r="I35" s="11">
        <f t="shared" ref="I35:I68" si="11">ROUND(G35*20.02%,0)</f>
        <v>13451</v>
      </c>
      <c r="J35" s="11">
        <f t="shared" ref="J35:J68" si="12">ROUND(G35*10%,0)</f>
        <v>6719</v>
      </c>
      <c r="K35" s="11">
        <v>2000</v>
      </c>
      <c r="L35" s="11">
        <f t="shared" si="8"/>
        <v>1525</v>
      </c>
      <c r="M35" s="11">
        <f t="shared" ref="M35:M64" si="13">SUM(G35:L35)</f>
        <v>90885</v>
      </c>
      <c r="N35" s="14">
        <v>0</v>
      </c>
      <c r="O35" s="14">
        <v>0</v>
      </c>
      <c r="P35" s="14">
        <v>8000</v>
      </c>
      <c r="Q35" s="11">
        <v>0</v>
      </c>
      <c r="R35" s="11">
        <v>2200</v>
      </c>
      <c r="S35" s="14">
        <v>0</v>
      </c>
      <c r="T35" s="14">
        <v>60</v>
      </c>
      <c r="U35" s="14">
        <v>0</v>
      </c>
      <c r="V35" s="14">
        <v>200</v>
      </c>
      <c r="W35" s="14">
        <v>225</v>
      </c>
      <c r="X35" s="14">
        <v>6000</v>
      </c>
      <c r="Y35" s="14"/>
      <c r="Z35" s="14"/>
      <c r="AA35" s="11">
        <f t="shared" ref="AA35:AA64" si="14">SUM(N35:Z35)</f>
        <v>16685</v>
      </c>
      <c r="AB35" s="15">
        <f t="shared" ref="AB35:AB64" si="15">M35-AA35</f>
        <v>74200</v>
      </c>
      <c r="AC35" s="9">
        <f t="shared" ref="AC35:AC68" si="16">IFERROR(VLOOKUP(F35,HILLTOPSNEW,2,FALSE),2)</f>
        <v>2</v>
      </c>
      <c r="AD35" s="11">
        <v>860</v>
      </c>
      <c r="AE35" s="11">
        <v>67190</v>
      </c>
      <c r="AF35" s="74" t="str">
        <f>IFERROR(VLOOKUP(D35,INCREMENTSJUNE,1,FALSE),"")</f>
        <v/>
      </c>
      <c r="AG35" s="74">
        <f t="shared" ref="AG35:AG64" si="17">IF((AF35="YES"),VLOOKUP(AE35,RATEOFINC,2,FALSE)+AE35,AE35)</f>
        <v>67190</v>
      </c>
      <c r="AH35" s="126">
        <v>67190</v>
      </c>
      <c r="AI35" s="81">
        <v>2233062</v>
      </c>
      <c r="AJ35" s="81" t="s">
        <v>307</v>
      </c>
    </row>
    <row r="36" spans="1:36" s="106" customFormat="1" ht="18" customHeight="1" x14ac:dyDescent="0.25">
      <c r="A36" s="106">
        <v>11</v>
      </c>
      <c r="B36" s="107">
        <v>34</v>
      </c>
      <c r="C36" s="107">
        <v>2224197</v>
      </c>
      <c r="D36" s="107">
        <v>14344410</v>
      </c>
      <c r="E36" s="107" t="s">
        <v>53</v>
      </c>
      <c r="F36" s="107" t="s">
        <v>52</v>
      </c>
      <c r="G36" s="11">
        <f t="shared" si="7"/>
        <v>29667</v>
      </c>
      <c r="H36" s="107"/>
      <c r="I36" s="107">
        <f t="shared" si="11"/>
        <v>5939</v>
      </c>
      <c r="J36" s="107">
        <f t="shared" si="12"/>
        <v>2967</v>
      </c>
      <c r="K36" s="107">
        <f>ROUND(2000/30*A36,0)</f>
        <v>733</v>
      </c>
      <c r="L36" s="107">
        <f>ROUND(800/30*A36,0)</f>
        <v>293</v>
      </c>
      <c r="M36" s="107">
        <f t="shared" si="13"/>
        <v>39599</v>
      </c>
      <c r="N36" s="108"/>
      <c r="O36" s="108"/>
      <c r="P36" s="108"/>
      <c r="Q36" s="107"/>
      <c r="R36" s="107"/>
      <c r="S36" s="108"/>
      <c r="T36" s="108"/>
      <c r="U36" s="108"/>
      <c r="V36" s="108">
        <v>200</v>
      </c>
      <c r="W36" s="108"/>
      <c r="X36" s="108"/>
      <c r="Y36" s="108"/>
      <c r="Z36" s="108"/>
      <c r="AA36" s="107">
        <f t="shared" si="14"/>
        <v>200</v>
      </c>
      <c r="AB36" s="109">
        <f t="shared" si="15"/>
        <v>39399</v>
      </c>
      <c r="AC36" s="110">
        <f t="shared" si="16"/>
        <v>2</v>
      </c>
      <c r="AD36" s="107">
        <v>935</v>
      </c>
      <c r="AE36" s="107">
        <v>78820</v>
      </c>
      <c r="AF36" s="122" t="s">
        <v>352</v>
      </c>
      <c r="AG36" s="111">
        <f t="shared" si="17"/>
        <v>80910</v>
      </c>
      <c r="AH36" s="127">
        <v>80910</v>
      </c>
      <c r="AI36" s="112">
        <v>2224197</v>
      </c>
      <c r="AJ36" s="112" t="s">
        <v>308</v>
      </c>
    </row>
    <row r="37" spans="1:36" s="3" customFormat="1" ht="18" customHeight="1" x14ac:dyDescent="0.25">
      <c r="A37" s="3">
        <v>0</v>
      </c>
      <c r="B37" s="11">
        <v>35</v>
      </c>
      <c r="C37" s="11">
        <v>2224187</v>
      </c>
      <c r="D37" s="11">
        <v>14344404</v>
      </c>
      <c r="E37" s="11" t="s">
        <v>54</v>
      </c>
      <c r="F37" s="11" t="s">
        <v>52</v>
      </c>
      <c r="G37" s="11">
        <f t="shared" si="7"/>
        <v>61960</v>
      </c>
      <c r="H37" s="11">
        <v>0</v>
      </c>
      <c r="I37" s="11">
        <f t="shared" si="11"/>
        <v>12404</v>
      </c>
      <c r="J37" s="11">
        <f t="shared" si="12"/>
        <v>6196</v>
      </c>
      <c r="K37" s="11">
        <v>2000</v>
      </c>
      <c r="L37" s="11">
        <f t="shared" si="8"/>
        <v>1400</v>
      </c>
      <c r="M37" s="11">
        <f t="shared" si="13"/>
        <v>83960</v>
      </c>
      <c r="N37" s="14">
        <v>0</v>
      </c>
      <c r="O37" s="14">
        <v>0</v>
      </c>
      <c r="P37" s="14">
        <v>5000</v>
      </c>
      <c r="Q37" s="11">
        <v>0</v>
      </c>
      <c r="R37" s="11">
        <v>2200</v>
      </c>
      <c r="S37" s="14">
        <v>0</v>
      </c>
      <c r="T37" s="14">
        <v>60</v>
      </c>
      <c r="U37" s="14">
        <v>0</v>
      </c>
      <c r="V37" s="14">
        <v>200</v>
      </c>
      <c r="W37" s="14">
        <v>225</v>
      </c>
      <c r="X37" s="14">
        <v>2000</v>
      </c>
      <c r="Y37" s="14"/>
      <c r="Z37" s="14"/>
      <c r="AA37" s="11">
        <f t="shared" si="14"/>
        <v>9685</v>
      </c>
      <c r="AB37" s="15">
        <f t="shared" si="15"/>
        <v>74275</v>
      </c>
      <c r="AC37" s="9">
        <f t="shared" si="16"/>
        <v>2</v>
      </c>
      <c r="AD37" s="11">
        <v>860</v>
      </c>
      <c r="AE37" s="11">
        <v>61960</v>
      </c>
      <c r="AF37" s="74" t="str">
        <f>IFERROR(VLOOKUP(D37,INCREMENTSJUNE,1,FALSE),"")</f>
        <v/>
      </c>
      <c r="AG37" s="74">
        <f t="shared" si="17"/>
        <v>61960</v>
      </c>
      <c r="AH37" s="126">
        <v>61960</v>
      </c>
      <c r="AI37" s="81">
        <v>2224187</v>
      </c>
      <c r="AJ37" s="81" t="s">
        <v>308</v>
      </c>
    </row>
    <row r="38" spans="1:36" s="3" customFormat="1" ht="18" customHeight="1" x14ac:dyDescent="0.25">
      <c r="A38" s="3">
        <v>0</v>
      </c>
      <c r="B38" s="11">
        <v>36</v>
      </c>
      <c r="C38" s="11">
        <v>2244412</v>
      </c>
      <c r="D38" s="11">
        <v>14351945</v>
      </c>
      <c r="E38" s="11" t="s">
        <v>55</v>
      </c>
      <c r="F38" s="11" t="s">
        <v>56</v>
      </c>
      <c r="G38" s="11">
        <f t="shared" si="7"/>
        <v>52600</v>
      </c>
      <c r="H38" s="11"/>
      <c r="I38" s="11">
        <f t="shared" si="11"/>
        <v>10531</v>
      </c>
      <c r="J38" s="11">
        <f t="shared" si="12"/>
        <v>5260</v>
      </c>
      <c r="K38" s="11">
        <v>0</v>
      </c>
      <c r="L38" s="11">
        <v>0</v>
      </c>
      <c r="M38" s="11">
        <f t="shared" si="13"/>
        <v>68391</v>
      </c>
      <c r="N38" s="14">
        <v>0</v>
      </c>
      <c r="O38" s="14">
        <v>0</v>
      </c>
      <c r="P38" s="14">
        <v>0</v>
      </c>
      <c r="Q38" s="11">
        <v>0</v>
      </c>
      <c r="R38" s="11">
        <v>1800</v>
      </c>
      <c r="S38" s="14">
        <v>0</v>
      </c>
      <c r="T38" s="14">
        <v>30</v>
      </c>
      <c r="U38" s="14">
        <f>ROUND((G38+I38)*10%,0)</f>
        <v>6313</v>
      </c>
      <c r="V38" s="14">
        <v>200</v>
      </c>
      <c r="W38" s="14">
        <v>225</v>
      </c>
      <c r="X38" s="14">
        <v>2000</v>
      </c>
      <c r="Y38" s="14"/>
      <c r="Z38" s="14"/>
      <c r="AA38" s="11">
        <f t="shared" si="14"/>
        <v>10568</v>
      </c>
      <c r="AB38" s="15">
        <f t="shared" si="15"/>
        <v>57823</v>
      </c>
      <c r="AC38" s="9">
        <f t="shared" si="16"/>
        <v>2</v>
      </c>
      <c r="AD38" s="11">
        <v>0</v>
      </c>
      <c r="AE38" s="11">
        <v>52600</v>
      </c>
      <c r="AF38" s="74" t="str">
        <f>IFERROR(VLOOKUP(D38,INCREMENTSJUNE,1,FALSE),"")</f>
        <v/>
      </c>
      <c r="AG38" s="74">
        <f t="shared" si="17"/>
        <v>52600</v>
      </c>
      <c r="AH38" s="126">
        <v>52600</v>
      </c>
      <c r="AI38" s="81">
        <v>2244412</v>
      </c>
      <c r="AJ38" s="81" t="s">
        <v>308</v>
      </c>
    </row>
    <row r="39" spans="1:36" s="3" customFormat="1" ht="18" customHeight="1" x14ac:dyDescent="0.25">
      <c r="A39" s="3">
        <v>0</v>
      </c>
      <c r="B39" s="11">
        <v>37</v>
      </c>
      <c r="C39" s="11">
        <v>2207713</v>
      </c>
      <c r="D39" s="11">
        <v>14340374</v>
      </c>
      <c r="E39" s="11" t="s">
        <v>57</v>
      </c>
      <c r="F39" s="11" t="s">
        <v>56</v>
      </c>
      <c r="G39" s="11">
        <f t="shared" si="7"/>
        <v>57100</v>
      </c>
      <c r="H39" s="11">
        <v>0</v>
      </c>
      <c r="I39" s="11">
        <f t="shared" si="11"/>
        <v>11431</v>
      </c>
      <c r="J39" s="11">
        <f t="shared" si="12"/>
        <v>5710</v>
      </c>
      <c r="K39" s="11">
        <v>0</v>
      </c>
      <c r="L39" s="11">
        <v>0</v>
      </c>
      <c r="M39" s="11">
        <f t="shared" si="13"/>
        <v>74241</v>
      </c>
      <c r="N39" s="14">
        <v>0</v>
      </c>
      <c r="O39" s="14">
        <v>0</v>
      </c>
      <c r="P39" s="14">
        <v>0</v>
      </c>
      <c r="Q39" s="11">
        <v>0</v>
      </c>
      <c r="R39" s="11">
        <v>2200</v>
      </c>
      <c r="S39" s="14">
        <v>0</v>
      </c>
      <c r="T39" s="14">
        <v>30</v>
      </c>
      <c r="U39" s="14">
        <f>ROUND((G39+I39)*10%,0)</f>
        <v>6853</v>
      </c>
      <c r="V39" s="14">
        <v>200</v>
      </c>
      <c r="W39" s="14">
        <v>0</v>
      </c>
      <c r="X39" s="14">
        <v>0</v>
      </c>
      <c r="Y39" s="14"/>
      <c r="Z39" s="14"/>
      <c r="AA39" s="11">
        <f t="shared" si="14"/>
        <v>9283</v>
      </c>
      <c r="AB39" s="15">
        <f t="shared" si="15"/>
        <v>64958</v>
      </c>
      <c r="AC39" s="9">
        <f t="shared" si="16"/>
        <v>2</v>
      </c>
      <c r="AD39" s="11">
        <v>0</v>
      </c>
      <c r="AE39" s="11">
        <v>57100</v>
      </c>
      <c r="AF39" s="74" t="str">
        <f>IFERROR(VLOOKUP(D39,INCREMENTSJUNE,1,FALSE),"")</f>
        <v/>
      </c>
      <c r="AG39" s="74">
        <f t="shared" si="17"/>
        <v>57100</v>
      </c>
      <c r="AH39" s="126">
        <v>57100</v>
      </c>
      <c r="AI39" s="81">
        <v>2207713</v>
      </c>
      <c r="AJ39" s="81" t="s">
        <v>308</v>
      </c>
    </row>
    <row r="40" spans="1:36" s="3" customFormat="1" ht="18" customHeight="1" x14ac:dyDescent="0.25">
      <c r="A40" s="3">
        <v>0</v>
      </c>
      <c r="B40" s="11">
        <v>38</v>
      </c>
      <c r="C40" s="11">
        <v>2229524</v>
      </c>
      <c r="D40" s="11">
        <v>14346223</v>
      </c>
      <c r="E40" s="11" t="s">
        <v>58</v>
      </c>
      <c r="F40" s="11" t="s">
        <v>59</v>
      </c>
      <c r="G40" s="11">
        <f t="shared" si="7"/>
        <v>72810</v>
      </c>
      <c r="H40" s="11"/>
      <c r="I40" s="11">
        <f t="shared" si="11"/>
        <v>14577</v>
      </c>
      <c r="J40" s="11">
        <f t="shared" si="12"/>
        <v>7281</v>
      </c>
      <c r="K40" s="11">
        <v>2000</v>
      </c>
      <c r="L40" s="11">
        <f t="shared" si="8"/>
        <v>1525</v>
      </c>
      <c r="M40" s="11">
        <f t="shared" si="13"/>
        <v>98193</v>
      </c>
      <c r="N40" s="14">
        <v>4369</v>
      </c>
      <c r="O40" s="14">
        <v>0</v>
      </c>
      <c r="P40" s="14">
        <v>0</v>
      </c>
      <c r="Q40" s="11">
        <v>0</v>
      </c>
      <c r="R40" s="11">
        <v>2200</v>
      </c>
      <c r="S40" s="14">
        <v>0</v>
      </c>
      <c r="T40" s="14">
        <v>120</v>
      </c>
      <c r="U40" s="14">
        <v>0</v>
      </c>
      <c r="V40" s="14">
        <v>200</v>
      </c>
      <c r="W40" s="14">
        <v>300</v>
      </c>
      <c r="X40" s="14">
        <v>5000</v>
      </c>
      <c r="Y40" s="14"/>
      <c r="Z40" s="14"/>
      <c r="AA40" s="11">
        <f t="shared" si="14"/>
        <v>12189</v>
      </c>
      <c r="AB40" s="15">
        <f t="shared" si="15"/>
        <v>86004</v>
      </c>
      <c r="AC40" s="9">
        <f t="shared" si="16"/>
        <v>2</v>
      </c>
      <c r="AD40" s="11">
        <v>935</v>
      </c>
      <c r="AE40" s="11">
        <v>72810</v>
      </c>
      <c r="AF40" s="74" t="str">
        <f>IFERROR(VLOOKUP(D40,INCREMENTSJUNE,1,FALSE),"")</f>
        <v/>
      </c>
      <c r="AG40" s="74">
        <f t="shared" si="17"/>
        <v>72810</v>
      </c>
      <c r="AH40" s="126">
        <v>72810</v>
      </c>
      <c r="AI40" s="81">
        <v>2229524</v>
      </c>
      <c r="AJ40" s="81" t="s">
        <v>307</v>
      </c>
    </row>
    <row r="41" spans="1:36" s="3" customFormat="1" ht="18" customHeight="1" x14ac:dyDescent="0.25">
      <c r="A41" s="3">
        <v>0</v>
      </c>
      <c r="B41" s="11">
        <v>39</v>
      </c>
      <c r="C41" s="11">
        <v>2249480</v>
      </c>
      <c r="D41" s="11">
        <v>14355348</v>
      </c>
      <c r="E41" s="11" t="s">
        <v>60</v>
      </c>
      <c r="F41" s="11" t="s">
        <v>59</v>
      </c>
      <c r="G41" s="11">
        <f t="shared" si="7"/>
        <v>40970</v>
      </c>
      <c r="H41" s="11">
        <v>0</v>
      </c>
      <c r="I41" s="11">
        <f t="shared" si="11"/>
        <v>8202</v>
      </c>
      <c r="J41" s="11">
        <f t="shared" si="12"/>
        <v>4097</v>
      </c>
      <c r="K41" s="11">
        <v>2000</v>
      </c>
      <c r="L41" s="11">
        <f t="shared" si="8"/>
        <v>975</v>
      </c>
      <c r="M41" s="11">
        <f t="shared" si="13"/>
        <v>56244</v>
      </c>
      <c r="N41" s="14">
        <v>0</v>
      </c>
      <c r="O41" s="14">
        <v>0</v>
      </c>
      <c r="P41" s="14">
        <v>0</v>
      </c>
      <c r="Q41" s="11">
        <v>0</v>
      </c>
      <c r="R41" s="11">
        <v>1300</v>
      </c>
      <c r="S41" s="14">
        <v>0</v>
      </c>
      <c r="T41" s="14">
        <v>30</v>
      </c>
      <c r="U41" s="14">
        <f>ROUND((G41+I41)*10%,0)</f>
        <v>4917</v>
      </c>
      <c r="V41" s="14">
        <v>200</v>
      </c>
      <c r="W41" s="14">
        <v>0</v>
      </c>
      <c r="X41" s="14">
        <v>0</v>
      </c>
      <c r="Y41" s="14"/>
      <c r="Z41" s="14"/>
      <c r="AA41" s="11">
        <f t="shared" si="14"/>
        <v>6447</v>
      </c>
      <c r="AB41" s="15">
        <f t="shared" si="15"/>
        <v>49797</v>
      </c>
      <c r="AC41" s="9">
        <f t="shared" si="16"/>
        <v>2</v>
      </c>
      <c r="AD41" s="11">
        <v>600</v>
      </c>
      <c r="AE41" s="11">
        <v>39800</v>
      </c>
      <c r="AF41" s="122" t="s">
        <v>352</v>
      </c>
      <c r="AG41" s="74">
        <f t="shared" si="17"/>
        <v>40970</v>
      </c>
      <c r="AH41" s="126">
        <v>40970</v>
      </c>
      <c r="AI41" s="81">
        <v>2249480</v>
      </c>
      <c r="AJ41" s="81" t="s">
        <v>308</v>
      </c>
    </row>
    <row r="42" spans="1:36" s="3" customFormat="1" ht="18" customHeight="1" x14ac:dyDescent="0.25">
      <c r="A42" s="3">
        <v>0</v>
      </c>
      <c r="B42" s="11">
        <v>40</v>
      </c>
      <c r="C42" s="11">
        <v>2224705</v>
      </c>
      <c r="D42" s="11">
        <v>14344758</v>
      </c>
      <c r="E42" s="11" t="s">
        <v>61</v>
      </c>
      <c r="F42" s="11" t="s">
        <v>59</v>
      </c>
      <c r="G42" s="11">
        <f t="shared" si="7"/>
        <v>60260</v>
      </c>
      <c r="H42" s="11">
        <v>0</v>
      </c>
      <c r="I42" s="11">
        <f t="shared" si="11"/>
        <v>12064</v>
      </c>
      <c r="J42" s="11">
        <f t="shared" si="12"/>
        <v>6026</v>
      </c>
      <c r="K42" s="11">
        <v>2000</v>
      </c>
      <c r="L42" s="11">
        <f t="shared" si="8"/>
        <v>1400</v>
      </c>
      <c r="M42" s="11">
        <f t="shared" si="13"/>
        <v>81750</v>
      </c>
      <c r="N42" s="14">
        <v>0</v>
      </c>
      <c r="O42" s="14">
        <v>0</v>
      </c>
      <c r="P42" s="14">
        <v>8000</v>
      </c>
      <c r="Q42" s="11">
        <v>0</v>
      </c>
      <c r="R42" s="11">
        <v>2200</v>
      </c>
      <c r="S42" s="14">
        <v>0</v>
      </c>
      <c r="T42" s="14">
        <v>60</v>
      </c>
      <c r="U42" s="14">
        <v>0</v>
      </c>
      <c r="V42" s="14">
        <v>200</v>
      </c>
      <c r="W42" s="14">
        <v>225</v>
      </c>
      <c r="X42" s="14">
        <v>3000</v>
      </c>
      <c r="Y42" s="14"/>
      <c r="Z42" s="14"/>
      <c r="AA42" s="11">
        <f t="shared" si="14"/>
        <v>13685</v>
      </c>
      <c r="AB42" s="15">
        <f t="shared" si="15"/>
        <v>68065</v>
      </c>
      <c r="AC42" s="9">
        <f t="shared" si="16"/>
        <v>2</v>
      </c>
      <c r="AD42" s="11">
        <v>710</v>
      </c>
      <c r="AE42" s="11">
        <v>60260</v>
      </c>
      <c r="AF42" s="74" t="str">
        <f t="shared" ref="AF42:AF47" si="18">IFERROR(VLOOKUP(D42,INCREMENTSJUNE,1,FALSE),"")</f>
        <v/>
      </c>
      <c r="AG42" s="74">
        <f t="shared" si="17"/>
        <v>60260</v>
      </c>
      <c r="AH42" s="126">
        <v>60260</v>
      </c>
      <c r="AI42" s="81">
        <v>2224705</v>
      </c>
      <c r="AJ42" s="81" t="s">
        <v>308</v>
      </c>
    </row>
    <row r="43" spans="1:36" s="3" customFormat="1" ht="18" customHeight="1" x14ac:dyDescent="0.25">
      <c r="A43" s="3">
        <v>0</v>
      </c>
      <c r="B43" s="11">
        <v>42</v>
      </c>
      <c r="C43" s="11">
        <v>2224667</v>
      </c>
      <c r="D43" s="11">
        <v>14344726</v>
      </c>
      <c r="E43" s="11" t="s">
        <v>64</v>
      </c>
      <c r="F43" s="11" t="s">
        <v>63</v>
      </c>
      <c r="G43" s="11">
        <f t="shared" si="7"/>
        <v>60260</v>
      </c>
      <c r="H43" s="11">
        <v>0</v>
      </c>
      <c r="I43" s="11">
        <f t="shared" si="11"/>
        <v>12064</v>
      </c>
      <c r="J43" s="11">
        <f t="shared" si="12"/>
        <v>6026</v>
      </c>
      <c r="K43" s="11">
        <v>2000</v>
      </c>
      <c r="L43" s="11">
        <f t="shared" si="8"/>
        <v>1400</v>
      </c>
      <c r="M43" s="11">
        <f t="shared" si="13"/>
        <v>81750</v>
      </c>
      <c r="N43" s="14">
        <v>0</v>
      </c>
      <c r="O43" s="14">
        <v>0</v>
      </c>
      <c r="P43" s="14">
        <v>4000</v>
      </c>
      <c r="Q43" s="11">
        <v>0</v>
      </c>
      <c r="R43" s="11">
        <v>2200</v>
      </c>
      <c r="S43" s="14">
        <v>0</v>
      </c>
      <c r="T43" s="14">
        <v>60</v>
      </c>
      <c r="U43" s="14">
        <v>0</v>
      </c>
      <c r="V43" s="14">
        <v>200</v>
      </c>
      <c r="W43" s="14">
        <v>225</v>
      </c>
      <c r="X43" s="14">
        <v>2000</v>
      </c>
      <c r="Y43" s="14"/>
      <c r="Z43" s="14"/>
      <c r="AA43" s="11">
        <f t="shared" si="14"/>
        <v>8685</v>
      </c>
      <c r="AB43" s="15">
        <f t="shared" si="15"/>
        <v>73065</v>
      </c>
      <c r="AC43" s="9">
        <f t="shared" si="16"/>
        <v>2</v>
      </c>
      <c r="AD43" s="11">
        <v>860</v>
      </c>
      <c r="AE43" s="11">
        <v>60260</v>
      </c>
      <c r="AF43" s="74" t="str">
        <f t="shared" si="18"/>
        <v/>
      </c>
      <c r="AG43" s="74">
        <f t="shared" si="17"/>
        <v>60260</v>
      </c>
      <c r="AH43" s="126">
        <v>60260</v>
      </c>
      <c r="AI43" s="81">
        <v>2224667</v>
      </c>
      <c r="AJ43" s="81" t="s">
        <v>308</v>
      </c>
    </row>
    <row r="44" spans="1:36" s="3" customFormat="1" ht="18" customHeight="1" x14ac:dyDescent="0.25">
      <c r="A44" s="3">
        <v>0</v>
      </c>
      <c r="B44" s="11">
        <v>43</v>
      </c>
      <c r="C44" s="11">
        <v>2224703</v>
      </c>
      <c r="D44" s="11">
        <v>14344756</v>
      </c>
      <c r="E44" s="11" t="s">
        <v>65</v>
      </c>
      <c r="F44" s="11" t="s">
        <v>66</v>
      </c>
      <c r="G44" s="11">
        <f t="shared" si="7"/>
        <v>61960</v>
      </c>
      <c r="H44" s="11">
        <v>0</v>
      </c>
      <c r="I44" s="11">
        <f t="shared" si="11"/>
        <v>12404</v>
      </c>
      <c r="J44" s="11">
        <f t="shared" si="12"/>
        <v>6196</v>
      </c>
      <c r="K44" s="11">
        <v>2000</v>
      </c>
      <c r="L44" s="11">
        <f t="shared" si="8"/>
        <v>1400</v>
      </c>
      <c r="M44" s="11">
        <f t="shared" si="13"/>
        <v>83960</v>
      </c>
      <c r="N44" s="14">
        <v>0</v>
      </c>
      <c r="O44" s="14">
        <v>0</v>
      </c>
      <c r="P44" s="14">
        <v>5500</v>
      </c>
      <c r="Q44" s="11">
        <v>0</v>
      </c>
      <c r="R44" s="11">
        <v>2200</v>
      </c>
      <c r="S44" s="14">
        <v>0</v>
      </c>
      <c r="T44" s="14">
        <v>30</v>
      </c>
      <c r="U44" s="14">
        <v>0</v>
      </c>
      <c r="V44" s="14">
        <v>200</v>
      </c>
      <c r="W44" s="14">
        <v>225</v>
      </c>
      <c r="X44" s="14">
        <v>2000</v>
      </c>
      <c r="Y44" s="14"/>
      <c r="Z44" s="14"/>
      <c r="AA44" s="11">
        <f t="shared" si="14"/>
        <v>10155</v>
      </c>
      <c r="AB44" s="15">
        <f t="shared" si="15"/>
        <v>73805</v>
      </c>
      <c r="AC44" s="9">
        <f t="shared" si="16"/>
        <v>2</v>
      </c>
      <c r="AD44" s="11">
        <v>860</v>
      </c>
      <c r="AE44" s="11">
        <v>61960</v>
      </c>
      <c r="AF44" s="74" t="str">
        <f t="shared" si="18"/>
        <v/>
      </c>
      <c r="AG44" s="74">
        <f t="shared" si="17"/>
        <v>61960</v>
      </c>
      <c r="AH44" s="126">
        <v>61960</v>
      </c>
      <c r="AI44" s="81">
        <v>2224703</v>
      </c>
      <c r="AJ44" s="81" t="s">
        <v>308</v>
      </c>
    </row>
    <row r="45" spans="1:36" s="3" customFormat="1" ht="18" customHeight="1" x14ac:dyDescent="0.25">
      <c r="A45" s="3">
        <v>0</v>
      </c>
      <c r="B45" s="11">
        <v>44</v>
      </c>
      <c r="C45" s="11">
        <v>2224637</v>
      </c>
      <c r="D45" s="11">
        <v>14344705</v>
      </c>
      <c r="E45" s="11" t="s">
        <v>67</v>
      </c>
      <c r="F45" s="11" t="s">
        <v>66</v>
      </c>
      <c r="G45" s="11">
        <f t="shared" si="7"/>
        <v>61960</v>
      </c>
      <c r="H45" s="11">
        <v>0</v>
      </c>
      <c r="I45" s="11">
        <f t="shared" si="11"/>
        <v>12404</v>
      </c>
      <c r="J45" s="11">
        <f t="shared" si="12"/>
        <v>6196</v>
      </c>
      <c r="K45" s="11">
        <v>2000</v>
      </c>
      <c r="L45" s="11">
        <f t="shared" si="8"/>
        <v>1400</v>
      </c>
      <c r="M45" s="11">
        <f t="shared" si="13"/>
        <v>83960</v>
      </c>
      <c r="N45" s="14">
        <v>0</v>
      </c>
      <c r="O45" s="14">
        <v>0</v>
      </c>
      <c r="P45" s="14">
        <v>5000</v>
      </c>
      <c r="Q45" s="11">
        <v>0</v>
      </c>
      <c r="R45" s="11">
        <v>2200</v>
      </c>
      <c r="S45" s="14">
        <v>0</v>
      </c>
      <c r="T45" s="14">
        <v>60</v>
      </c>
      <c r="U45" s="14">
        <v>0</v>
      </c>
      <c r="V45" s="14">
        <v>200</v>
      </c>
      <c r="W45" s="14">
        <v>225</v>
      </c>
      <c r="X45" s="14">
        <v>2000</v>
      </c>
      <c r="Y45" s="14"/>
      <c r="Z45" s="14"/>
      <c r="AA45" s="11">
        <f t="shared" si="14"/>
        <v>9685</v>
      </c>
      <c r="AB45" s="15">
        <f t="shared" si="15"/>
        <v>74275</v>
      </c>
      <c r="AC45" s="9">
        <f t="shared" si="16"/>
        <v>2</v>
      </c>
      <c r="AD45" s="11">
        <v>860</v>
      </c>
      <c r="AE45" s="11">
        <v>61960</v>
      </c>
      <c r="AF45" s="74" t="str">
        <f t="shared" si="18"/>
        <v/>
      </c>
      <c r="AG45" s="74">
        <f t="shared" si="17"/>
        <v>61960</v>
      </c>
      <c r="AH45" s="126">
        <v>61960</v>
      </c>
      <c r="AI45" s="81">
        <v>2224637</v>
      </c>
      <c r="AJ45" s="81" t="s">
        <v>308</v>
      </c>
    </row>
    <row r="46" spans="1:36" s="3" customFormat="1" ht="18" customHeight="1" x14ac:dyDescent="0.25">
      <c r="A46" s="3">
        <v>0</v>
      </c>
      <c r="B46" s="11">
        <v>45</v>
      </c>
      <c r="C46" s="11">
        <v>2224253</v>
      </c>
      <c r="D46" s="11">
        <v>14344457</v>
      </c>
      <c r="E46" s="11" t="s">
        <v>68</v>
      </c>
      <c r="F46" s="11" t="s">
        <v>69</v>
      </c>
      <c r="G46" s="11">
        <f t="shared" si="7"/>
        <v>60260</v>
      </c>
      <c r="H46" s="11"/>
      <c r="I46" s="11">
        <f t="shared" si="11"/>
        <v>12064</v>
      </c>
      <c r="J46" s="11">
        <f t="shared" si="12"/>
        <v>6026</v>
      </c>
      <c r="K46" s="11">
        <v>2000</v>
      </c>
      <c r="L46" s="11">
        <f t="shared" si="8"/>
        <v>1400</v>
      </c>
      <c r="M46" s="11">
        <f t="shared" si="13"/>
        <v>81750</v>
      </c>
      <c r="N46" s="14">
        <v>0</v>
      </c>
      <c r="O46" s="14">
        <v>0</v>
      </c>
      <c r="P46" s="14">
        <v>0</v>
      </c>
      <c r="Q46" s="11">
        <v>0</v>
      </c>
      <c r="R46" s="11">
        <v>2200</v>
      </c>
      <c r="S46" s="14">
        <v>0</v>
      </c>
      <c r="T46" s="14">
        <v>60</v>
      </c>
      <c r="U46" s="14">
        <f>ROUND((G46+I46)*10%,0)</f>
        <v>7232</v>
      </c>
      <c r="V46" s="14">
        <v>200</v>
      </c>
      <c r="W46" s="14">
        <v>225</v>
      </c>
      <c r="X46" s="14">
        <v>2000</v>
      </c>
      <c r="Y46" s="14"/>
      <c r="Z46" s="14"/>
      <c r="AA46" s="11">
        <f t="shared" si="14"/>
        <v>11917</v>
      </c>
      <c r="AB46" s="15">
        <f t="shared" si="15"/>
        <v>69833</v>
      </c>
      <c r="AC46" s="9">
        <f t="shared" si="16"/>
        <v>2</v>
      </c>
      <c r="AD46" s="11">
        <v>860</v>
      </c>
      <c r="AE46" s="11">
        <v>60260</v>
      </c>
      <c r="AF46" s="74" t="str">
        <f t="shared" si="18"/>
        <v/>
      </c>
      <c r="AG46" s="74">
        <f t="shared" si="17"/>
        <v>60260</v>
      </c>
      <c r="AH46" s="126">
        <v>60260</v>
      </c>
      <c r="AI46" s="81">
        <v>2224253</v>
      </c>
      <c r="AJ46" s="81" t="s">
        <v>308</v>
      </c>
    </row>
    <row r="47" spans="1:36" s="3" customFormat="1" ht="18" customHeight="1" x14ac:dyDescent="0.25">
      <c r="A47" s="3">
        <v>0</v>
      </c>
      <c r="B47" s="11">
        <v>46</v>
      </c>
      <c r="C47" s="11">
        <v>2244125</v>
      </c>
      <c r="D47" s="11">
        <v>14351724</v>
      </c>
      <c r="E47" s="11" t="s">
        <v>72</v>
      </c>
      <c r="F47" s="11" t="s">
        <v>73</v>
      </c>
      <c r="G47" s="11">
        <f t="shared" si="7"/>
        <v>52600</v>
      </c>
      <c r="H47" s="11"/>
      <c r="I47" s="11">
        <f t="shared" si="11"/>
        <v>10531</v>
      </c>
      <c r="J47" s="11">
        <f t="shared" si="12"/>
        <v>5260</v>
      </c>
      <c r="K47" s="11">
        <v>2000</v>
      </c>
      <c r="L47" s="11">
        <f t="shared" si="8"/>
        <v>1150</v>
      </c>
      <c r="M47" s="11">
        <f t="shared" si="13"/>
        <v>71541</v>
      </c>
      <c r="N47" s="14">
        <v>0</v>
      </c>
      <c r="O47" s="14">
        <v>0</v>
      </c>
      <c r="P47" s="14">
        <v>0</v>
      </c>
      <c r="Q47" s="11">
        <v>0</v>
      </c>
      <c r="R47" s="11">
        <v>1800</v>
      </c>
      <c r="S47" s="14">
        <v>0</v>
      </c>
      <c r="T47" s="14">
        <v>30</v>
      </c>
      <c r="U47" s="14">
        <f>ROUND((G47+I47)*10%,0)</f>
        <v>6313</v>
      </c>
      <c r="V47" s="14">
        <v>200</v>
      </c>
      <c r="W47" s="14">
        <v>225</v>
      </c>
      <c r="X47" s="14">
        <v>0</v>
      </c>
      <c r="Y47" s="14"/>
      <c r="Z47" s="14"/>
      <c r="AA47" s="11">
        <f t="shared" si="14"/>
        <v>8568</v>
      </c>
      <c r="AB47" s="15">
        <f t="shared" si="15"/>
        <v>62973</v>
      </c>
      <c r="AC47" s="9">
        <f t="shared" si="16"/>
        <v>2</v>
      </c>
      <c r="AD47" s="11">
        <v>710</v>
      </c>
      <c r="AE47" s="11">
        <v>52600</v>
      </c>
      <c r="AF47" s="74" t="str">
        <f t="shared" si="18"/>
        <v/>
      </c>
      <c r="AG47" s="74">
        <f t="shared" si="17"/>
        <v>52600</v>
      </c>
      <c r="AH47" s="126">
        <v>52600</v>
      </c>
      <c r="AI47" s="81">
        <v>2244125</v>
      </c>
      <c r="AJ47" s="81" t="s">
        <v>308</v>
      </c>
    </row>
    <row r="48" spans="1:36" s="106" customFormat="1" ht="18" customHeight="1" x14ac:dyDescent="0.25">
      <c r="A48" s="106">
        <v>11</v>
      </c>
      <c r="B48" s="107">
        <v>47</v>
      </c>
      <c r="C48" s="107">
        <v>2249484</v>
      </c>
      <c r="D48" s="107">
        <v>14355351</v>
      </c>
      <c r="E48" s="107" t="s">
        <v>74</v>
      </c>
      <c r="F48" s="107" t="s">
        <v>75</v>
      </c>
      <c r="G48" s="11">
        <f t="shared" si="7"/>
        <v>15022</v>
      </c>
      <c r="H48" s="107">
        <v>0</v>
      </c>
      <c r="I48" s="107">
        <f t="shared" si="11"/>
        <v>3007</v>
      </c>
      <c r="J48" s="107">
        <f t="shared" si="12"/>
        <v>1502</v>
      </c>
      <c r="K48" s="107">
        <f>ROUND(2000/30*A48,0)</f>
        <v>733</v>
      </c>
      <c r="L48" s="107">
        <f>ROUND(825/30*A48,0)</f>
        <v>303</v>
      </c>
      <c r="M48" s="107">
        <f t="shared" si="13"/>
        <v>20567</v>
      </c>
      <c r="N48" s="108"/>
      <c r="O48" s="108"/>
      <c r="P48" s="108"/>
      <c r="Q48" s="107"/>
      <c r="R48" s="107"/>
      <c r="S48" s="108"/>
      <c r="T48" s="108"/>
      <c r="U48" s="108"/>
      <c r="V48" s="108">
        <v>200</v>
      </c>
      <c r="W48" s="108"/>
      <c r="X48" s="108"/>
      <c r="Y48" s="108"/>
      <c r="Z48" s="108"/>
      <c r="AA48" s="107">
        <f>SUM(N48:Z48)</f>
        <v>200</v>
      </c>
      <c r="AB48" s="109">
        <f t="shared" si="15"/>
        <v>20367</v>
      </c>
      <c r="AC48" s="110">
        <f t="shared" si="16"/>
        <v>3</v>
      </c>
      <c r="AD48" s="107">
        <v>825</v>
      </c>
      <c r="AE48" s="107">
        <v>39800</v>
      </c>
      <c r="AF48" s="122" t="s">
        <v>352</v>
      </c>
      <c r="AG48" s="111">
        <f t="shared" si="17"/>
        <v>40970</v>
      </c>
      <c r="AH48" s="127">
        <v>40970</v>
      </c>
      <c r="AI48" s="112">
        <v>2249484</v>
      </c>
      <c r="AJ48" s="112" t="s">
        <v>308</v>
      </c>
    </row>
    <row r="49" spans="1:36" s="3" customFormat="1" ht="18" customHeight="1" x14ac:dyDescent="0.25">
      <c r="A49" s="3">
        <v>0</v>
      </c>
      <c r="B49" s="11">
        <v>48</v>
      </c>
      <c r="C49" s="11">
        <v>2224660</v>
      </c>
      <c r="D49" s="11">
        <v>14344721</v>
      </c>
      <c r="E49" s="11" t="s">
        <v>76</v>
      </c>
      <c r="F49" s="11" t="s">
        <v>75</v>
      </c>
      <c r="G49" s="11">
        <f t="shared" si="7"/>
        <v>61960</v>
      </c>
      <c r="H49" s="11"/>
      <c r="I49" s="11">
        <f t="shared" si="11"/>
        <v>12404</v>
      </c>
      <c r="J49" s="11">
        <f t="shared" si="12"/>
        <v>6196</v>
      </c>
      <c r="K49" s="11">
        <v>2000</v>
      </c>
      <c r="L49" s="11">
        <f t="shared" si="8"/>
        <v>1600</v>
      </c>
      <c r="M49" s="11">
        <f t="shared" si="13"/>
        <v>84160</v>
      </c>
      <c r="N49" s="14">
        <v>0</v>
      </c>
      <c r="O49" s="14">
        <v>0</v>
      </c>
      <c r="P49" s="14">
        <v>8000</v>
      </c>
      <c r="Q49" s="11">
        <v>0</v>
      </c>
      <c r="R49" s="11">
        <v>2200</v>
      </c>
      <c r="S49" s="14">
        <v>0</v>
      </c>
      <c r="T49" s="14">
        <v>60</v>
      </c>
      <c r="U49" s="14">
        <v>0</v>
      </c>
      <c r="V49" s="14">
        <v>200</v>
      </c>
      <c r="W49" s="14">
        <v>225</v>
      </c>
      <c r="X49" s="14">
        <v>3000</v>
      </c>
      <c r="Y49" s="14"/>
      <c r="Z49" s="14"/>
      <c r="AA49" s="11">
        <f t="shared" si="14"/>
        <v>13685</v>
      </c>
      <c r="AB49" s="15">
        <f t="shared" si="15"/>
        <v>70475</v>
      </c>
      <c r="AC49" s="9">
        <f t="shared" si="16"/>
        <v>3</v>
      </c>
      <c r="AD49" s="11">
        <v>1050</v>
      </c>
      <c r="AE49" s="11">
        <v>61960</v>
      </c>
      <c r="AF49" s="74" t="str">
        <f>IFERROR(VLOOKUP(D49,INCREMENTSJUNE,1,FALSE),"")</f>
        <v/>
      </c>
      <c r="AG49" s="74">
        <f t="shared" si="17"/>
        <v>61960</v>
      </c>
      <c r="AH49" s="126">
        <v>61960</v>
      </c>
      <c r="AI49" s="81">
        <v>2224660</v>
      </c>
      <c r="AJ49" s="81" t="s">
        <v>308</v>
      </c>
    </row>
    <row r="50" spans="1:36" s="3" customFormat="1" ht="18" customHeight="1" x14ac:dyDescent="0.25">
      <c r="A50" s="3">
        <v>0</v>
      </c>
      <c r="B50" s="11">
        <v>49</v>
      </c>
      <c r="C50" s="11">
        <v>2219017</v>
      </c>
      <c r="D50" s="11">
        <v>14343135</v>
      </c>
      <c r="E50" s="11" t="s">
        <v>77</v>
      </c>
      <c r="F50" s="11" t="s">
        <v>78</v>
      </c>
      <c r="G50" s="11">
        <f t="shared" si="7"/>
        <v>74770</v>
      </c>
      <c r="H50" s="11"/>
      <c r="I50" s="11">
        <f t="shared" si="11"/>
        <v>14969</v>
      </c>
      <c r="J50" s="11">
        <f t="shared" si="12"/>
        <v>7477</v>
      </c>
      <c r="K50" s="11">
        <v>2000</v>
      </c>
      <c r="L50" s="11">
        <f t="shared" si="8"/>
        <v>1525</v>
      </c>
      <c r="M50" s="11">
        <f t="shared" si="13"/>
        <v>100741</v>
      </c>
      <c r="N50" s="14">
        <v>10000</v>
      </c>
      <c r="O50" s="14">
        <v>0</v>
      </c>
      <c r="P50" s="14">
        <v>0</v>
      </c>
      <c r="Q50" s="11">
        <v>0</v>
      </c>
      <c r="R50" s="11">
        <v>2200</v>
      </c>
      <c r="S50" s="14">
        <v>0</v>
      </c>
      <c r="T50" s="14">
        <v>120</v>
      </c>
      <c r="U50" s="14">
        <v>0</v>
      </c>
      <c r="V50" s="14">
        <v>200</v>
      </c>
      <c r="W50" s="14">
        <v>300</v>
      </c>
      <c r="X50" s="14">
        <v>11000</v>
      </c>
      <c r="Y50" s="14"/>
      <c r="Z50" s="14"/>
      <c r="AA50" s="11">
        <f t="shared" si="14"/>
        <v>23820</v>
      </c>
      <c r="AB50" s="15">
        <f t="shared" si="15"/>
        <v>76921</v>
      </c>
      <c r="AC50" s="9">
        <f t="shared" si="16"/>
        <v>2</v>
      </c>
      <c r="AD50" s="11">
        <v>935</v>
      </c>
      <c r="AE50" s="11">
        <v>72810</v>
      </c>
      <c r="AF50" s="122" t="s">
        <v>352</v>
      </c>
      <c r="AG50" s="74">
        <f t="shared" si="17"/>
        <v>74770</v>
      </c>
      <c r="AH50" s="126">
        <v>74770</v>
      </c>
      <c r="AI50" s="81">
        <v>2219017</v>
      </c>
      <c r="AJ50" s="81" t="s">
        <v>307</v>
      </c>
    </row>
    <row r="51" spans="1:36" s="3" customFormat="1" ht="18" customHeight="1" x14ac:dyDescent="0.25">
      <c r="A51" s="3">
        <v>0</v>
      </c>
      <c r="B51" s="11">
        <v>50</v>
      </c>
      <c r="C51" s="11">
        <v>2224227</v>
      </c>
      <c r="D51" s="11">
        <v>14344435</v>
      </c>
      <c r="E51" s="11" t="s">
        <v>79</v>
      </c>
      <c r="F51" s="11" t="s">
        <v>78</v>
      </c>
      <c r="G51" s="11">
        <f t="shared" si="7"/>
        <v>60260</v>
      </c>
      <c r="H51" s="11">
        <v>0</v>
      </c>
      <c r="I51" s="11">
        <f t="shared" si="11"/>
        <v>12064</v>
      </c>
      <c r="J51" s="11">
        <f t="shared" si="12"/>
        <v>6026</v>
      </c>
      <c r="K51" s="11">
        <v>2000</v>
      </c>
      <c r="L51" s="11">
        <f t="shared" si="8"/>
        <v>1400</v>
      </c>
      <c r="M51" s="11">
        <f t="shared" si="13"/>
        <v>81750</v>
      </c>
      <c r="N51" s="14">
        <v>0</v>
      </c>
      <c r="O51" s="14">
        <v>0</v>
      </c>
      <c r="P51" s="14">
        <v>0</v>
      </c>
      <c r="Q51" s="11">
        <v>0</v>
      </c>
      <c r="R51" s="11">
        <v>2200</v>
      </c>
      <c r="S51" s="14">
        <v>0</v>
      </c>
      <c r="T51" s="14">
        <v>60</v>
      </c>
      <c r="U51" s="14">
        <f>ROUND((G51+I51)*10%,0)</f>
        <v>7232</v>
      </c>
      <c r="V51" s="14">
        <v>200</v>
      </c>
      <c r="W51" s="14">
        <v>225</v>
      </c>
      <c r="X51" s="14">
        <v>3000</v>
      </c>
      <c r="Y51" s="14"/>
      <c r="Z51" s="14"/>
      <c r="AA51" s="11">
        <f t="shared" si="14"/>
        <v>12917</v>
      </c>
      <c r="AB51" s="15">
        <f t="shared" si="15"/>
        <v>68833</v>
      </c>
      <c r="AC51" s="9">
        <f t="shared" si="16"/>
        <v>2</v>
      </c>
      <c r="AD51" s="11">
        <v>860</v>
      </c>
      <c r="AE51" s="11">
        <v>60260</v>
      </c>
      <c r="AF51" s="74" t="str">
        <f>IFERROR(VLOOKUP(D51,INCREMENTSJUNE,1,FALSE),"")</f>
        <v/>
      </c>
      <c r="AG51" s="74">
        <f t="shared" si="17"/>
        <v>60260</v>
      </c>
      <c r="AH51" s="126">
        <v>60260</v>
      </c>
      <c r="AI51" s="81">
        <v>2224227</v>
      </c>
      <c r="AJ51" s="81" t="s">
        <v>308</v>
      </c>
    </row>
    <row r="52" spans="1:36" s="3" customFormat="1" ht="18" customHeight="1" x14ac:dyDescent="0.25">
      <c r="A52" s="3">
        <v>0</v>
      </c>
      <c r="B52" s="11">
        <v>51</v>
      </c>
      <c r="C52" s="11">
        <v>2224230</v>
      </c>
      <c r="D52" s="11">
        <v>14344438</v>
      </c>
      <c r="E52" s="11" t="s">
        <v>80</v>
      </c>
      <c r="F52" s="11" t="s">
        <v>81</v>
      </c>
      <c r="G52" s="11">
        <f t="shared" si="7"/>
        <v>61960</v>
      </c>
      <c r="H52" s="11"/>
      <c r="I52" s="11">
        <f t="shared" si="11"/>
        <v>12404</v>
      </c>
      <c r="J52" s="11">
        <f t="shared" si="12"/>
        <v>6196</v>
      </c>
      <c r="K52" s="11">
        <v>2000</v>
      </c>
      <c r="L52" s="11">
        <f t="shared" si="8"/>
        <v>1400</v>
      </c>
      <c r="M52" s="11">
        <f t="shared" si="13"/>
        <v>83960</v>
      </c>
      <c r="N52" s="14">
        <v>0</v>
      </c>
      <c r="O52" s="14">
        <v>0</v>
      </c>
      <c r="P52" s="14">
        <v>8000</v>
      </c>
      <c r="Q52" s="11">
        <v>0</v>
      </c>
      <c r="R52" s="11">
        <v>2200</v>
      </c>
      <c r="S52" s="14">
        <v>0</v>
      </c>
      <c r="T52" s="14">
        <v>60</v>
      </c>
      <c r="U52" s="14">
        <v>0</v>
      </c>
      <c r="V52" s="14">
        <v>200</v>
      </c>
      <c r="W52" s="14">
        <v>225</v>
      </c>
      <c r="X52" s="14">
        <v>5000</v>
      </c>
      <c r="Y52" s="14"/>
      <c r="Z52" s="14"/>
      <c r="AA52" s="11">
        <f t="shared" si="14"/>
        <v>15685</v>
      </c>
      <c r="AB52" s="15">
        <f t="shared" si="15"/>
        <v>68275</v>
      </c>
      <c r="AC52" s="9">
        <f t="shared" si="16"/>
        <v>2</v>
      </c>
      <c r="AD52" s="11">
        <v>860</v>
      </c>
      <c r="AE52" s="11">
        <v>61960</v>
      </c>
      <c r="AF52" s="74" t="str">
        <f>IFERROR(VLOOKUP(D52,INCREMENTSJUNE,1,FALSE),"")</f>
        <v/>
      </c>
      <c r="AG52" s="74">
        <f t="shared" si="17"/>
        <v>61960</v>
      </c>
      <c r="AH52" s="126">
        <v>61960</v>
      </c>
      <c r="AI52" s="81">
        <v>2224230</v>
      </c>
      <c r="AJ52" s="81" t="s">
        <v>308</v>
      </c>
    </row>
    <row r="53" spans="1:36" s="3" customFormat="1" ht="18" customHeight="1" x14ac:dyDescent="0.25">
      <c r="A53" s="3">
        <v>0</v>
      </c>
      <c r="B53" s="11">
        <v>52</v>
      </c>
      <c r="C53" s="11">
        <v>2224203</v>
      </c>
      <c r="D53" s="11">
        <v>14344416</v>
      </c>
      <c r="E53" s="11" t="s">
        <v>82</v>
      </c>
      <c r="F53" s="11" t="s">
        <v>81</v>
      </c>
      <c r="G53" s="11">
        <f t="shared" si="7"/>
        <v>61960</v>
      </c>
      <c r="H53" s="11">
        <v>0</v>
      </c>
      <c r="I53" s="11">
        <f t="shared" si="11"/>
        <v>12404</v>
      </c>
      <c r="J53" s="11">
        <f t="shared" si="12"/>
        <v>6196</v>
      </c>
      <c r="K53" s="11">
        <v>2000</v>
      </c>
      <c r="L53" s="11">
        <f t="shared" si="8"/>
        <v>1400</v>
      </c>
      <c r="M53" s="11">
        <f t="shared" si="13"/>
        <v>83960</v>
      </c>
      <c r="N53" s="14">
        <v>0</v>
      </c>
      <c r="O53" s="14">
        <v>0</v>
      </c>
      <c r="P53" s="14">
        <v>9000</v>
      </c>
      <c r="Q53" s="11">
        <v>500</v>
      </c>
      <c r="R53" s="11">
        <v>2200</v>
      </c>
      <c r="S53" s="14">
        <v>0</v>
      </c>
      <c r="T53" s="14">
        <v>60</v>
      </c>
      <c r="U53" s="14">
        <v>0</v>
      </c>
      <c r="V53" s="14">
        <v>200</v>
      </c>
      <c r="W53" s="14">
        <v>225</v>
      </c>
      <c r="X53" s="14">
        <v>4000</v>
      </c>
      <c r="Y53" s="14"/>
      <c r="Z53" s="14"/>
      <c r="AA53" s="11">
        <f t="shared" si="14"/>
        <v>16185</v>
      </c>
      <c r="AB53" s="15">
        <f t="shared" si="15"/>
        <v>67775</v>
      </c>
      <c r="AC53" s="9">
        <f t="shared" si="16"/>
        <v>2</v>
      </c>
      <c r="AD53" s="11">
        <v>860</v>
      </c>
      <c r="AE53" s="11">
        <v>61960</v>
      </c>
      <c r="AF53" s="74" t="str">
        <f>IFERROR(VLOOKUP(D53,INCREMENTSJUNE,1,FALSE),"")</f>
        <v/>
      </c>
      <c r="AG53" s="74">
        <f t="shared" si="17"/>
        <v>61960</v>
      </c>
      <c r="AH53" s="126">
        <v>61960</v>
      </c>
      <c r="AI53" s="81">
        <v>2224203</v>
      </c>
      <c r="AJ53" s="81" t="s">
        <v>308</v>
      </c>
    </row>
    <row r="54" spans="1:36" s="106" customFormat="1" ht="18" customHeight="1" x14ac:dyDescent="0.25">
      <c r="A54" s="106">
        <v>10</v>
      </c>
      <c r="B54" s="107">
        <v>53</v>
      </c>
      <c r="C54" s="107">
        <v>2524255</v>
      </c>
      <c r="D54" s="107">
        <v>14357272</v>
      </c>
      <c r="E54" s="107" t="s">
        <v>83</v>
      </c>
      <c r="F54" s="107" t="s">
        <v>84</v>
      </c>
      <c r="G54" s="11">
        <f t="shared" si="7"/>
        <v>24270</v>
      </c>
      <c r="H54" s="107"/>
      <c r="I54" s="107">
        <f t="shared" si="11"/>
        <v>4859</v>
      </c>
      <c r="J54" s="107">
        <f t="shared" si="12"/>
        <v>2427</v>
      </c>
      <c r="K54" s="107">
        <f>ROUND(2000/30*A54,0)</f>
        <v>667</v>
      </c>
      <c r="L54" s="107">
        <f>ROUND(800/30*A54,0)</f>
        <v>267</v>
      </c>
      <c r="M54" s="107">
        <f t="shared" si="13"/>
        <v>32490</v>
      </c>
      <c r="N54" s="108"/>
      <c r="O54" s="108"/>
      <c r="P54" s="108"/>
      <c r="Q54" s="107"/>
      <c r="R54" s="107"/>
      <c r="S54" s="108"/>
      <c r="T54" s="108"/>
      <c r="U54" s="108"/>
      <c r="V54" s="108">
        <v>200</v>
      </c>
      <c r="W54" s="108"/>
      <c r="X54" s="108"/>
      <c r="Y54" s="108"/>
      <c r="Z54" s="108"/>
      <c r="AA54" s="107">
        <f t="shared" si="14"/>
        <v>200</v>
      </c>
      <c r="AB54" s="109">
        <f t="shared" si="15"/>
        <v>32290</v>
      </c>
      <c r="AC54" s="110">
        <f t="shared" si="16"/>
        <v>2</v>
      </c>
      <c r="AD54" s="107">
        <v>1275</v>
      </c>
      <c r="AE54" s="107">
        <v>70850</v>
      </c>
      <c r="AF54" s="122" t="s">
        <v>352</v>
      </c>
      <c r="AG54" s="111">
        <f t="shared" si="17"/>
        <v>72810</v>
      </c>
      <c r="AH54" s="127">
        <v>72810</v>
      </c>
      <c r="AI54" s="112">
        <v>2524255</v>
      </c>
      <c r="AJ54" s="112" t="s">
        <v>307</v>
      </c>
    </row>
    <row r="55" spans="1:36" s="3" customFormat="1" ht="18" customHeight="1" x14ac:dyDescent="0.25">
      <c r="A55" s="3">
        <v>0</v>
      </c>
      <c r="B55" s="11">
        <v>54</v>
      </c>
      <c r="C55" s="11">
        <v>2224219</v>
      </c>
      <c r="D55" s="11">
        <v>14344429</v>
      </c>
      <c r="E55" s="11" t="s">
        <v>85</v>
      </c>
      <c r="F55" s="11" t="s">
        <v>84</v>
      </c>
      <c r="G55" s="11">
        <f t="shared" si="7"/>
        <v>40970</v>
      </c>
      <c r="H55" s="11">
        <v>0</v>
      </c>
      <c r="I55" s="11">
        <f t="shared" si="11"/>
        <v>8202</v>
      </c>
      <c r="J55" s="11">
        <f t="shared" si="12"/>
        <v>4097</v>
      </c>
      <c r="K55" s="11">
        <v>2000</v>
      </c>
      <c r="L55" s="11">
        <f t="shared" si="8"/>
        <v>975</v>
      </c>
      <c r="M55" s="11">
        <f t="shared" si="13"/>
        <v>56244</v>
      </c>
      <c r="N55" s="14">
        <v>0</v>
      </c>
      <c r="O55" s="14">
        <v>0</v>
      </c>
      <c r="P55" s="14">
        <v>2458</v>
      </c>
      <c r="Q55" s="11">
        <v>0</v>
      </c>
      <c r="R55" s="11">
        <v>1300</v>
      </c>
      <c r="S55" s="14">
        <v>0</v>
      </c>
      <c r="T55" s="14">
        <v>30</v>
      </c>
      <c r="U55" s="14">
        <v>0</v>
      </c>
      <c r="V55" s="14">
        <v>200</v>
      </c>
      <c r="W55" s="14">
        <v>225</v>
      </c>
      <c r="X55" s="14">
        <v>0</v>
      </c>
      <c r="Y55" s="14"/>
      <c r="Z55" s="14"/>
      <c r="AA55" s="11">
        <f t="shared" si="14"/>
        <v>4213</v>
      </c>
      <c r="AB55" s="15">
        <f t="shared" si="15"/>
        <v>52031</v>
      </c>
      <c r="AC55" s="9">
        <f t="shared" si="16"/>
        <v>2</v>
      </c>
      <c r="AD55" s="11">
        <v>600</v>
      </c>
      <c r="AE55" s="11">
        <v>40970</v>
      </c>
      <c r="AF55" s="74" t="str">
        <f t="shared" ref="AF55:AF60" si="19">IFERROR(VLOOKUP(D55,INCREMENTSJUNE,1,FALSE),"")</f>
        <v/>
      </c>
      <c r="AG55" s="74">
        <f t="shared" si="17"/>
        <v>40970</v>
      </c>
      <c r="AH55" s="126">
        <v>40970</v>
      </c>
      <c r="AI55" s="81">
        <v>2224219</v>
      </c>
      <c r="AJ55" s="81" t="s">
        <v>308</v>
      </c>
    </row>
    <row r="56" spans="1:36" s="3" customFormat="1" ht="18" customHeight="1" x14ac:dyDescent="0.25">
      <c r="A56" s="3">
        <v>0</v>
      </c>
      <c r="B56" s="11">
        <v>55</v>
      </c>
      <c r="C56" s="11">
        <v>2224260</v>
      </c>
      <c r="D56" s="11">
        <v>14344463</v>
      </c>
      <c r="E56" s="11" t="s">
        <v>86</v>
      </c>
      <c r="F56" s="11" t="s">
        <v>87</v>
      </c>
      <c r="G56" s="11">
        <f t="shared" si="7"/>
        <v>60260</v>
      </c>
      <c r="H56" s="11"/>
      <c r="I56" s="11">
        <f t="shared" si="11"/>
        <v>12064</v>
      </c>
      <c r="J56" s="11">
        <f t="shared" si="12"/>
        <v>6026</v>
      </c>
      <c r="K56" s="11">
        <v>2000</v>
      </c>
      <c r="L56" s="11">
        <f t="shared" si="8"/>
        <v>1600</v>
      </c>
      <c r="M56" s="11">
        <f t="shared" si="13"/>
        <v>81950</v>
      </c>
      <c r="N56" s="14">
        <v>0</v>
      </c>
      <c r="O56" s="14">
        <v>0</v>
      </c>
      <c r="P56" s="14">
        <v>10000</v>
      </c>
      <c r="Q56" s="11">
        <v>0</v>
      </c>
      <c r="R56" s="11">
        <v>2200</v>
      </c>
      <c r="S56" s="14">
        <v>0</v>
      </c>
      <c r="T56" s="14">
        <v>60</v>
      </c>
      <c r="U56" s="14">
        <v>0</v>
      </c>
      <c r="V56" s="14">
        <v>200</v>
      </c>
      <c r="W56" s="14">
        <v>225</v>
      </c>
      <c r="X56" s="14">
        <v>2000</v>
      </c>
      <c r="Y56" s="14"/>
      <c r="Z56" s="14"/>
      <c r="AA56" s="11">
        <f t="shared" si="14"/>
        <v>14685</v>
      </c>
      <c r="AB56" s="15">
        <f t="shared" si="15"/>
        <v>67265</v>
      </c>
      <c r="AC56" s="9">
        <f t="shared" si="16"/>
        <v>3</v>
      </c>
      <c r="AD56" s="11">
        <v>1050</v>
      </c>
      <c r="AE56" s="11">
        <v>60260</v>
      </c>
      <c r="AF56" s="74" t="str">
        <f t="shared" si="19"/>
        <v/>
      </c>
      <c r="AG56" s="74">
        <f t="shared" si="17"/>
        <v>60260</v>
      </c>
      <c r="AH56" s="126">
        <v>60260</v>
      </c>
      <c r="AI56" s="81">
        <v>2224260</v>
      </c>
      <c r="AJ56" s="81" t="s">
        <v>308</v>
      </c>
    </row>
    <row r="57" spans="1:36" s="3" customFormat="1" ht="18" customHeight="1" x14ac:dyDescent="0.25">
      <c r="A57" s="3">
        <v>0</v>
      </c>
      <c r="B57" s="11">
        <v>56</v>
      </c>
      <c r="C57" s="11">
        <v>2224690</v>
      </c>
      <c r="D57" s="11">
        <v>14344745</v>
      </c>
      <c r="E57" s="11" t="s">
        <v>88</v>
      </c>
      <c r="F57" s="11" t="s">
        <v>87</v>
      </c>
      <c r="G57" s="11">
        <f t="shared" si="7"/>
        <v>61960</v>
      </c>
      <c r="H57" s="11">
        <v>0</v>
      </c>
      <c r="I57" s="11">
        <f t="shared" si="11"/>
        <v>12404</v>
      </c>
      <c r="J57" s="11">
        <f t="shared" si="12"/>
        <v>6196</v>
      </c>
      <c r="K57" s="11">
        <v>2000</v>
      </c>
      <c r="L57" s="11">
        <f t="shared" si="8"/>
        <v>1600</v>
      </c>
      <c r="M57" s="11">
        <f t="shared" si="13"/>
        <v>84160</v>
      </c>
      <c r="N57" s="14">
        <v>0</v>
      </c>
      <c r="O57" s="14">
        <v>0</v>
      </c>
      <c r="P57" s="14">
        <v>6000</v>
      </c>
      <c r="Q57" s="11">
        <v>0</v>
      </c>
      <c r="R57" s="11">
        <v>2200</v>
      </c>
      <c r="S57" s="14">
        <v>0</v>
      </c>
      <c r="T57" s="14">
        <v>60</v>
      </c>
      <c r="U57" s="14">
        <v>0</v>
      </c>
      <c r="V57" s="14">
        <v>200</v>
      </c>
      <c r="W57" s="14">
        <v>225</v>
      </c>
      <c r="X57" s="14">
        <v>3000</v>
      </c>
      <c r="Y57" s="14"/>
      <c r="Z57" s="14"/>
      <c r="AA57" s="11">
        <f t="shared" si="14"/>
        <v>11685</v>
      </c>
      <c r="AB57" s="15">
        <f t="shared" si="15"/>
        <v>72475</v>
      </c>
      <c r="AC57" s="9">
        <f t="shared" si="16"/>
        <v>3</v>
      </c>
      <c r="AD57" s="11">
        <v>1050</v>
      </c>
      <c r="AE57" s="11">
        <v>61960</v>
      </c>
      <c r="AF57" s="74" t="str">
        <f t="shared" si="19"/>
        <v/>
      </c>
      <c r="AG57" s="74">
        <f t="shared" si="17"/>
        <v>61960</v>
      </c>
      <c r="AH57" s="126">
        <v>61960</v>
      </c>
      <c r="AI57" s="81">
        <v>2224690</v>
      </c>
      <c r="AJ57" s="81" t="s">
        <v>308</v>
      </c>
    </row>
    <row r="58" spans="1:36" s="3" customFormat="1" ht="18" customHeight="1" x14ac:dyDescent="0.25">
      <c r="A58" s="3">
        <v>0</v>
      </c>
      <c r="B58" s="11">
        <v>57</v>
      </c>
      <c r="C58" s="11">
        <v>2224170</v>
      </c>
      <c r="D58" s="11">
        <v>14344389</v>
      </c>
      <c r="E58" s="11" t="s">
        <v>89</v>
      </c>
      <c r="F58" s="11" t="s">
        <v>90</v>
      </c>
      <c r="G58" s="11">
        <f t="shared" si="7"/>
        <v>61960</v>
      </c>
      <c r="H58" s="11"/>
      <c r="I58" s="11">
        <f t="shared" si="11"/>
        <v>12404</v>
      </c>
      <c r="J58" s="11">
        <f t="shared" si="12"/>
        <v>6196</v>
      </c>
      <c r="K58" s="11">
        <v>2000</v>
      </c>
      <c r="L58" s="11">
        <f t="shared" si="8"/>
        <v>1600</v>
      </c>
      <c r="M58" s="11">
        <f t="shared" si="13"/>
        <v>84160</v>
      </c>
      <c r="N58" s="14">
        <v>0</v>
      </c>
      <c r="O58" s="14">
        <v>0</v>
      </c>
      <c r="P58" s="14">
        <v>5000</v>
      </c>
      <c r="Q58" s="11">
        <v>0</v>
      </c>
      <c r="R58" s="11">
        <v>2200</v>
      </c>
      <c r="S58" s="14">
        <v>0</v>
      </c>
      <c r="T58" s="14">
        <v>60</v>
      </c>
      <c r="U58" s="14">
        <v>0</v>
      </c>
      <c r="V58" s="14">
        <v>200</v>
      </c>
      <c r="W58" s="14">
        <v>225</v>
      </c>
      <c r="X58" s="14">
        <v>3000</v>
      </c>
      <c r="Y58" s="14"/>
      <c r="Z58" s="14"/>
      <c r="AA58" s="11">
        <f t="shared" si="14"/>
        <v>10685</v>
      </c>
      <c r="AB58" s="15">
        <f t="shared" si="15"/>
        <v>73475</v>
      </c>
      <c r="AC58" s="9">
        <f t="shared" si="16"/>
        <v>3</v>
      </c>
      <c r="AD58" s="11">
        <v>1050</v>
      </c>
      <c r="AE58" s="11">
        <v>61960</v>
      </c>
      <c r="AF58" s="74" t="str">
        <f t="shared" si="19"/>
        <v/>
      </c>
      <c r="AG58" s="74">
        <f t="shared" si="17"/>
        <v>61960</v>
      </c>
      <c r="AH58" s="126">
        <v>61960</v>
      </c>
      <c r="AI58" s="81">
        <v>2224170</v>
      </c>
      <c r="AJ58" s="81" t="s">
        <v>308</v>
      </c>
    </row>
    <row r="59" spans="1:36" s="3" customFormat="1" ht="18" customHeight="1" x14ac:dyDescent="0.25">
      <c r="A59" s="3">
        <v>0</v>
      </c>
      <c r="B59" s="11">
        <v>58</v>
      </c>
      <c r="C59" s="11">
        <v>2224236</v>
      </c>
      <c r="D59" s="11">
        <v>14344442</v>
      </c>
      <c r="E59" s="11" t="s">
        <v>91</v>
      </c>
      <c r="F59" s="11" t="s">
        <v>92</v>
      </c>
      <c r="G59" s="11">
        <f t="shared" si="7"/>
        <v>67190</v>
      </c>
      <c r="H59" s="11"/>
      <c r="I59" s="11">
        <f t="shared" si="11"/>
        <v>13451</v>
      </c>
      <c r="J59" s="11">
        <f t="shared" si="12"/>
        <v>6719</v>
      </c>
      <c r="K59" s="11">
        <v>2000</v>
      </c>
      <c r="L59" s="11">
        <f t="shared" si="8"/>
        <v>1700</v>
      </c>
      <c r="M59" s="11">
        <f t="shared" si="13"/>
        <v>91060</v>
      </c>
      <c r="N59" s="14">
        <v>0</v>
      </c>
      <c r="O59" s="14">
        <v>0</v>
      </c>
      <c r="P59" s="14">
        <v>10000</v>
      </c>
      <c r="Q59" s="11">
        <v>0</v>
      </c>
      <c r="R59" s="11">
        <v>2200</v>
      </c>
      <c r="S59" s="14">
        <v>0</v>
      </c>
      <c r="T59" s="14">
        <v>60</v>
      </c>
      <c r="U59" s="14">
        <v>0</v>
      </c>
      <c r="V59" s="14">
        <v>200</v>
      </c>
      <c r="W59" s="14">
        <v>225</v>
      </c>
      <c r="X59" s="14">
        <v>2000</v>
      </c>
      <c r="Y59" s="14"/>
      <c r="Z59" s="14"/>
      <c r="AA59" s="11">
        <f t="shared" si="14"/>
        <v>14685</v>
      </c>
      <c r="AB59" s="15">
        <f t="shared" si="15"/>
        <v>76375</v>
      </c>
      <c r="AC59" s="9">
        <f t="shared" si="16"/>
        <v>3</v>
      </c>
      <c r="AD59" s="11">
        <v>1050</v>
      </c>
      <c r="AE59" s="11">
        <v>67190</v>
      </c>
      <c r="AF59" s="74" t="str">
        <f t="shared" si="19"/>
        <v/>
      </c>
      <c r="AG59" s="74">
        <f t="shared" si="17"/>
        <v>67190</v>
      </c>
      <c r="AH59" s="126">
        <v>67190</v>
      </c>
      <c r="AI59" s="81">
        <v>2224236</v>
      </c>
      <c r="AJ59" s="81" t="s">
        <v>307</v>
      </c>
    </row>
    <row r="60" spans="1:36" s="3" customFormat="1" ht="18" customHeight="1" x14ac:dyDescent="0.25">
      <c r="A60" s="3">
        <v>0</v>
      </c>
      <c r="B60" s="11">
        <v>59</v>
      </c>
      <c r="C60" s="11">
        <v>2224257</v>
      </c>
      <c r="D60" s="11">
        <v>14344461</v>
      </c>
      <c r="E60" s="11" t="s">
        <v>93</v>
      </c>
      <c r="F60" s="11" t="s">
        <v>92</v>
      </c>
      <c r="G60" s="11">
        <f t="shared" si="7"/>
        <v>61960</v>
      </c>
      <c r="H60" s="11">
        <v>0</v>
      </c>
      <c r="I60" s="11">
        <f t="shared" si="11"/>
        <v>12404</v>
      </c>
      <c r="J60" s="11">
        <f t="shared" si="12"/>
        <v>6196</v>
      </c>
      <c r="K60" s="11">
        <v>2000</v>
      </c>
      <c r="L60" s="11">
        <f t="shared" si="8"/>
        <v>1600</v>
      </c>
      <c r="M60" s="11">
        <f t="shared" si="13"/>
        <v>84160</v>
      </c>
      <c r="N60" s="14">
        <v>0</v>
      </c>
      <c r="O60" s="14">
        <v>0</v>
      </c>
      <c r="P60" s="14">
        <v>5000</v>
      </c>
      <c r="Q60" s="11">
        <v>0</v>
      </c>
      <c r="R60" s="11">
        <v>2200</v>
      </c>
      <c r="S60" s="14">
        <v>0</v>
      </c>
      <c r="T60" s="14">
        <v>60</v>
      </c>
      <c r="U60" s="14">
        <v>0</v>
      </c>
      <c r="V60" s="14">
        <v>200</v>
      </c>
      <c r="W60" s="14">
        <v>225</v>
      </c>
      <c r="X60" s="14">
        <v>1000</v>
      </c>
      <c r="Y60" s="14"/>
      <c r="Z60" s="14"/>
      <c r="AA60" s="11">
        <f t="shared" si="14"/>
        <v>8685</v>
      </c>
      <c r="AB60" s="15">
        <f t="shared" si="15"/>
        <v>75475</v>
      </c>
      <c r="AC60" s="9">
        <f t="shared" si="16"/>
        <v>3</v>
      </c>
      <c r="AD60" s="11">
        <v>1050</v>
      </c>
      <c r="AE60" s="11">
        <v>61960</v>
      </c>
      <c r="AF60" s="74" t="str">
        <f t="shared" si="19"/>
        <v/>
      </c>
      <c r="AG60" s="74">
        <f t="shared" si="17"/>
        <v>61960</v>
      </c>
      <c r="AH60" s="126">
        <v>61960</v>
      </c>
      <c r="AI60" s="81">
        <v>2224257</v>
      </c>
      <c r="AJ60" s="81" t="s">
        <v>308</v>
      </c>
    </row>
    <row r="61" spans="1:36" s="3" customFormat="1" ht="18" customHeight="1" x14ac:dyDescent="0.25">
      <c r="A61" s="3">
        <v>0</v>
      </c>
      <c r="B61" s="11">
        <v>60</v>
      </c>
      <c r="C61" s="11">
        <v>2224681</v>
      </c>
      <c r="D61" s="11">
        <v>14371712</v>
      </c>
      <c r="E61" s="11" t="s">
        <v>94</v>
      </c>
      <c r="F61" s="11" t="s">
        <v>95</v>
      </c>
      <c r="G61" s="11">
        <f t="shared" si="7"/>
        <v>83000</v>
      </c>
      <c r="H61" s="11"/>
      <c r="I61" s="11">
        <f t="shared" si="11"/>
        <v>16617</v>
      </c>
      <c r="J61" s="11">
        <f t="shared" si="12"/>
        <v>8300</v>
      </c>
      <c r="K61" s="11">
        <v>2000</v>
      </c>
      <c r="L61" s="11">
        <f t="shared" si="8"/>
        <v>1525</v>
      </c>
      <c r="M61" s="11">
        <f t="shared" si="13"/>
        <v>111442</v>
      </c>
      <c r="N61" s="14">
        <v>0</v>
      </c>
      <c r="O61" s="14">
        <v>0</v>
      </c>
      <c r="P61" s="14">
        <v>15000</v>
      </c>
      <c r="Q61" s="11">
        <v>0</v>
      </c>
      <c r="R61" s="11">
        <v>0</v>
      </c>
      <c r="S61" s="14">
        <v>0</v>
      </c>
      <c r="T61" s="14">
        <v>60</v>
      </c>
      <c r="U61" s="14">
        <v>0</v>
      </c>
      <c r="V61" s="14">
        <v>200</v>
      </c>
      <c r="W61" s="14">
        <v>225</v>
      </c>
      <c r="X61" s="14">
        <v>5000</v>
      </c>
      <c r="Y61" s="14"/>
      <c r="Z61" s="14"/>
      <c r="AA61" s="11">
        <f t="shared" si="14"/>
        <v>20485</v>
      </c>
      <c r="AB61" s="15">
        <f t="shared" si="15"/>
        <v>90957</v>
      </c>
      <c r="AC61" s="9">
        <f t="shared" si="16"/>
        <v>2</v>
      </c>
      <c r="AD61" s="11">
        <v>935</v>
      </c>
      <c r="AE61" s="11">
        <v>80910</v>
      </c>
      <c r="AF61" s="122" t="s">
        <v>352</v>
      </c>
      <c r="AG61" s="74">
        <f t="shared" si="17"/>
        <v>83000</v>
      </c>
      <c r="AH61" s="126">
        <v>83000</v>
      </c>
      <c r="AI61" s="81">
        <v>2224681</v>
      </c>
      <c r="AJ61" s="81" t="s">
        <v>307</v>
      </c>
    </row>
    <row r="62" spans="1:36" s="106" customFormat="1" ht="18" customHeight="1" x14ac:dyDescent="0.25">
      <c r="A62" s="106">
        <v>11</v>
      </c>
      <c r="B62" s="107">
        <v>61</v>
      </c>
      <c r="C62" s="107">
        <v>2247089</v>
      </c>
      <c r="D62" s="107">
        <v>14353574</v>
      </c>
      <c r="E62" s="107" t="s">
        <v>96</v>
      </c>
      <c r="F62" s="107" t="s">
        <v>95</v>
      </c>
      <c r="G62" s="11">
        <f t="shared" si="7"/>
        <v>17761</v>
      </c>
      <c r="H62" s="107">
        <v>0</v>
      </c>
      <c r="I62" s="107">
        <f t="shared" si="11"/>
        <v>3556</v>
      </c>
      <c r="J62" s="107">
        <f t="shared" si="12"/>
        <v>1776</v>
      </c>
      <c r="K62" s="107">
        <f t="shared" ref="K62:K63" si="20">ROUND(2000/30*A62,0)</f>
        <v>733</v>
      </c>
      <c r="L62" s="107">
        <f t="shared" ref="L62:L63" si="21">ROUND(800/30*A62,0)</f>
        <v>293</v>
      </c>
      <c r="M62" s="107">
        <f t="shared" si="13"/>
        <v>24119</v>
      </c>
      <c r="N62" s="108"/>
      <c r="O62" s="108"/>
      <c r="P62" s="108"/>
      <c r="Q62" s="107"/>
      <c r="R62" s="107"/>
      <c r="S62" s="108"/>
      <c r="T62" s="108"/>
      <c r="U62" s="108"/>
      <c r="V62" s="108">
        <v>200</v>
      </c>
      <c r="W62" s="108"/>
      <c r="X62" s="108"/>
      <c r="Y62" s="108"/>
      <c r="Z62" s="108"/>
      <c r="AA62" s="107">
        <f t="shared" si="14"/>
        <v>200</v>
      </c>
      <c r="AB62" s="109">
        <f t="shared" si="15"/>
        <v>23919</v>
      </c>
      <c r="AC62" s="110">
        <f t="shared" si="16"/>
        <v>2</v>
      </c>
      <c r="AD62" s="107">
        <v>710</v>
      </c>
      <c r="AE62" s="107">
        <v>48440</v>
      </c>
      <c r="AF62" s="74" t="str">
        <f t="shared" ref="AF62:AF68" si="22">IFERROR(VLOOKUP(D62,INCREMENTSJUNE,1,FALSE),"")</f>
        <v/>
      </c>
      <c r="AG62" s="111">
        <f t="shared" si="17"/>
        <v>48440</v>
      </c>
      <c r="AH62" s="127">
        <v>48440</v>
      </c>
      <c r="AI62" s="112">
        <v>2247089</v>
      </c>
      <c r="AJ62" s="112" t="s">
        <v>308</v>
      </c>
    </row>
    <row r="63" spans="1:36" s="106" customFormat="1" ht="18" customHeight="1" x14ac:dyDescent="0.25">
      <c r="A63" s="106">
        <v>9</v>
      </c>
      <c r="B63" s="107">
        <v>63</v>
      </c>
      <c r="C63" s="107">
        <v>2224180</v>
      </c>
      <c r="D63" s="107">
        <v>14344399</v>
      </c>
      <c r="E63" s="107" t="s">
        <v>99</v>
      </c>
      <c r="F63" s="107" t="s">
        <v>98</v>
      </c>
      <c r="G63" s="11">
        <f t="shared" si="7"/>
        <v>19098</v>
      </c>
      <c r="H63" s="107"/>
      <c r="I63" s="107">
        <f t="shared" si="11"/>
        <v>3823</v>
      </c>
      <c r="J63" s="107">
        <f t="shared" si="12"/>
        <v>1910</v>
      </c>
      <c r="K63" s="107">
        <f t="shared" si="20"/>
        <v>600</v>
      </c>
      <c r="L63" s="107">
        <f t="shared" si="21"/>
        <v>240</v>
      </c>
      <c r="M63" s="107">
        <f t="shared" si="13"/>
        <v>25671</v>
      </c>
      <c r="N63" s="108"/>
      <c r="O63" s="108"/>
      <c r="P63" s="108"/>
      <c r="Q63" s="107"/>
      <c r="R63" s="107"/>
      <c r="S63" s="108"/>
      <c r="T63" s="108"/>
      <c r="U63" s="108"/>
      <c r="V63" s="108">
        <v>200</v>
      </c>
      <c r="W63" s="108"/>
      <c r="X63" s="108"/>
      <c r="Y63" s="108"/>
      <c r="Z63" s="108"/>
      <c r="AA63" s="107">
        <f t="shared" si="14"/>
        <v>200</v>
      </c>
      <c r="AB63" s="109">
        <f t="shared" si="15"/>
        <v>25471</v>
      </c>
      <c r="AC63" s="110">
        <f t="shared" si="16"/>
        <v>2</v>
      </c>
      <c r="AD63" s="107">
        <v>860</v>
      </c>
      <c r="AE63" s="107">
        <v>63660</v>
      </c>
      <c r="AF63" s="74" t="str">
        <f t="shared" si="22"/>
        <v/>
      </c>
      <c r="AG63" s="111">
        <f t="shared" si="17"/>
        <v>63660</v>
      </c>
      <c r="AH63" s="127">
        <v>63660</v>
      </c>
      <c r="AI63" s="112">
        <v>2224180</v>
      </c>
      <c r="AJ63" s="112" t="s">
        <v>312</v>
      </c>
    </row>
    <row r="64" spans="1:36" s="3" customFormat="1" ht="18" customHeight="1" x14ac:dyDescent="0.25">
      <c r="A64" s="3">
        <v>0</v>
      </c>
      <c r="B64" s="11">
        <v>64</v>
      </c>
      <c r="C64" s="11">
        <v>2224675</v>
      </c>
      <c r="D64" s="11">
        <v>14344732</v>
      </c>
      <c r="E64" s="11" t="s">
        <v>100</v>
      </c>
      <c r="F64" s="11" t="s">
        <v>98</v>
      </c>
      <c r="G64" s="11">
        <f t="shared" si="7"/>
        <v>61960</v>
      </c>
      <c r="H64" s="11">
        <v>0</v>
      </c>
      <c r="I64" s="11">
        <f t="shared" si="11"/>
        <v>12404</v>
      </c>
      <c r="J64" s="11">
        <f t="shared" si="12"/>
        <v>6196</v>
      </c>
      <c r="K64" s="11">
        <v>2000</v>
      </c>
      <c r="L64" s="11">
        <f t="shared" si="8"/>
        <v>1400</v>
      </c>
      <c r="M64" s="11">
        <f t="shared" si="13"/>
        <v>83960</v>
      </c>
      <c r="N64" s="14">
        <v>0</v>
      </c>
      <c r="O64" s="14">
        <v>0</v>
      </c>
      <c r="P64" s="14">
        <v>10000</v>
      </c>
      <c r="Q64" s="11">
        <v>0</v>
      </c>
      <c r="R64" s="11">
        <v>2200</v>
      </c>
      <c r="S64" s="14">
        <v>0</v>
      </c>
      <c r="T64" s="14">
        <v>60</v>
      </c>
      <c r="U64" s="14">
        <v>0</v>
      </c>
      <c r="V64" s="14">
        <v>200</v>
      </c>
      <c r="W64" s="14">
        <v>225</v>
      </c>
      <c r="X64" s="14">
        <v>5000</v>
      </c>
      <c r="Y64" s="14"/>
      <c r="Z64" s="14"/>
      <c r="AA64" s="11">
        <f t="shared" si="14"/>
        <v>17685</v>
      </c>
      <c r="AB64" s="15">
        <f t="shared" si="15"/>
        <v>66275</v>
      </c>
      <c r="AC64" s="9">
        <f t="shared" si="16"/>
        <v>2</v>
      </c>
      <c r="AD64" s="11">
        <v>860</v>
      </c>
      <c r="AE64" s="11">
        <v>61960</v>
      </c>
      <c r="AF64" s="74" t="str">
        <f t="shared" si="22"/>
        <v/>
      </c>
      <c r="AG64" s="74">
        <f t="shared" si="17"/>
        <v>61960</v>
      </c>
      <c r="AH64" s="126">
        <v>61960</v>
      </c>
      <c r="AI64" s="81">
        <v>2224675</v>
      </c>
      <c r="AJ64" s="81" t="s">
        <v>308</v>
      </c>
    </row>
    <row r="65" spans="1:36" s="3" customFormat="1" ht="18" customHeight="1" x14ac:dyDescent="0.25">
      <c r="A65" s="3">
        <v>0</v>
      </c>
      <c r="B65" s="11">
        <v>65</v>
      </c>
      <c r="C65" s="11">
        <v>2224638</v>
      </c>
      <c r="D65" s="11">
        <v>14344706</v>
      </c>
      <c r="E65" s="11" t="s">
        <v>101</v>
      </c>
      <c r="F65" s="11" t="s">
        <v>98</v>
      </c>
      <c r="G65" s="11">
        <f t="shared" si="7"/>
        <v>61960</v>
      </c>
      <c r="H65" s="11">
        <v>0</v>
      </c>
      <c r="I65" s="11">
        <f t="shared" si="11"/>
        <v>12404</v>
      </c>
      <c r="J65" s="11">
        <f t="shared" si="12"/>
        <v>6196</v>
      </c>
      <c r="K65" s="11">
        <v>2000</v>
      </c>
      <c r="L65" s="11">
        <f t="shared" si="8"/>
        <v>1400</v>
      </c>
      <c r="M65" s="11">
        <f t="shared" ref="M65:M68" si="23">SUM(G65:L65)</f>
        <v>83960</v>
      </c>
      <c r="N65" s="14">
        <v>0</v>
      </c>
      <c r="O65" s="14">
        <v>0</v>
      </c>
      <c r="P65" s="14">
        <v>7000</v>
      </c>
      <c r="Q65" s="11">
        <v>0</v>
      </c>
      <c r="R65" s="11">
        <v>2200</v>
      </c>
      <c r="S65" s="14">
        <v>0</v>
      </c>
      <c r="T65" s="14">
        <v>60</v>
      </c>
      <c r="U65" s="14">
        <v>0</v>
      </c>
      <c r="V65" s="14">
        <v>200</v>
      </c>
      <c r="W65" s="14">
        <v>225</v>
      </c>
      <c r="X65" s="14">
        <v>6000</v>
      </c>
      <c r="Y65" s="14"/>
      <c r="Z65" s="14"/>
      <c r="AA65" s="11">
        <f t="shared" ref="AA65:AA68" si="24">SUM(N65:Z65)</f>
        <v>15685</v>
      </c>
      <c r="AB65" s="15">
        <f t="shared" ref="AB65:AB68" si="25">M65-AA65</f>
        <v>68275</v>
      </c>
      <c r="AC65" s="9">
        <f t="shared" si="16"/>
        <v>2</v>
      </c>
      <c r="AD65" s="11">
        <v>860</v>
      </c>
      <c r="AE65" s="11">
        <v>61960</v>
      </c>
      <c r="AF65" s="74" t="str">
        <f t="shared" si="22"/>
        <v/>
      </c>
      <c r="AG65" s="74">
        <f t="shared" ref="AG65:AG68" si="26">IF((AF65="YES"),VLOOKUP(AE65,RATEOFINC,2,FALSE)+AE65,AE65)</f>
        <v>61960</v>
      </c>
      <c r="AH65" s="126">
        <v>61960</v>
      </c>
      <c r="AI65" s="81">
        <v>2224638</v>
      </c>
      <c r="AJ65" s="81" t="s">
        <v>308</v>
      </c>
    </row>
    <row r="66" spans="1:36" s="106" customFormat="1" ht="18" customHeight="1" x14ac:dyDescent="0.25">
      <c r="A66" s="106">
        <v>9</v>
      </c>
      <c r="B66" s="107">
        <v>66</v>
      </c>
      <c r="C66" s="107">
        <v>2224224</v>
      </c>
      <c r="D66" s="107">
        <v>14344432</v>
      </c>
      <c r="E66" s="107" t="s">
        <v>102</v>
      </c>
      <c r="F66" s="107" t="s">
        <v>98</v>
      </c>
      <c r="G66" s="11">
        <f t="shared" si="7"/>
        <v>19608</v>
      </c>
      <c r="H66" s="107">
        <v>0</v>
      </c>
      <c r="I66" s="107">
        <f t="shared" si="11"/>
        <v>3926</v>
      </c>
      <c r="J66" s="107">
        <f t="shared" si="12"/>
        <v>1961</v>
      </c>
      <c r="K66" s="107">
        <f>ROUND(2000/30*A66,0)</f>
        <v>600</v>
      </c>
      <c r="L66" s="107">
        <f>ROUND(800/30*A66,0)</f>
        <v>240</v>
      </c>
      <c r="M66" s="107">
        <f t="shared" si="23"/>
        <v>26335</v>
      </c>
      <c r="N66" s="108"/>
      <c r="O66" s="108"/>
      <c r="P66" s="108"/>
      <c r="Q66" s="107"/>
      <c r="R66" s="107"/>
      <c r="S66" s="108"/>
      <c r="T66" s="108"/>
      <c r="U66" s="108"/>
      <c r="V66" s="108">
        <v>200</v>
      </c>
      <c r="W66" s="108"/>
      <c r="X66" s="108"/>
      <c r="Y66" s="108"/>
      <c r="Z66" s="108"/>
      <c r="AA66" s="107">
        <f t="shared" si="24"/>
        <v>200</v>
      </c>
      <c r="AB66" s="109">
        <f t="shared" si="25"/>
        <v>26135</v>
      </c>
      <c r="AC66" s="110">
        <f t="shared" si="16"/>
        <v>2</v>
      </c>
      <c r="AD66" s="107">
        <v>860</v>
      </c>
      <c r="AE66" s="107">
        <v>65360</v>
      </c>
      <c r="AF66" s="74" t="str">
        <f t="shared" si="22"/>
        <v/>
      </c>
      <c r="AG66" s="111">
        <f t="shared" si="26"/>
        <v>65360</v>
      </c>
      <c r="AH66" s="127">
        <v>65360</v>
      </c>
      <c r="AI66" s="112">
        <v>2224224</v>
      </c>
      <c r="AJ66" s="112" t="s">
        <v>311</v>
      </c>
    </row>
    <row r="67" spans="1:36" s="3" customFormat="1" ht="18" customHeight="1" x14ac:dyDescent="0.25">
      <c r="A67" s="3">
        <v>0</v>
      </c>
      <c r="B67" s="11">
        <v>67</v>
      </c>
      <c r="C67" s="11">
        <v>2224223</v>
      </c>
      <c r="D67" s="11">
        <v>14344431</v>
      </c>
      <c r="E67" s="11" t="s">
        <v>103</v>
      </c>
      <c r="F67" s="11" t="s">
        <v>18</v>
      </c>
      <c r="G67" s="11">
        <f t="shared" si="7"/>
        <v>65360</v>
      </c>
      <c r="H67" s="11">
        <v>0</v>
      </c>
      <c r="I67" s="11">
        <f t="shared" si="11"/>
        <v>13085</v>
      </c>
      <c r="J67" s="11">
        <f t="shared" si="12"/>
        <v>6536</v>
      </c>
      <c r="K67" s="11">
        <v>2000</v>
      </c>
      <c r="L67" s="11">
        <f t="shared" ref="L67:L68" si="27">IF(AND(G67&gt;=87481,AC67=1),1375,IF(AND(G67&gt;=65361,AC67=1),1330,IF(AND(G67&gt;=54061,AC67=1),1225,IF(AND(G67&gt;=42141,AC67=1),1000,IF(AND(G67&gt;=31751,AC67=1),850,IF(AND(G67&lt;=31750,AC67=1),700,IF(AND(G67&gt;=87481,AC67=2),1600,IF(AND(G67&gt;=65361,AC67=2),1525,IF(AND(G67&gt;=54061,AC67=2),1400,IF(AND(G67&gt;=42141,AC67=2),1150,IF(AND(G67&gt;=31751,AC67=2),975,IF(AND(G67&lt;=31750,AC67=2),800,IF(AND(G67&gt;=87481,AC67=3),1800,IF(AND(G67&gt;=65361,AC67=3),1700,IF(AND(G67&gt;=54061,AC67=3),1600,IF(AND(G67&gt;=42141,AC67=3),1300,IF(AND(G67&gt;=31751,AC67=3),1100,IF(AND(G67&lt;=31750,AC67=3),900))))))))))))))))))</f>
        <v>1400</v>
      </c>
      <c r="M67" s="11">
        <f t="shared" si="23"/>
        <v>88381</v>
      </c>
      <c r="N67" s="14">
        <v>0</v>
      </c>
      <c r="O67" s="14">
        <v>0</v>
      </c>
      <c r="P67" s="14">
        <v>5000</v>
      </c>
      <c r="Q67" s="11">
        <v>0</v>
      </c>
      <c r="R67" s="11">
        <v>2200</v>
      </c>
      <c r="S67" s="14">
        <v>0</v>
      </c>
      <c r="T67" s="14">
        <v>60</v>
      </c>
      <c r="U67" s="14">
        <v>0</v>
      </c>
      <c r="V67" s="14">
        <v>200</v>
      </c>
      <c r="W67" s="14">
        <v>0</v>
      </c>
      <c r="X67" s="14">
        <v>4000</v>
      </c>
      <c r="Y67" s="14"/>
      <c r="Z67" s="14"/>
      <c r="AA67" s="11">
        <f t="shared" si="24"/>
        <v>11460</v>
      </c>
      <c r="AB67" s="15">
        <f t="shared" si="25"/>
        <v>76921</v>
      </c>
      <c r="AC67" s="9">
        <f t="shared" si="16"/>
        <v>2</v>
      </c>
      <c r="AD67" s="11">
        <v>860</v>
      </c>
      <c r="AE67" s="11">
        <v>65360</v>
      </c>
      <c r="AF67" s="74" t="str">
        <f t="shared" si="22"/>
        <v/>
      </c>
      <c r="AG67" s="74">
        <f t="shared" si="26"/>
        <v>65360</v>
      </c>
      <c r="AH67" s="126">
        <v>65360</v>
      </c>
      <c r="AI67" s="81">
        <v>2224223</v>
      </c>
      <c r="AJ67" s="81" t="s">
        <v>307</v>
      </c>
    </row>
    <row r="68" spans="1:36" s="3" customFormat="1" ht="18" customHeight="1" x14ac:dyDescent="0.25">
      <c r="A68" s="3">
        <v>0</v>
      </c>
      <c r="B68" s="11">
        <v>68</v>
      </c>
      <c r="C68" s="11">
        <v>2224213</v>
      </c>
      <c r="D68" s="11">
        <v>14344424</v>
      </c>
      <c r="E68" s="11" t="s">
        <v>305</v>
      </c>
      <c r="F68" s="11" t="s">
        <v>71</v>
      </c>
      <c r="G68" s="11">
        <f t="shared" ref="G68" si="28">IF(A68&gt;=1,ROUND(AH68/30*A68,0),AG68)</f>
        <v>60260</v>
      </c>
      <c r="H68" s="11">
        <v>0</v>
      </c>
      <c r="I68" s="11">
        <f t="shared" si="11"/>
        <v>12064</v>
      </c>
      <c r="J68" s="11">
        <f t="shared" si="12"/>
        <v>6026</v>
      </c>
      <c r="K68" s="11">
        <v>2000</v>
      </c>
      <c r="L68" s="11">
        <f t="shared" si="27"/>
        <v>1400</v>
      </c>
      <c r="M68" s="11">
        <f t="shared" si="23"/>
        <v>81750</v>
      </c>
      <c r="N68" s="14">
        <v>0</v>
      </c>
      <c r="O68" s="14">
        <v>0</v>
      </c>
      <c r="P68" s="14">
        <v>10000</v>
      </c>
      <c r="Q68" s="11">
        <v>0</v>
      </c>
      <c r="R68" s="11">
        <v>2200</v>
      </c>
      <c r="S68" s="14">
        <v>0</v>
      </c>
      <c r="T68" s="14">
        <v>60</v>
      </c>
      <c r="U68" s="14">
        <v>0</v>
      </c>
      <c r="V68" s="14">
        <v>200</v>
      </c>
      <c r="W68" s="14">
        <v>225</v>
      </c>
      <c r="X68" s="14">
        <v>5000</v>
      </c>
      <c r="Y68" s="14"/>
      <c r="Z68" s="14"/>
      <c r="AA68" s="11">
        <f t="shared" si="24"/>
        <v>17685</v>
      </c>
      <c r="AB68" s="15">
        <f t="shared" si="25"/>
        <v>64065</v>
      </c>
      <c r="AC68" s="9">
        <f t="shared" si="16"/>
        <v>2</v>
      </c>
      <c r="AD68" s="11">
        <v>860</v>
      </c>
      <c r="AE68" s="11">
        <v>60260</v>
      </c>
      <c r="AF68" s="74" t="str">
        <f t="shared" si="22"/>
        <v/>
      </c>
      <c r="AG68" s="74">
        <f t="shared" si="26"/>
        <v>60260</v>
      </c>
      <c r="AH68" s="126">
        <v>60260</v>
      </c>
      <c r="AI68" s="81">
        <v>2224213</v>
      </c>
      <c r="AJ68" s="81" t="s">
        <v>308</v>
      </c>
    </row>
    <row r="69" spans="1:36" s="44" customFormat="1" ht="55.5" customHeight="1" x14ac:dyDescent="0.25">
      <c r="A69" s="3" t="s">
        <v>119</v>
      </c>
      <c r="B69" s="20"/>
      <c r="C69" s="20"/>
      <c r="D69" s="20"/>
      <c r="E69" s="20"/>
      <c r="F69" s="20"/>
      <c r="G69" s="20">
        <f>SUM(G3:G68)</f>
        <v>3519256</v>
      </c>
      <c r="H69" s="20">
        <f>SUM(H3:H68)</f>
        <v>0</v>
      </c>
      <c r="I69" s="20">
        <f t="shared" ref="I69:AE69" si="29">SUM(I3:I68)</f>
        <v>704547</v>
      </c>
      <c r="J69" s="20">
        <f t="shared" si="29"/>
        <v>351927</v>
      </c>
      <c r="K69" s="20">
        <f t="shared" si="29"/>
        <v>108076</v>
      </c>
      <c r="L69" s="20">
        <f t="shared" si="29"/>
        <v>73045</v>
      </c>
      <c r="M69" s="20">
        <f>SUM(M3:M68)</f>
        <v>4756851</v>
      </c>
      <c r="N69" s="20">
        <f t="shared" si="29"/>
        <v>47369</v>
      </c>
      <c r="O69" s="20">
        <f t="shared" si="29"/>
        <v>0</v>
      </c>
      <c r="P69" s="20">
        <f t="shared" si="29"/>
        <v>236989</v>
      </c>
      <c r="Q69" s="94">
        <f t="shared" si="29"/>
        <v>500</v>
      </c>
      <c r="R69" s="20">
        <f t="shared" si="29"/>
        <v>109800</v>
      </c>
      <c r="S69" s="20">
        <f t="shared" si="29"/>
        <v>0</v>
      </c>
      <c r="T69" s="20">
        <f t="shared" si="29"/>
        <v>3135</v>
      </c>
      <c r="U69" s="20">
        <f t="shared" si="29"/>
        <v>82601</v>
      </c>
      <c r="V69" s="20">
        <f t="shared" si="29"/>
        <v>13200</v>
      </c>
      <c r="W69" s="20">
        <f t="shared" si="29"/>
        <v>12150</v>
      </c>
      <c r="X69" s="20">
        <f t="shared" si="29"/>
        <v>168000</v>
      </c>
      <c r="Y69" s="20">
        <f t="shared" si="29"/>
        <v>0</v>
      </c>
      <c r="Z69" s="20">
        <f t="shared" si="29"/>
        <v>0</v>
      </c>
      <c r="AA69" s="20">
        <f>SUM(AA3:AA68)</f>
        <v>673744</v>
      </c>
      <c r="AB69" s="20">
        <f t="shared" si="29"/>
        <v>4083107</v>
      </c>
      <c r="AC69" s="20">
        <f t="shared" si="29"/>
        <v>142</v>
      </c>
      <c r="AD69" s="20">
        <f t="shared" si="29"/>
        <v>54435</v>
      </c>
      <c r="AE69" s="20">
        <f t="shared" si="29"/>
        <v>3979260</v>
      </c>
      <c r="AF69" s="86"/>
      <c r="AG69" s="86"/>
      <c r="AH69" s="152"/>
      <c r="AI69" s="81" t="s">
        <v>119</v>
      </c>
      <c r="AJ69" s="81" t="s">
        <v>119</v>
      </c>
    </row>
    <row r="70" spans="1:36" x14ac:dyDescent="0.25">
      <c r="A70" s="3" t="s">
        <v>119</v>
      </c>
      <c r="H70" s="43">
        <v>0</v>
      </c>
      <c r="AC70" s="79"/>
      <c r="AI70" s="81" t="s">
        <v>119</v>
      </c>
      <c r="AJ70" s="81" t="s">
        <v>119</v>
      </c>
    </row>
    <row r="71" spans="1:36" x14ac:dyDescent="0.25">
      <c r="A71" s="3" t="s">
        <v>119</v>
      </c>
      <c r="AC71" s="79"/>
      <c r="AI71" s="81" t="s">
        <v>119</v>
      </c>
      <c r="AJ71" s="81" t="s">
        <v>119</v>
      </c>
    </row>
    <row r="72" spans="1:36" x14ac:dyDescent="0.25">
      <c r="A72" s="3" t="s">
        <v>119</v>
      </c>
      <c r="AC72" s="79"/>
      <c r="AI72" s="81" t="s">
        <v>119</v>
      </c>
      <c r="AJ72" s="81" t="s">
        <v>119</v>
      </c>
    </row>
    <row r="73" spans="1:36" x14ac:dyDescent="0.25">
      <c r="A73" s="3" t="s">
        <v>119</v>
      </c>
      <c r="AC73" s="79"/>
      <c r="AI73" s="81" t="s">
        <v>119</v>
      </c>
      <c r="AJ73" s="81" t="s">
        <v>119</v>
      </c>
    </row>
    <row r="74" spans="1:36" x14ac:dyDescent="0.25">
      <c r="A74" s="3" t="s">
        <v>119</v>
      </c>
      <c r="AC74" s="79"/>
      <c r="AI74" s="81" t="s">
        <v>119</v>
      </c>
      <c r="AJ74" s="81" t="s">
        <v>119</v>
      </c>
    </row>
    <row r="75" spans="1:36" x14ac:dyDescent="0.25">
      <c r="A75" s="3" t="s">
        <v>119</v>
      </c>
      <c r="AC75" s="79"/>
      <c r="AI75" s="81" t="s">
        <v>119</v>
      </c>
      <c r="AJ75" s="81" t="s">
        <v>119</v>
      </c>
    </row>
    <row r="76" spans="1:36" s="3" customFormat="1" ht="18" customHeight="1" x14ac:dyDescent="0.25">
      <c r="A76" s="3" t="s">
        <v>119</v>
      </c>
      <c r="B76" s="11">
        <v>68</v>
      </c>
      <c r="C76" s="11">
        <v>2224657</v>
      </c>
      <c r="D76" s="11">
        <v>14344719</v>
      </c>
      <c r="E76" s="11" t="s">
        <v>104</v>
      </c>
      <c r="F76" s="11" t="s">
        <v>10</v>
      </c>
      <c r="G76" s="11">
        <v>69020</v>
      </c>
      <c r="H76" s="11">
        <v>0</v>
      </c>
      <c r="I76" s="11">
        <f>ROUND(G76*20.02%,0)</f>
        <v>13818</v>
      </c>
      <c r="J76" s="11">
        <f>ROUND(G76*10%,0)</f>
        <v>6902</v>
      </c>
      <c r="K76" s="11">
        <v>2000</v>
      </c>
      <c r="L76" s="11">
        <v>1050</v>
      </c>
      <c r="M76" s="11">
        <f>SUM(G76:L76)</f>
        <v>92790</v>
      </c>
      <c r="N76" s="14">
        <v>0</v>
      </c>
      <c r="O76" s="14">
        <v>0</v>
      </c>
      <c r="P76" s="14">
        <v>4141</v>
      </c>
      <c r="Q76" s="11">
        <v>0</v>
      </c>
      <c r="R76" s="11">
        <v>2200</v>
      </c>
      <c r="S76" s="14">
        <v>0</v>
      </c>
      <c r="T76" s="14">
        <v>60</v>
      </c>
      <c r="U76" s="14">
        <v>0</v>
      </c>
      <c r="V76" s="14">
        <v>200</v>
      </c>
      <c r="W76" s="14">
        <v>225</v>
      </c>
      <c r="X76" s="14">
        <v>1000</v>
      </c>
      <c r="Y76" s="14"/>
      <c r="Z76" s="14">
        <v>6000</v>
      </c>
      <c r="AA76" s="11">
        <f>SUM(N76:Z76)</f>
        <v>13826</v>
      </c>
      <c r="AB76" s="15">
        <f>M76-AA76</f>
        <v>78964</v>
      </c>
      <c r="AC76" s="79"/>
      <c r="AD76" s="11">
        <v>1050</v>
      </c>
      <c r="AE76" s="11">
        <v>69020</v>
      </c>
      <c r="AF76" s="79"/>
      <c r="AH76" s="153"/>
      <c r="AI76" s="81">
        <v>2224657</v>
      </c>
      <c r="AJ76" s="81" t="s">
        <v>308</v>
      </c>
    </row>
    <row r="80" spans="1:36" x14ac:dyDescent="0.25">
      <c r="AC80" s="79"/>
      <c r="AI80" s="81"/>
      <c r="AJ80" s="81"/>
    </row>
    <row r="81" spans="1:36" s="106" customFormat="1" ht="18" customHeight="1" x14ac:dyDescent="0.25">
      <c r="A81" s="106">
        <v>2224676</v>
      </c>
      <c r="B81" s="107">
        <v>41</v>
      </c>
      <c r="C81" s="107">
        <v>2224676</v>
      </c>
      <c r="D81" s="107">
        <v>14344733</v>
      </c>
      <c r="E81" s="107" t="s">
        <v>62</v>
      </c>
      <c r="F81" s="107" t="s">
        <v>63</v>
      </c>
      <c r="G81" s="107">
        <f t="shared" ref="G81:G82" si="30">AG81</f>
        <v>96890</v>
      </c>
      <c r="H81" s="107"/>
      <c r="I81" s="107">
        <f t="shared" ref="I81:I82" si="31">ROUND(G81*20.02%,0)</f>
        <v>19397</v>
      </c>
      <c r="J81" s="107">
        <f t="shared" ref="J81:J82" si="32">ROUND(G81*10%,0)</f>
        <v>9689</v>
      </c>
      <c r="K81" s="107">
        <v>2000</v>
      </c>
      <c r="L81" s="107">
        <f t="shared" ref="L81:L82" si="33">IF(AND(G81&gt;=87481,AC81=1),1375,IF(AND(G81&gt;=65361,AC81=1),1330,IF(AND(G81&gt;=54061,AC81=1),1225,IF(AND(G81&gt;=42141,AC81=1),1000,IF(AND(G81&gt;=31751,AC81=1),850,IF(AND(G81&lt;=31750,AC81=1),700,IF(AND(G81&gt;=87481,AC81=2),1600,IF(AND(G81&gt;=65361,AC81=2),1525,IF(AND(G81&gt;=54061,AC81=2),1400,IF(AND(G81&gt;=42141,AC81=2),1150,IF(AND(G81&gt;=31751,AC81=2),975,IF(AND(G81&lt;=31750,AC81=2),800,IF(AND(G81&gt;=87481,AC81=3),1800,IF(AND(G81&gt;=65361,AC81=3),1700,IF(AND(G81&gt;=54061,AC81=3),1600,IF(AND(G81&gt;=42141,AC81=3),1300,IF(AND(G81&gt;=31751,AC81=3),1100,IF(AND(G81&lt;=31750,AC81=3),900))))))))))))))))))</f>
        <v>1600</v>
      </c>
      <c r="M81" s="107">
        <f t="shared" ref="M81:M82" si="34">SUM(G81:L81)</f>
        <v>129576</v>
      </c>
      <c r="N81" s="108">
        <v>0</v>
      </c>
      <c r="O81" s="108">
        <v>0</v>
      </c>
      <c r="P81" s="108">
        <v>10000</v>
      </c>
      <c r="Q81" s="107">
        <v>0</v>
      </c>
      <c r="R81" s="107">
        <v>3000</v>
      </c>
      <c r="S81" s="108">
        <v>0</v>
      </c>
      <c r="T81" s="108">
        <v>120</v>
      </c>
      <c r="U81" s="108">
        <v>0</v>
      </c>
      <c r="V81" s="108">
        <v>200</v>
      </c>
      <c r="W81" s="108">
        <v>300</v>
      </c>
      <c r="X81" s="108">
        <v>8000</v>
      </c>
      <c r="Y81" s="108"/>
      <c r="Z81" s="108"/>
      <c r="AA81" s="107">
        <f t="shared" ref="AA81:AA82" si="35">SUM(N81:Z81)</f>
        <v>21620</v>
      </c>
      <c r="AB81" s="109">
        <f t="shared" ref="AB81:AB82" si="36">M81-AA81</f>
        <v>107956</v>
      </c>
      <c r="AC81" s="110">
        <f t="shared" ref="AC81:AC82" si="37">IFERROR(VLOOKUP(F81,HILLTOPSNEW,2,FALSE),2)</f>
        <v>2</v>
      </c>
      <c r="AD81" s="107">
        <v>1110</v>
      </c>
      <c r="AE81" s="107">
        <v>96890</v>
      </c>
      <c r="AF81" s="110"/>
      <c r="AG81" s="111">
        <f t="shared" ref="AG81:AG82" si="38">IF((AF81="YES"),VLOOKUP(AE81,RATEOFINC,2,FALSE)+AE81,AE81)</f>
        <v>96890</v>
      </c>
      <c r="AH81" s="127">
        <v>96890</v>
      </c>
      <c r="AI81" s="112">
        <v>2224676</v>
      </c>
      <c r="AJ81" s="112" t="s">
        <v>307</v>
      </c>
    </row>
    <row r="82" spans="1:36" s="106" customFormat="1" ht="18" customHeight="1" x14ac:dyDescent="0.25">
      <c r="A82" s="106">
        <v>2224641</v>
      </c>
      <c r="B82" s="107">
        <v>62</v>
      </c>
      <c r="C82" s="107">
        <v>2224641</v>
      </c>
      <c r="D82" s="107">
        <v>14344708</v>
      </c>
      <c r="E82" s="107" t="s">
        <v>97</v>
      </c>
      <c r="F82" s="107" t="s">
        <v>98</v>
      </c>
      <c r="G82" s="107">
        <f t="shared" si="30"/>
        <v>63660</v>
      </c>
      <c r="H82" s="107">
        <v>0</v>
      </c>
      <c r="I82" s="107">
        <f t="shared" si="31"/>
        <v>12745</v>
      </c>
      <c r="J82" s="107">
        <f t="shared" si="32"/>
        <v>6366</v>
      </c>
      <c r="K82" s="107">
        <v>2000</v>
      </c>
      <c r="L82" s="107">
        <f t="shared" si="33"/>
        <v>1400</v>
      </c>
      <c r="M82" s="107">
        <f t="shared" si="34"/>
        <v>86171</v>
      </c>
      <c r="N82" s="108">
        <v>0</v>
      </c>
      <c r="O82" s="108">
        <v>0</v>
      </c>
      <c r="P82" s="108">
        <v>8000</v>
      </c>
      <c r="Q82" s="107">
        <v>0</v>
      </c>
      <c r="R82" s="107">
        <v>2200</v>
      </c>
      <c r="S82" s="108">
        <v>0</v>
      </c>
      <c r="T82" s="108">
        <v>60</v>
      </c>
      <c r="U82" s="108">
        <v>0</v>
      </c>
      <c r="V82" s="108">
        <v>200</v>
      </c>
      <c r="W82" s="108">
        <v>225</v>
      </c>
      <c r="X82" s="108">
        <v>6000</v>
      </c>
      <c r="Y82" s="108"/>
      <c r="Z82" s="108"/>
      <c r="AA82" s="107">
        <f t="shared" si="35"/>
        <v>16685</v>
      </c>
      <c r="AB82" s="109">
        <f t="shared" si="36"/>
        <v>69486</v>
      </c>
      <c r="AC82" s="110">
        <f t="shared" si="37"/>
        <v>2</v>
      </c>
      <c r="AD82" s="107">
        <v>860</v>
      </c>
      <c r="AE82" s="107">
        <v>63660</v>
      </c>
      <c r="AF82" s="110"/>
      <c r="AG82" s="111">
        <f t="shared" si="38"/>
        <v>63660</v>
      </c>
      <c r="AH82" s="127">
        <v>63660</v>
      </c>
      <c r="AI82" s="112">
        <v>2224641</v>
      </c>
      <c r="AJ82" s="112" t="s">
        <v>310</v>
      </c>
    </row>
    <row r="83" spans="1:36" s="106" customFormat="1" ht="18" customHeight="1" x14ac:dyDescent="0.25">
      <c r="A83" s="106">
        <v>2219276</v>
      </c>
      <c r="B83" s="107">
        <v>46</v>
      </c>
      <c r="C83" s="107">
        <v>2219276</v>
      </c>
      <c r="D83" s="107">
        <v>14343334</v>
      </c>
      <c r="E83" s="107" t="s">
        <v>70</v>
      </c>
      <c r="F83" s="107" t="s">
        <v>71</v>
      </c>
      <c r="G83" s="107">
        <v>67190</v>
      </c>
      <c r="H83" s="107"/>
      <c r="I83" s="107">
        <f>ROUND(G83*20.02%,0)</f>
        <v>13451</v>
      </c>
      <c r="J83" s="107">
        <f>ROUND(G83*10%,0)</f>
        <v>6719</v>
      </c>
      <c r="K83" s="107">
        <v>2000</v>
      </c>
      <c r="L83" s="107">
        <v>935</v>
      </c>
      <c r="M83" s="107">
        <f>SUM(G83:L83)</f>
        <v>90295</v>
      </c>
      <c r="N83" s="108">
        <v>5000</v>
      </c>
      <c r="O83" s="108">
        <v>0</v>
      </c>
      <c r="P83" s="108">
        <v>0</v>
      </c>
      <c r="Q83" s="107">
        <v>0</v>
      </c>
      <c r="R83" s="107">
        <v>5000</v>
      </c>
      <c r="S83" s="108">
        <v>3090</v>
      </c>
      <c r="T83" s="108">
        <v>60</v>
      </c>
      <c r="U83" s="108">
        <v>0</v>
      </c>
      <c r="V83" s="108">
        <v>200</v>
      </c>
      <c r="W83" s="108">
        <v>225</v>
      </c>
      <c r="X83" s="108">
        <v>0</v>
      </c>
      <c r="Y83" s="108"/>
      <c r="Z83" s="108"/>
      <c r="AA83" s="107">
        <f>SUM(N83:Z83)</f>
        <v>13575</v>
      </c>
      <c r="AB83" s="109">
        <f>M83-AA83</f>
        <v>76720</v>
      </c>
      <c r="AC83" s="114"/>
      <c r="AD83" s="107">
        <v>935</v>
      </c>
      <c r="AE83" s="107">
        <v>67190</v>
      </c>
      <c r="AF83" s="115"/>
      <c r="AH83" s="154"/>
      <c r="AI83" s="116"/>
      <c r="AJ83" s="116"/>
    </row>
  </sheetData>
  <autoFilter ref="A2:AL76" xr:uid="{00000000-0001-0000-0000-000000000000}"/>
  <sortState xmlns:xlrd2="http://schemas.microsoft.com/office/spreadsheetml/2017/richdata2" ref="B3:AC68">
    <sortCondition ref="B3:B68"/>
  </sortState>
  <mergeCells count="1">
    <mergeCell ref="B1:AB1"/>
  </mergeCells>
  <printOptions horizontalCentered="1"/>
  <pageMargins left="0.23622047244094491" right="0.23622047244094491" top="0.35433070866141736" bottom="0.39370078740157483" header="0.31496062992125984" footer="0.31496062992125984"/>
  <pageSetup paperSize="9" scale="68"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BE0E3-03B9-457B-81D1-86B2BAC62C82}">
  <dimension ref="A1"/>
  <sheetViews>
    <sheetView topLeftCell="A44" workbookViewId="0">
      <selection activeCell="H59" sqref="H59"/>
    </sheetView>
  </sheetViews>
  <sheetFormatPr defaultRowHeight="15" x14ac:dyDescent="0.25"/>
  <cols>
    <col min="1" max="16384" width="9.140625" style="96"/>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EAB-7B77-4D54-BAE7-5E341B527C48}">
  <dimension ref="A1:M83"/>
  <sheetViews>
    <sheetView workbookViewId="0">
      <selection activeCell="C10" sqref="C10"/>
    </sheetView>
  </sheetViews>
  <sheetFormatPr defaultRowHeight="15" x14ac:dyDescent="0.25"/>
  <cols>
    <col min="3" max="3" width="45.7109375" bestFit="1" customWidth="1"/>
    <col min="4" max="4" width="36.7109375" bestFit="1" customWidth="1"/>
    <col min="11" max="11" width="10.7109375" style="43" customWidth="1"/>
  </cols>
  <sheetData>
    <row r="1" spans="1:13" x14ac:dyDescent="0.25">
      <c r="A1" s="103" t="s">
        <v>358</v>
      </c>
      <c r="B1" s="96"/>
      <c r="C1" s="96"/>
      <c r="D1" s="96"/>
      <c r="E1" s="96"/>
      <c r="F1" s="96"/>
      <c r="G1" s="96"/>
      <c r="H1" s="96"/>
      <c r="K1"/>
    </row>
    <row r="2" spans="1:13" x14ac:dyDescent="0.25">
      <c r="A2" s="97" t="s">
        <v>387</v>
      </c>
      <c r="B2" s="97" t="s">
        <v>388</v>
      </c>
      <c r="C2" s="97" t="s">
        <v>359</v>
      </c>
      <c r="D2" s="97" t="s">
        <v>280</v>
      </c>
      <c r="E2" s="97" t="s">
        <v>360</v>
      </c>
      <c r="F2" s="97" t="s">
        <v>361</v>
      </c>
      <c r="G2" s="97" t="s">
        <v>362</v>
      </c>
      <c r="H2" s="97"/>
      <c r="K2" s="7" t="s">
        <v>191</v>
      </c>
      <c r="L2" t="s">
        <v>106</v>
      </c>
      <c r="M2" t="s">
        <v>194</v>
      </c>
    </row>
    <row r="3" spans="1:13" x14ac:dyDescent="0.25">
      <c r="A3" s="98">
        <v>14008285</v>
      </c>
      <c r="B3" s="98">
        <v>116574</v>
      </c>
      <c r="C3" s="98" t="s">
        <v>130</v>
      </c>
      <c r="D3" s="98" t="s">
        <v>365</v>
      </c>
      <c r="E3" s="99">
        <v>79696</v>
      </c>
      <c r="F3" s="99">
        <v>16460</v>
      </c>
      <c r="G3" s="99">
        <v>63236</v>
      </c>
      <c r="H3" s="99">
        <f>A3-K3</f>
        <v>0</v>
      </c>
      <c r="I3" s="95">
        <f>E3-L3</f>
        <v>0</v>
      </c>
      <c r="J3" s="95">
        <f>F3-M3</f>
        <v>-20</v>
      </c>
      <c r="K3" s="102">
        <v>14008285</v>
      </c>
      <c r="L3" s="96">
        <v>79696</v>
      </c>
      <c r="M3" s="96">
        <v>16480</v>
      </c>
    </row>
    <row r="4" spans="1:13" x14ac:dyDescent="0.25">
      <c r="A4" s="98">
        <v>14340263</v>
      </c>
      <c r="B4" s="98">
        <v>2207580</v>
      </c>
      <c r="C4" s="98" t="s">
        <v>150</v>
      </c>
      <c r="D4" s="98" t="s">
        <v>365</v>
      </c>
      <c r="E4" s="99">
        <v>77641</v>
      </c>
      <c r="F4" s="99">
        <v>9538</v>
      </c>
      <c r="G4" s="99">
        <v>68103</v>
      </c>
      <c r="H4" s="99">
        <f t="shared" ref="H4:H67" si="0">A4-K4</f>
        <v>0</v>
      </c>
      <c r="I4" s="95">
        <f t="shared" ref="I4:I67" si="1">E4-L4</f>
        <v>0</v>
      </c>
      <c r="J4" s="95">
        <f t="shared" ref="J4:J67" si="2">F4-M4</f>
        <v>-20</v>
      </c>
      <c r="K4" s="89">
        <v>14340263</v>
      </c>
      <c r="L4" s="96">
        <v>77641</v>
      </c>
      <c r="M4" s="96">
        <v>9558</v>
      </c>
    </row>
    <row r="5" spans="1:13" x14ac:dyDescent="0.25">
      <c r="A5" s="98">
        <v>14340912</v>
      </c>
      <c r="B5" s="98">
        <v>2208458</v>
      </c>
      <c r="C5" s="98" t="s">
        <v>186</v>
      </c>
      <c r="D5" s="98" t="s">
        <v>364</v>
      </c>
      <c r="E5" s="99">
        <v>171322</v>
      </c>
      <c r="F5" s="99">
        <v>18320</v>
      </c>
      <c r="G5" s="99">
        <v>153002</v>
      </c>
      <c r="H5" s="99">
        <f t="shared" si="0"/>
        <v>0</v>
      </c>
      <c r="I5" s="95">
        <f t="shared" si="1"/>
        <v>0</v>
      </c>
      <c r="J5" s="95">
        <f t="shared" si="2"/>
        <v>-20</v>
      </c>
      <c r="K5" s="11">
        <v>14340912</v>
      </c>
      <c r="L5" s="96">
        <v>171322</v>
      </c>
      <c r="M5" s="96">
        <v>18340</v>
      </c>
    </row>
    <row r="6" spans="1:13" x14ac:dyDescent="0.25">
      <c r="A6" s="100">
        <v>14344418</v>
      </c>
      <c r="B6" s="100">
        <v>2224207</v>
      </c>
      <c r="C6" s="100" t="s">
        <v>121</v>
      </c>
      <c r="D6" s="100" t="s">
        <v>364</v>
      </c>
      <c r="E6" s="101">
        <v>132879</v>
      </c>
      <c r="F6" s="101">
        <v>17560</v>
      </c>
      <c r="G6" s="101">
        <v>115319</v>
      </c>
      <c r="H6" s="99">
        <f t="shared" si="0"/>
        <v>0</v>
      </c>
      <c r="I6" s="95">
        <f t="shared" si="1"/>
        <v>0</v>
      </c>
      <c r="J6" s="95">
        <f t="shared" si="2"/>
        <v>55</v>
      </c>
      <c r="K6" s="11">
        <v>14344418</v>
      </c>
      <c r="L6" s="96">
        <v>132879</v>
      </c>
      <c r="M6" s="96">
        <v>17505</v>
      </c>
    </row>
    <row r="7" spans="1:13" x14ac:dyDescent="0.25">
      <c r="A7" s="100">
        <v>14344469</v>
      </c>
      <c r="B7" s="100">
        <v>2224268</v>
      </c>
      <c r="C7" s="100" t="s">
        <v>175</v>
      </c>
      <c r="D7" s="100" t="s">
        <v>365</v>
      </c>
      <c r="E7" s="101">
        <v>93440</v>
      </c>
      <c r="F7" s="101">
        <v>21685</v>
      </c>
      <c r="G7" s="101">
        <v>71755</v>
      </c>
      <c r="H7" s="99">
        <f t="shared" si="0"/>
        <v>0</v>
      </c>
      <c r="I7" s="95">
        <f t="shared" si="1"/>
        <v>0</v>
      </c>
      <c r="J7" s="95">
        <f t="shared" si="2"/>
        <v>-20</v>
      </c>
      <c r="K7" s="90">
        <v>14344469</v>
      </c>
      <c r="L7" s="96">
        <v>93440</v>
      </c>
      <c r="M7" s="96">
        <v>21705</v>
      </c>
    </row>
    <row r="8" spans="1:13" x14ac:dyDescent="0.25">
      <c r="A8" s="100">
        <v>14344471</v>
      </c>
      <c r="B8" s="100">
        <v>2224272</v>
      </c>
      <c r="C8" s="100" t="s">
        <v>157</v>
      </c>
      <c r="D8" s="100" t="s">
        <v>364</v>
      </c>
      <c r="E8" s="101">
        <v>98193</v>
      </c>
      <c r="F8" s="101">
        <v>23685</v>
      </c>
      <c r="G8" s="101">
        <v>74508</v>
      </c>
      <c r="H8" s="99">
        <f t="shared" si="0"/>
        <v>0</v>
      </c>
      <c r="I8" s="95">
        <f t="shared" si="1"/>
        <v>0</v>
      </c>
      <c r="J8" s="95">
        <f t="shared" si="2"/>
        <v>-20</v>
      </c>
      <c r="K8" s="11">
        <v>14344471</v>
      </c>
      <c r="L8" s="96">
        <v>98193</v>
      </c>
      <c r="M8" s="96">
        <v>23705</v>
      </c>
    </row>
    <row r="9" spans="1:13" x14ac:dyDescent="0.25">
      <c r="A9" s="98">
        <v>14344475</v>
      </c>
      <c r="B9" s="98">
        <v>2224276</v>
      </c>
      <c r="C9" s="98" t="s">
        <v>169</v>
      </c>
      <c r="D9" s="98" t="s">
        <v>365</v>
      </c>
      <c r="E9" s="99">
        <v>84160</v>
      </c>
      <c r="F9" s="99">
        <v>14685</v>
      </c>
      <c r="G9" s="99">
        <v>69475</v>
      </c>
      <c r="H9" s="99">
        <f t="shared" si="0"/>
        <v>0</v>
      </c>
      <c r="I9" s="95">
        <f t="shared" si="1"/>
        <v>0</v>
      </c>
      <c r="J9" s="95">
        <f t="shared" si="2"/>
        <v>-20</v>
      </c>
      <c r="K9" s="104">
        <v>14344475</v>
      </c>
      <c r="L9" s="96">
        <v>84160</v>
      </c>
      <c r="M9" s="96">
        <v>14705</v>
      </c>
    </row>
    <row r="10" spans="1:13" x14ac:dyDescent="0.25">
      <c r="A10" s="100">
        <v>14344478</v>
      </c>
      <c r="B10" s="100">
        <v>2224284</v>
      </c>
      <c r="C10" s="100" t="s">
        <v>156</v>
      </c>
      <c r="D10" s="100" t="s">
        <v>365</v>
      </c>
      <c r="E10" s="101">
        <v>88381</v>
      </c>
      <c r="F10" s="101">
        <v>16685</v>
      </c>
      <c r="G10" s="101">
        <v>71696</v>
      </c>
      <c r="H10" s="99">
        <f t="shared" si="0"/>
        <v>0</v>
      </c>
      <c r="I10" s="95">
        <f t="shared" si="1"/>
        <v>0</v>
      </c>
      <c r="J10" s="95">
        <f t="shared" si="2"/>
        <v>-20</v>
      </c>
      <c r="K10" s="11">
        <v>14344478</v>
      </c>
      <c r="L10" s="96">
        <v>88381</v>
      </c>
      <c r="M10" s="96">
        <v>16705</v>
      </c>
    </row>
    <row r="11" spans="1:13" x14ac:dyDescent="0.25">
      <c r="A11" s="98">
        <v>14344479</v>
      </c>
      <c r="B11" s="98">
        <v>2224285</v>
      </c>
      <c r="C11" s="98" t="s">
        <v>145</v>
      </c>
      <c r="D11" s="98" t="s">
        <v>365</v>
      </c>
      <c r="E11" s="99">
        <v>88581</v>
      </c>
      <c r="F11" s="99">
        <v>18685</v>
      </c>
      <c r="G11" s="99">
        <v>69896</v>
      </c>
      <c r="H11" s="99">
        <f t="shared" si="0"/>
        <v>0</v>
      </c>
      <c r="I11" s="95">
        <f t="shared" si="1"/>
        <v>0</v>
      </c>
      <c r="J11" s="95">
        <f t="shared" si="2"/>
        <v>-20</v>
      </c>
      <c r="K11" s="11">
        <v>14344479</v>
      </c>
      <c r="L11" s="96">
        <v>88581</v>
      </c>
      <c r="M11" s="96">
        <v>18705</v>
      </c>
    </row>
    <row r="12" spans="1:13" x14ac:dyDescent="0.25">
      <c r="A12" s="98">
        <v>14344482</v>
      </c>
      <c r="B12" s="98">
        <v>2224288</v>
      </c>
      <c r="C12" s="98" t="s">
        <v>124</v>
      </c>
      <c r="D12" s="98" t="s">
        <v>365</v>
      </c>
      <c r="E12" s="99">
        <v>79696</v>
      </c>
      <c r="F12" s="99">
        <v>8685</v>
      </c>
      <c r="G12" s="99">
        <v>71011</v>
      </c>
      <c r="H12" s="99">
        <f t="shared" si="0"/>
        <v>0</v>
      </c>
      <c r="I12" s="95">
        <f t="shared" si="1"/>
        <v>0</v>
      </c>
      <c r="J12" s="95">
        <f t="shared" si="2"/>
        <v>-20</v>
      </c>
      <c r="K12" s="90">
        <v>14344482</v>
      </c>
      <c r="L12" s="96">
        <v>79696</v>
      </c>
      <c r="M12" s="96">
        <v>8705</v>
      </c>
    </row>
    <row r="13" spans="1:13" x14ac:dyDescent="0.25">
      <c r="A13" s="100">
        <v>14344487</v>
      </c>
      <c r="B13" s="100">
        <v>2224293</v>
      </c>
      <c r="C13" s="100" t="s">
        <v>393</v>
      </c>
      <c r="D13" s="100" t="s">
        <v>364</v>
      </c>
      <c r="E13" s="101">
        <v>91060</v>
      </c>
      <c r="F13" s="101">
        <v>19485</v>
      </c>
      <c r="G13" s="101">
        <v>71575</v>
      </c>
      <c r="H13" s="99">
        <f t="shared" si="0"/>
        <v>0</v>
      </c>
      <c r="I13" s="95">
        <f t="shared" si="1"/>
        <v>0</v>
      </c>
      <c r="J13" s="95">
        <f t="shared" si="2"/>
        <v>-20</v>
      </c>
      <c r="K13" s="11">
        <v>14344487</v>
      </c>
      <c r="L13" s="96">
        <v>91060</v>
      </c>
      <c r="M13" s="96">
        <v>19505</v>
      </c>
    </row>
    <row r="14" spans="1:13" x14ac:dyDescent="0.25">
      <c r="A14" s="98">
        <v>14344491</v>
      </c>
      <c r="B14" s="98">
        <v>2224300</v>
      </c>
      <c r="C14" s="98" t="s">
        <v>168</v>
      </c>
      <c r="D14" s="98" t="s">
        <v>365</v>
      </c>
      <c r="E14" s="99">
        <v>84160</v>
      </c>
      <c r="F14" s="99">
        <v>14685</v>
      </c>
      <c r="G14" s="99">
        <v>69475</v>
      </c>
      <c r="H14" s="99">
        <f t="shared" si="0"/>
        <v>0</v>
      </c>
      <c r="I14" s="95">
        <f t="shared" si="1"/>
        <v>0</v>
      </c>
      <c r="J14" s="95">
        <f t="shared" si="2"/>
        <v>-20</v>
      </c>
      <c r="K14" s="11">
        <v>14344491</v>
      </c>
      <c r="L14" s="96">
        <v>84160</v>
      </c>
      <c r="M14" s="96">
        <v>14705</v>
      </c>
    </row>
    <row r="15" spans="1:13" x14ac:dyDescent="0.25">
      <c r="A15" s="100">
        <v>14344497</v>
      </c>
      <c r="B15" s="100">
        <v>2224307</v>
      </c>
      <c r="C15" s="100" t="s">
        <v>146</v>
      </c>
      <c r="D15" s="100" t="s">
        <v>365</v>
      </c>
      <c r="E15" s="101">
        <v>88381</v>
      </c>
      <c r="F15" s="101">
        <v>10685</v>
      </c>
      <c r="G15" s="101">
        <v>77696</v>
      </c>
      <c r="H15" s="99">
        <f t="shared" si="0"/>
        <v>0</v>
      </c>
      <c r="I15" s="95">
        <f t="shared" si="1"/>
        <v>0</v>
      </c>
      <c r="J15" s="95">
        <f t="shared" si="2"/>
        <v>-20</v>
      </c>
      <c r="K15" s="11">
        <v>14344497</v>
      </c>
      <c r="L15" s="96">
        <v>88381</v>
      </c>
      <c r="M15" s="96">
        <v>10705</v>
      </c>
    </row>
    <row r="16" spans="1:13" x14ac:dyDescent="0.25">
      <c r="A16" s="98">
        <v>14344500</v>
      </c>
      <c r="B16" s="98">
        <v>2224312</v>
      </c>
      <c r="C16" s="98" t="s">
        <v>161</v>
      </c>
      <c r="D16" s="98" t="s">
        <v>365</v>
      </c>
      <c r="E16" s="99">
        <v>75787</v>
      </c>
      <c r="F16" s="99">
        <v>12319</v>
      </c>
      <c r="G16" s="99">
        <v>63468</v>
      </c>
      <c r="H16" s="99">
        <f t="shared" si="0"/>
        <v>0</v>
      </c>
      <c r="I16" s="95">
        <f t="shared" si="1"/>
        <v>0</v>
      </c>
      <c r="J16" s="95">
        <f t="shared" si="2"/>
        <v>-20</v>
      </c>
      <c r="K16" s="11">
        <v>14344500</v>
      </c>
      <c r="L16" s="96">
        <v>75787</v>
      </c>
      <c r="M16" s="96">
        <v>12339</v>
      </c>
    </row>
    <row r="17" spans="1:13" x14ac:dyDescent="0.25">
      <c r="A17" s="98">
        <v>14344502</v>
      </c>
      <c r="B17" s="98">
        <v>2224317</v>
      </c>
      <c r="C17" s="98" t="s">
        <v>180</v>
      </c>
      <c r="D17" s="98" t="s">
        <v>364</v>
      </c>
      <c r="E17" s="99">
        <v>100741</v>
      </c>
      <c r="F17" s="99">
        <v>16964</v>
      </c>
      <c r="G17" s="99">
        <v>83777</v>
      </c>
      <c r="H17" s="99">
        <f t="shared" si="0"/>
        <v>0</v>
      </c>
      <c r="I17" s="95">
        <f t="shared" si="1"/>
        <v>0</v>
      </c>
      <c r="J17" s="95">
        <f t="shared" si="2"/>
        <v>-20</v>
      </c>
      <c r="K17" s="11">
        <v>14344502</v>
      </c>
      <c r="L17" s="96">
        <v>100741</v>
      </c>
      <c r="M17" s="96">
        <v>16984</v>
      </c>
    </row>
    <row r="18" spans="1:13" x14ac:dyDescent="0.25">
      <c r="A18" s="100">
        <v>14344503</v>
      </c>
      <c r="B18" s="100">
        <v>2224318</v>
      </c>
      <c r="C18" s="100" t="s">
        <v>147</v>
      </c>
      <c r="D18" s="100" t="s">
        <v>365</v>
      </c>
      <c r="E18" s="101">
        <v>93265</v>
      </c>
      <c r="F18" s="101">
        <v>21685</v>
      </c>
      <c r="G18" s="101">
        <v>71580</v>
      </c>
      <c r="H18" s="99">
        <f t="shared" si="0"/>
        <v>0</v>
      </c>
      <c r="I18" s="95">
        <f t="shared" si="1"/>
        <v>0</v>
      </c>
      <c r="J18" s="95">
        <f t="shared" si="2"/>
        <v>-20</v>
      </c>
      <c r="K18" s="11">
        <v>14344503</v>
      </c>
      <c r="L18" s="96">
        <v>93265</v>
      </c>
      <c r="M18" s="96">
        <v>21705</v>
      </c>
    </row>
    <row r="19" spans="1:13" x14ac:dyDescent="0.25">
      <c r="A19" s="98">
        <v>14344504</v>
      </c>
      <c r="B19" s="98">
        <v>2224319</v>
      </c>
      <c r="C19" s="98" t="s">
        <v>158</v>
      </c>
      <c r="D19" s="98" t="s">
        <v>364</v>
      </c>
      <c r="E19" s="99">
        <v>100741</v>
      </c>
      <c r="F19" s="99">
        <v>22685</v>
      </c>
      <c r="G19" s="99">
        <v>78056</v>
      </c>
      <c r="H19" s="99">
        <f t="shared" si="0"/>
        <v>0</v>
      </c>
      <c r="I19" s="95">
        <f t="shared" si="1"/>
        <v>0</v>
      </c>
      <c r="J19" s="95">
        <f t="shared" si="2"/>
        <v>-20</v>
      </c>
      <c r="K19" s="11">
        <v>14344504</v>
      </c>
      <c r="L19" s="96">
        <v>100741</v>
      </c>
      <c r="M19" s="96">
        <v>22705</v>
      </c>
    </row>
    <row r="20" spans="1:13" x14ac:dyDescent="0.25">
      <c r="A20" s="100">
        <v>14344506</v>
      </c>
      <c r="B20" s="100">
        <v>2224324</v>
      </c>
      <c r="C20" s="100" t="s">
        <v>179</v>
      </c>
      <c r="D20" s="100" t="s">
        <v>364</v>
      </c>
      <c r="E20" s="101">
        <v>123361</v>
      </c>
      <c r="F20" s="101">
        <v>18560</v>
      </c>
      <c r="G20" s="101">
        <v>104801</v>
      </c>
      <c r="H20" s="99">
        <f t="shared" si="0"/>
        <v>0</v>
      </c>
      <c r="I20" s="95">
        <f t="shared" si="1"/>
        <v>0</v>
      </c>
      <c r="J20" s="95">
        <f t="shared" si="2"/>
        <v>-20</v>
      </c>
      <c r="K20" s="11">
        <v>14344506</v>
      </c>
      <c r="L20" s="96">
        <v>123361</v>
      </c>
      <c r="M20" s="96">
        <v>18580</v>
      </c>
    </row>
    <row r="21" spans="1:13" x14ac:dyDescent="0.25">
      <c r="A21" s="100">
        <v>14344507</v>
      </c>
      <c r="B21" s="100">
        <v>2224325</v>
      </c>
      <c r="C21" s="100" t="s">
        <v>136</v>
      </c>
      <c r="D21" s="100" t="s">
        <v>365</v>
      </c>
      <c r="E21" s="101">
        <v>83960</v>
      </c>
      <c r="F21" s="101">
        <v>14485</v>
      </c>
      <c r="G21" s="101">
        <v>69475</v>
      </c>
      <c r="H21" s="99">
        <f t="shared" si="0"/>
        <v>0</v>
      </c>
      <c r="I21" s="95">
        <f t="shared" si="1"/>
        <v>0</v>
      </c>
      <c r="J21" s="95">
        <f t="shared" si="2"/>
        <v>-20</v>
      </c>
      <c r="K21" s="11">
        <v>14344507</v>
      </c>
      <c r="L21" s="96">
        <v>83960</v>
      </c>
      <c r="M21" s="96">
        <v>14505</v>
      </c>
    </row>
    <row r="22" spans="1:13" x14ac:dyDescent="0.25">
      <c r="A22" s="100">
        <v>14344509</v>
      </c>
      <c r="B22" s="100">
        <v>2224327</v>
      </c>
      <c r="C22" s="100" t="s">
        <v>167</v>
      </c>
      <c r="D22" s="100" t="s">
        <v>365</v>
      </c>
      <c r="E22" s="101">
        <v>83960</v>
      </c>
      <c r="F22" s="101">
        <v>11685</v>
      </c>
      <c r="G22" s="101">
        <v>72275</v>
      </c>
      <c r="H22" s="99">
        <f t="shared" si="0"/>
        <v>0</v>
      </c>
      <c r="I22" s="95">
        <f t="shared" si="1"/>
        <v>0</v>
      </c>
      <c r="J22" s="95">
        <f t="shared" si="2"/>
        <v>-20</v>
      </c>
      <c r="K22" s="11">
        <v>14344509</v>
      </c>
      <c r="L22" s="96">
        <v>83960</v>
      </c>
      <c r="M22" s="96">
        <v>11705</v>
      </c>
    </row>
    <row r="23" spans="1:13" x14ac:dyDescent="0.25">
      <c r="A23" s="100">
        <v>14344511</v>
      </c>
      <c r="B23" s="100">
        <v>2224332</v>
      </c>
      <c r="C23" s="100" t="s">
        <v>173</v>
      </c>
      <c r="D23" s="100" t="s">
        <v>365</v>
      </c>
      <c r="E23" s="101">
        <v>95644</v>
      </c>
      <c r="F23" s="101">
        <v>22685</v>
      </c>
      <c r="G23" s="101">
        <v>72959</v>
      </c>
      <c r="H23" s="99">
        <f t="shared" si="0"/>
        <v>0</v>
      </c>
      <c r="I23" s="95">
        <f t="shared" si="1"/>
        <v>0</v>
      </c>
      <c r="J23" s="95">
        <f t="shared" si="2"/>
        <v>-20</v>
      </c>
      <c r="K23" s="11">
        <v>14344511</v>
      </c>
      <c r="L23" s="96">
        <v>95644</v>
      </c>
      <c r="M23" s="96">
        <v>22705</v>
      </c>
    </row>
    <row r="24" spans="1:13" x14ac:dyDescent="0.25">
      <c r="A24" s="98">
        <v>14344513</v>
      </c>
      <c r="B24" s="98">
        <v>2224334</v>
      </c>
      <c r="C24" s="98" t="s">
        <v>152</v>
      </c>
      <c r="D24" s="98" t="s">
        <v>365</v>
      </c>
      <c r="E24" s="99">
        <v>86171</v>
      </c>
      <c r="F24" s="99">
        <v>14960</v>
      </c>
      <c r="G24" s="99">
        <v>71211</v>
      </c>
      <c r="H24" s="99">
        <f t="shared" si="0"/>
        <v>0</v>
      </c>
      <c r="I24" s="95">
        <f t="shared" si="1"/>
        <v>0</v>
      </c>
      <c r="J24" s="95">
        <f t="shared" si="2"/>
        <v>-20</v>
      </c>
      <c r="K24" s="11">
        <v>14344513</v>
      </c>
      <c r="L24" s="96">
        <v>86171</v>
      </c>
      <c r="M24" s="96">
        <v>14980</v>
      </c>
    </row>
    <row r="25" spans="1:13" x14ac:dyDescent="0.25">
      <c r="A25" s="98">
        <v>14344518</v>
      </c>
      <c r="B25" s="98">
        <v>2224343</v>
      </c>
      <c r="C25" s="98" t="s">
        <v>140</v>
      </c>
      <c r="D25" s="98" t="s">
        <v>365</v>
      </c>
      <c r="E25" s="99">
        <v>84160</v>
      </c>
      <c r="F25" s="99">
        <v>8685</v>
      </c>
      <c r="G25" s="99">
        <v>75475</v>
      </c>
      <c r="H25" s="99">
        <f t="shared" si="0"/>
        <v>0</v>
      </c>
      <c r="I25" s="95">
        <f t="shared" si="1"/>
        <v>0</v>
      </c>
      <c r="J25" s="95">
        <f t="shared" si="2"/>
        <v>-20</v>
      </c>
      <c r="K25" s="11">
        <v>14344518</v>
      </c>
      <c r="L25" s="96">
        <v>84160</v>
      </c>
      <c r="M25" s="96">
        <v>8705</v>
      </c>
    </row>
    <row r="26" spans="1:13" x14ac:dyDescent="0.25">
      <c r="A26" s="100">
        <v>14344521</v>
      </c>
      <c r="B26" s="100">
        <v>2224346</v>
      </c>
      <c r="C26" s="100" t="s">
        <v>132</v>
      </c>
      <c r="D26" s="100" t="s">
        <v>365</v>
      </c>
      <c r="E26" s="101">
        <v>90885</v>
      </c>
      <c r="F26" s="101">
        <v>12889</v>
      </c>
      <c r="G26" s="101">
        <v>77996</v>
      </c>
      <c r="H26" s="99">
        <f t="shared" si="0"/>
        <v>0</v>
      </c>
      <c r="I26" s="95">
        <f t="shared" si="1"/>
        <v>0</v>
      </c>
      <c r="J26" s="95">
        <f t="shared" si="2"/>
        <v>-4020</v>
      </c>
      <c r="K26" s="11">
        <v>14344521</v>
      </c>
      <c r="L26" s="96">
        <v>90885</v>
      </c>
      <c r="M26" s="96">
        <v>16909</v>
      </c>
    </row>
    <row r="27" spans="1:13" x14ac:dyDescent="0.25">
      <c r="A27" s="98">
        <v>14344522</v>
      </c>
      <c r="B27" s="98">
        <v>2224347</v>
      </c>
      <c r="C27" s="98" t="s">
        <v>139</v>
      </c>
      <c r="D27" s="98" t="s">
        <v>365</v>
      </c>
      <c r="E27" s="99">
        <v>83960</v>
      </c>
      <c r="F27" s="99">
        <v>12685</v>
      </c>
      <c r="G27" s="99">
        <v>71275</v>
      </c>
      <c r="H27" s="99">
        <f t="shared" si="0"/>
        <v>0</v>
      </c>
      <c r="I27" s="95">
        <f t="shared" si="1"/>
        <v>0</v>
      </c>
      <c r="J27" s="95">
        <f t="shared" si="2"/>
        <v>-20</v>
      </c>
      <c r="K27" s="104">
        <v>14344522</v>
      </c>
      <c r="L27" s="96">
        <v>83960</v>
      </c>
      <c r="M27" s="96">
        <v>12705</v>
      </c>
    </row>
    <row r="28" spans="1:13" x14ac:dyDescent="0.25">
      <c r="A28" s="98">
        <v>14344523</v>
      </c>
      <c r="B28" s="98">
        <v>2224348</v>
      </c>
      <c r="C28" s="98" t="s">
        <v>138</v>
      </c>
      <c r="D28" s="98" t="s">
        <v>365</v>
      </c>
      <c r="E28" s="99">
        <v>88381</v>
      </c>
      <c r="F28" s="99">
        <v>16685</v>
      </c>
      <c r="G28" s="99">
        <v>71696</v>
      </c>
      <c r="H28" s="99">
        <f t="shared" si="0"/>
        <v>0</v>
      </c>
      <c r="I28" s="95">
        <f t="shared" si="1"/>
        <v>0</v>
      </c>
      <c r="J28" s="95">
        <f t="shared" si="2"/>
        <v>-20</v>
      </c>
      <c r="K28" s="11">
        <v>14344523</v>
      </c>
      <c r="L28" s="96">
        <v>88381</v>
      </c>
      <c r="M28" s="96">
        <v>16705</v>
      </c>
    </row>
    <row r="29" spans="1:13" x14ac:dyDescent="0.25">
      <c r="A29" s="98">
        <v>14344524</v>
      </c>
      <c r="B29" s="98">
        <v>2224353</v>
      </c>
      <c r="C29" s="98" t="s">
        <v>137</v>
      </c>
      <c r="D29" s="98" t="s">
        <v>365</v>
      </c>
      <c r="E29" s="99">
        <v>88381</v>
      </c>
      <c r="F29" s="99">
        <v>8685</v>
      </c>
      <c r="G29" s="99">
        <v>79696</v>
      </c>
      <c r="H29" s="99">
        <f t="shared" si="0"/>
        <v>0</v>
      </c>
      <c r="I29" s="95">
        <f t="shared" si="1"/>
        <v>0</v>
      </c>
      <c r="J29" s="95">
        <f t="shared" si="2"/>
        <v>-20</v>
      </c>
      <c r="K29" s="11">
        <v>14344524</v>
      </c>
      <c r="L29" s="96">
        <v>88381</v>
      </c>
      <c r="M29" s="96">
        <v>8705</v>
      </c>
    </row>
    <row r="30" spans="1:13" x14ac:dyDescent="0.25">
      <c r="A30" s="100">
        <v>14344527</v>
      </c>
      <c r="B30" s="100">
        <v>2224356</v>
      </c>
      <c r="C30" s="100" t="s">
        <v>123</v>
      </c>
      <c r="D30" s="100" t="s">
        <v>365</v>
      </c>
      <c r="E30" s="101">
        <v>83960</v>
      </c>
      <c r="F30" s="101">
        <v>15685</v>
      </c>
      <c r="G30" s="101">
        <v>68275</v>
      </c>
      <c r="H30" s="99">
        <f t="shared" si="0"/>
        <v>0</v>
      </c>
      <c r="I30" s="95">
        <f t="shared" si="1"/>
        <v>0</v>
      </c>
      <c r="J30" s="95">
        <f t="shared" si="2"/>
        <v>-20</v>
      </c>
      <c r="K30" s="11">
        <v>14344527</v>
      </c>
      <c r="L30" s="96">
        <v>83960</v>
      </c>
      <c r="M30" s="96">
        <v>15705</v>
      </c>
    </row>
    <row r="31" spans="1:13" x14ac:dyDescent="0.25">
      <c r="A31" s="98">
        <v>14344530</v>
      </c>
      <c r="B31" s="98">
        <v>2224360</v>
      </c>
      <c r="C31" s="98" t="s">
        <v>134</v>
      </c>
      <c r="D31" s="98" t="s">
        <v>365</v>
      </c>
      <c r="E31" s="99">
        <v>84160</v>
      </c>
      <c r="F31" s="99">
        <v>12685</v>
      </c>
      <c r="G31" s="99">
        <v>71475</v>
      </c>
      <c r="H31" s="99">
        <f t="shared" si="0"/>
        <v>0</v>
      </c>
      <c r="I31" s="95">
        <f t="shared" si="1"/>
        <v>0</v>
      </c>
      <c r="J31" s="95">
        <f t="shared" si="2"/>
        <v>-20</v>
      </c>
      <c r="K31" s="11">
        <v>14344530</v>
      </c>
      <c r="L31" s="96">
        <v>84160</v>
      </c>
      <c r="M31" s="96">
        <v>12705</v>
      </c>
    </row>
    <row r="32" spans="1:13" x14ac:dyDescent="0.25">
      <c r="A32" s="98">
        <v>14344532</v>
      </c>
      <c r="B32" s="98">
        <v>2224363</v>
      </c>
      <c r="C32" s="98" t="s">
        <v>178</v>
      </c>
      <c r="D32" s="98" t="s">
        <v>364</v>
      </c>
      <c r="E32" s="99">
        <v>95644</v>
      </c>
      <c r="F32" s="99">
        <v>15685</v>
      </c>
      <c r="G32" s="99">
        <v>79959</v>
      </c>
      <c r="H32" s="99">
        <f t="shared" si="0"/>
        <v>0</v>
      </c>
      <c r="I32" s="95">
        <f t="shared" si="1"/>
        <v>0</v>
      </c>
      <c r="J32" s="95">
        <f t="shared" si="2"/>
        <v>-20</v>
      </c>
      <c r="K32" s="11">
        <v>14344532</v>
      </c>
      <c r="L32" s="96">
        <v>95644</v>
      </c>
      <c r="M32" s="96">
        <v>15705</v>
      </c>
    </row>
    <row r="33" spans="1:13" x14ac:dyDescent="0.25">
      <c r="A33" s="100">
        <v>14344533</v>
      </c>
      <c r="B33" s="100">
        <v>2224364</v>
      </c>
      <c r="C33" s="100" t="s">
        <v>181</v>
      </c>
      <c r="D33" s="100" t="s">
        <v>364</v>
      </c>
      <c r="E33" s="101">
        <v>135556</v>
      </c>
      <c r="F33" s="101">
        <v>15678</v>
      </c>
      <c r="G33" s="101">
        <v>119878</v>
      </c>
      <c r="H33" s="99">
        <f t="shared" si="0"/>
        <v>0</v>
      </c>
      <c r="I33" s="95">
        <f t="shared" si="1"/>
        <v>-625</v>
      </c>
      <c r="J33" s="95">
        <f t="shared" si="2"/>
        <v>-8945</v>
      </c>
      <c r="K33" s="11">
        <v>14344533</v>
      </c>
      <c r="L33" s="96">
        <v>136181</v>
      </c>
      <c r="M33" s="96">
        <v>24623</v>
      </c>
    </row>
    <row r="34" spans="1:13" x14ac:dyDescent="0.25">
      <c r="A34" s="100">
        <v>14344534</v>
      </c>
      <c r="B34" s="100">
        <v>2224365</v>
      </c>
      <c r="C34" s="100" t="s">
        <v>127</v>
      </c>
      <c r="D34" s="100" t="s">
        <v>365</v>
      </c>
      <c r="E34" s="101">
        <v>88381</v>
      </c>
      <c r="F34" s="101">
        <v>18685</v>
      </c>
      <c r="G34" s="101">
        <v>69696</v>
      </c>
      <c r="H34" s="99">
        <f t="shared" si="0"/>
        <v>0</v>
      </c>
      <c r="I34" s="95">
        <f t="shared" si="1"/>
        <v>0</v>
      </c>
      <c r="J34" s="95">
        <f t="shared" si="2"/>
        <v>-20</v>
      </c>
      <c r="K34" s="11">
        <v>14344534</v>
      </c>
      <c r="L34" s="96">
        <v>88381</v>
      </c>
      <c r="M34" s="96">
        <v>18705</v>
      </c>
    </row>
    <row r="35" spans="1:13" x14ac:dyDescent="0.25">
      <c r="A35" s="100">
        <v>14344537</v>
      </c>
      <c r="B35" s="100">
        <v>2224369</v>
      </c>
      <c r="C35" s="100" t="s">
        <v>142</v>
      </c>
      <c r="D35" s="100" t="s">
        <v>365</v>
      </c>
      <c r="E35" s="101">
        <v>81750</v>
      </c>
      <c r="F35" s="101">
        <v>9185</v>
      </c>
      <c r="G35" s="101">
        <v>72565</v>
      </c>
      <c r="H35" s="99">
        <f t="shared" si="0"/>
        <v>0</v>
      </c>
      <c r="I35" s="95">
        <f t="shared" si="1"/>
        <v>0</v>
      </c>
      <c r="J35" s="95">
        <f t="shared" si="2"/>
        <v>-20</v>
      </c>
      <c r="K35" s="11">
        <v>14344537</v>
      </c>
      <c r="L35" s="96">
        <v>81750</v>
      </c>
      <c r="M35" s="96">
        <v>9205</v>
      </c>
    </row>
    <row r="36" spans="1:13" x14ac:dyDescent="0.25">
      <c r="A36" s="98">
        <v>14344618</v>
      </c>
      <c r="B36" s="98">
        <v>2224528</v>
      </c>
      <c r="C36" s="98" t="s">
        <v>182</v>
      </c>
      <c r="D36" s="98" t="s">
        <v>364</v>
      </c>
      <c r="E36" s="99">
        <v>133079</v>
      </c>
      <c r="F36" s="99">
        <v>12560</v>
      </c>
      <c r="G36" s="99">
        <v>120519</v>
      </c>
      <c r="H36" s="99">
        <f t="shared" si="0"/>
        <v>0</v>
      </c>
      <c r="I36" s="95">
        <f t="shared" si="1"/>
        <v>0</v>
      </c>
      <c r="J36" s="95">
        <f t="shared" si="2"/>
        <v>-20</v>
      </c>
      <c r="K36" s="11">
        <v>14344618</v>
      </c>
      <c r="L36" s="96">
        <v>133079</v>
      </c>
      <c r="M36" s="96">
        <v>12580</v>
      </c>
    </row>
    <row r="37" spans="1:13" x14ac:dyDescent="0.25">
      <c r="A37" s="98">
        <v>14344702</v>
      </c>
      <c r="B37" s="98">
        <v>2224633</v>
      </c>
      <c r="C37" s="98" t="s">
        <v>129</v>
      </c>
      <c r="D37" s="98" t="s">
        <v>365</v>
      </c>
      <c r="E37" s="99">
        <v>88581</v>
      </c>
      <c r="F37" s="99">
        <v>16685</v>
      </c>
      <c r="G37" s="99">
        <v>71896</v>
      </c>
      <c r="H37" s="99">
        <f t="shared" si="0"/>
        <v>0</v>
      </c>
      <c r="I37" s="95">
        <f t="shared" si="1"/>
        <v>0</v>
      </c>
      <c r="J37" s="95">
        <f t="shared" si="2"/>
        <v>-20</v>
      </c>
      <c r="K37" s="11">
        <v>14344702</v>
      </c>
      <c r="L37" s="96">
        <v>88581</v>
      </c>
      <c r="M37" s="96">
        <v>16705</v>
      </c>
    </row>
    <row r="38" spans="1:13" x14ac:dyDescent="0.25">
      <c r="A38" s="98">
        <v>14344742</v>
      </c>
      <c r="B38" s="98">
        <v>2224687</v>
      </c>
      <c r="C38" s="98" t="s">
        <v>151</v>
      </c>
      <c r="D38" s="98" t="s">
        <v>365</v>
      </c>
      <c r="E38" s="99">
        <v>83960</v>
      </c>
      <c r="F38" s="99">
        <v>8655</v>
      </c>
      <c r="G38" s="99">
        <v>75305</v>
      </c>
      <c r="H38" s="99">
        <f t="shared" si="0"/>
        <v>0</v>
      </c>
      <c r="I38" s="95">
        <f t="shared" si="1"/>
        <v>0</v>
      </c>
      <c r="J38" s="95">
        <f t="shared" si="2"/>
        <v>-20</v>
      </c>
      <c r="K38" s="11">
        <v>14344742</v>
      </c>
      <c r="L38" s="96">
        <v>83960</v>
      </c>
      <c r="M38" s="96">
        <v>8675</v>
      </c>
    </row>
    <row r="39" spans="1:13" x14ac:dyDescent="0.25">
      <c r="A39" s="98">
        <v>14344764</v>
      </c>
      <c r="B39" s="98">
        <v>2224711</v>
      </c>
      <c r="C39" s="98" t="s">
        <v>389</v>
      </c>
      <c r="D39" s="98" t="s">
        <v>365</v>
      </c>
      <c r="E39" s="99">
        <v>88381</v>
      </c>
      <c r="F39" s="99">
        <v>17185</v>
      </c>
      <c r="G39" s="99">
        <v>71196</v>
      </c>
      <c r="H39" s="99">
        <f t="shared" si="0"/>
        <v>0</v>
      </c>
      <c r="I39" s="95">
        <f t="shared" si="1"/>
        <v>0</v>
      </c>
      <c r="J39" s="95">
        <f t="shared" si="2"/>
        <v>-20</v>
      </c>
      <c r="K39" s="11">
        <v>14344764</v>
      </c>
      <c r="L39" s="96">
        <v>88381</v>
      </c>
      <c r="M39" s="96">
        <v>17205</v>
      </c>
    </row>
    <row r="40" spans="1:13" x14ac:dyDescent="0.25">
      <c r="A40" s="100">
        <v>14344788</v>
      </c>
      <c r="B40" s="100">
        <v>2224742</v>
      </c>
      <c r="C40" s="100" t="s">
        <v>153</v>
      </c>
      <c r="D40" s="100" t="s">
        <v>365</v>
      </c>
      <c r="E40" s="101">
        <v>83960</v>
      </c>
      <c r="F40" s="101">
        <v>17685</v>
      </c>
      <c r="G40" s="101">
        <v>66275</v>
      </c>
      <c r="H40" s="99">
        <f t="shared" si="0"/>
        <v>0</v>
      </c>
      <c r="I40" s="95">
        <f t="shared" si="1"/>
        <v>0</v>
      </c>
      <c r="J40" s="95">
        <f t="shared" si="2"/>
        <v>-20</v>
      </c>
      <c r="K40" s="11">
        <v>14344788</v>
      </c>
      <c r="L40" s="96">
        <v>83960</v>
      </c>
      <c r="M40" s="96">
        <v>17705</v>
      </c>
    </row>
    <row r="41" spans="1:13" x14ac:dyDescent="0.25">
      <c r="A41" s="100">
        <v>14344794</v>
      </c>
      <c r="B41" s="100">
        <v>2224754</v>
      </c>
      <c r="C41" s="100" t="s">
        <v>184</v>
      </c>
      <c r="D41" s="100" t="s">
        <v>364</v>
      </c>
      <c r="E41" s="101">
        <v>100741</v>
      </c>
      <c r="F41" s="101">
        <v>17685</v>
      </c>
      <c r="G41" s="101">
        <v>83056</v>
      </c>
      <c r="H41" s="99">
        <f t="shared" si="0"/>
        <v>0</v>
      </c>
      <c r="I41" s="95">
        <f t="shared" si="1"/>
        <v>0</v>
      </c>
      <c r="J41" s="95">
        <f t="shared" si="2"/>
        <v>-95</v>
      </c>
      <c r="K41" s="11">
        <v>14344794</v>
      </c>
      <c r="L41" s="96">
        <v>100741</v>
      </c>
      <c r="M41" s="96">
        <v>17780</v>
      </c>
    </row>
    <row r="42" spans="1:13" x14ac:dyDescent="0.25">
      <c r="A42" s="100">
        <v>14344796</v>
      </c>
      <c r="B42" s="100">
        <v>2224756</v>
      </c>
      <c r="C42" s="100" t="s">
        <v>160</v>
      </c>
      <c r="D42" s="100" t="s">
        <v>365</v>
      </c>
      <c r="E42" s="101">
        <v>83960</v>
      </c>
      <c r="F42" s="101">
        <v>17460</v>
      </c>
      <c r="G42" s="101">
        <v>66500</v>
      </c>
      <c r="H42" s="99">
        <f t="shared" si="0"/>
        <v>0</v>
      </c>
      <c r="I42" s="95">
        <f t="shared" si="1"/>
        <v>0</v>
      </c>
      <c r="J42" s="95">
        <f t="shared" si="2"/>
        <v>-20</v>
      </c>
      <c r="K42" s="11">
        <v>14344796</v>
      </c>
      <c r="L42" s="96">
        <v>83960</v>
      </c>
      <c r="M42" s="96">
        <v>17480</v>
      </c>
    </row>
    <row r="43" spans="1:13" x14ac:dyDescent="0.25">
      <c r="A43" s="98">
        <v>14344807</v>
      </c>
      <c r="B43" s="98">
        <v>2224768</v>
      </c>
      <c r="C43" s="98" t="s">
        <v>394</v>
      </c>
      <c r="D43" s="98" t="s">
        <v>365</v>
      </c>
      <c r="E43" s="99">
        <v>75587</v>
      </c>
      <c r="F43" s="99">
        <v>6616</v>
      </c>
      <c r="G43" s="99">
        <v>68971</v>
      </c>
      <c r="H43" s="99">
        <f t="shared" si="0"/>
        <v>0</v>
      </c>
      <c r="I43" s="95">
        <f t="shared" si="1"/>
        <v>0</v>
      </c>
      <c r="J43" s="95">
        <f t="shared" si="2"/>
        <v>-20</v>
      </c>
      <c r="K43" s="87">
        <v>14344807</v>
      </c>
      <c r="L43" s="96">
        <v>75587</v>
      </c>
      <c r="M43" s="96">
        <v>6636</v>
      </c>
    </row>
    <row r="44" spans="1:13" x14ac:dyDescent="0.25">
      <c r="A44" s="100">
        <v>14344811</v>
      </c>
      <c r="B44" s="100">
        <v>2224773</v>
      </c>
      <c r="C44" s="100" t="s">
        <v>128</v>
      </c>
      <c r="D44" s="100" t="s">
        <v>365</v>
      </c>
      <c r="E44" s="101">
        <v>83960</v>
      </c>
      <c r="F44" s="101">
        <v>19685</v>
      </c>
      <c r="G44" s="101">
        <v>64275</v>
      </c>
      <c r="H44" s="99">
        <f t="shared" si="0"/>
        <v>0</v>
      </c>
      <c r="I44" s="95">
        <f t="shared" si="1"/>
        <v>0</v>
      </c>
      <c r="J44" s="95">
        <f t="shared" si="2"/>
        <v>-20</v>
      </c>
      <c r="K44" s="87">
        <v>14344811</v>
      </c>
      <c r="L44" s="96">
        <v>83960</v>
      </c>
      <c r="M44" s="96">
        <v>19705</v>
      </c>
    </row>
    <row r="45" spans="1:13" x14ac:dyDescent="0.25">
      <c r="A45" s="100">
        <v>14344813</v>
      </c>
      <c r="B45" s="100">
        <v>2224776</v>
      </c>
      <c r="C45" s="100" t="s">
        <v>155</v>
      </c>
      <c r="D45" s="100" t="s">
        <v>365</v>
      </c>
      <c r="E45" s="101">
        <v>84981</v>
      </c>
      <c r="F45" s="101">
        <v>13085</v>
      </c>
      <c r="G45" s="101">
        <v>71896</v>
      </c>
      <c r="H45" s="99">
        <f t="shared" si="0"/>
        <v>0</v>
      </c>
      <c r="I45" s="95">
        <f t="shared" si="1"/>
        <v>0</v>
      </c>
      <c r="J45" s="95">
        <f t="shared" si="2"/>
        <v>-20</v>
      </c>
      <c r="K45" s="11">
        <v>14344813</v>
      </c>
      <c r="L45" s="96">
        <v>84981</v>
      </c>
      <c r="M45" s="96">
        <v>13105</v>
      </c>
    </row>
    <row r="46" spans="1:13" x14ac:dyDescent="0.25">
      <c r="A46" s="100">
        <v>14344825</v>
      </c>
      <c r="B46" s="100">
        <v>2224792</v>
      </c>
      <c r="C46" s="100" t="s">
        <v>172</v>
      </c>
      <c r="D46" s="100" t="s">
        <v>365</v>
      </c>
      <c r="E46" s="101">
        <v>95819</v>
      </c>
      <c r="F46" s="101">
        <v>25485</v>
      </c>
      <c r="G46" s="101">
        <v>70334</v>
      </c>
      <c r="H46" s="99">
        <f t="shared" si="0"/>
        <v>0</v>
      </c>
      <c r="I46" s="95">
        <f t="shared" si="1"/>
        <v>0</v>
      </c>
      <c r="J46" s="95">
        <f t="shared" si="2"/>
        <v>-20</v>
      </c>
      <c r="K46" s="11">
        <v>14344825</v>
      </c>
      <c r="L46" s="96">
        <v>95819</v>
      </c>
      <c r="M46" s="96">
        <v>25505</v>
      </c>
    </row>
    <row r="47" spans="1:13" x14ac:dyDescent="0.25">
      <c r="A47" s="98">
        <v>14345861</v>
      </c>
      <c r="B47" s="98">
        <v>2229084</v>
      </c>
      <c r="C47" s="98" t="s">
        <v>185</v>
      </c>
      <c r="D47" s="98" t="s">
        <v>365</v>
      </c>
      <c r="E47" s="99">
        <v>80560</v>
      </c>
      <c r="F47" s="99">
        <v>10685</v>
      </c>
      <c r="G47" s="99">
        <v>69875</v>
      </c>
      <c r="H47" s="99">
        <f t="shared" si="0"/>
        <v>0</v>
      </c>
      <c r="I47" s="95">
        <f t="shared" si="1"/>
        <v>0</v>
      </c>
      <c r="J47" s="95">
        <f t="shared" si="2"/>
        <v>-20</v>
      </c>
      <c r="K47" s="11">
        <v>14345861</v>
      </c>
      <c r="L47" s="96">
        <v>80560</v>
      </c>
      <c r="M47" s="96">
        <v>10705</v>
      </c>
    </row>
    <row r="48" spans="1:13" x14ac:dyDescent="0.25">
      <c r="A48" s="98">
        <v>14345873</v>
      </c>
      <c r="B48" s="98">
        <v>2229098</v>
      </c>
      <c r="C48" s="98" t="s">
        <v>122</v>
      </c>
      <c r="D48" s="98" t="s">
        <v>365</v>
      </c>
      <c r="E48" s="99">
        <v>83960</v>
      </c>
      <c r="F48" s="99">
        <v>7685</v>
      </c>
      <c r="G48" s="99">
        <v>76275</v>
      </c>
      <c r="H48" s="99">
        <f t="shared" si="0"/>
        <v>0</v>
      </c>
      <c r="I48" s="95">
        <f t="shared" si="1"/>
        <v>0</v>
      </c>
      <c r="J48" s="95">
        <f t="shared" si="2"/>
        <v>-20</v>
      </c>
      <c r="K48" s="87">
        <v>14345873</v>
      </c>
      <c r="L48" s="96">
        <v>83960</v>
      </c>
      <c r="M48" s="96">
        <v>7705</v>
      </c>
    </row>
    <row r="49" spans="1:13" x14ac:dyDescent="0.25">
      <c r="A49" s="100">
        <v>14345931</v>
      </c>
      <c r="B49" s="100">
        <v>2229168</v>
      </c>
      <c r="C49" s="100" t="s">
        <v>390</v>
      </c>
      <c r="D49" s="100" t="s">
        <v>365</v>
      </c>
      <c r="E49" s="101">
        <v>81750</v>
      </c>
      <c r="F49" s="101">
        <v>17685</v>
      </c>
      <c r="G49" s="101">
        <v>64065</v>
      </c>
      <c r="H49" s="99">
        <f t="shared" si="0"/>
        <v>0</v>
      </c>
      <c r="I49" s="95">
        <f t="shared" si="1"/>
        <v>0</v>
      </c>
      <c r="J49" s="95">
        <f t="shared" si="2"/>
        <v>-20</v>
      </c>
      <c r="K49" s="11">
        <v>14345931</v>
      </c>
      <c r="L49" s="96">
        <v>81750</v>
      </c>
      <c r="M49" s="96">
        <v>17705</v>
      </c>
    </row>
    <row r="50" spans="1:13" x14ac:dyDescent="0.25">
      <c r="A50" s="100">
        <v>14346245</v>
      </c>
      <c r="B50" s="100">
        <v>2229550</v>
      </c>
      <c r="C50" s="100" t="s">
        <v>143</v>
      </c>
      <c r="D50" s="100" t="s">
        <v>365</v>
      </c>
      <c r="E50" s="101">
        <v>93440</v>
      </c>
      <c r="F50" s="101">
        <v>9685</v>
      </c>
      <c r="G50" s="101">
        <v>83755</v>
      </c>
      <c r="H50" s="99">
        <f t="shared" si="0"/>
        <v>0</v>
      </c>
      <c r="I50" s="95">
        <f t="shared" si="1"/>
        <v>0</v>
      </c>
      <c r="J50" s="95">
        <f t="shared" si="2"/>
        <v>-20</v>
      </c>
      <c r="K50" s="11">
        <v>14346245</v>
      </c>
      <c r="L50" s="96">
        <v>93440</v>
      </c>
      <c r="M50" s="96">
        <v>9705</v>
      </c>
    </row>
    <row r="51" spans="1:13" x14ac:dyDescent="0.25">
      <c r="A51" s="98">
        <v>14347228</v>
      </c>
      <c r="B51" s="98">
        <v>2233464</v>
      </c>
      <c r="C51" s="98" t="s">
        <v>165</v>
      </c>
      <c r="D51" s="98" t="s">
        <v>365</v>
      </c>
      <c r="E51" s="99">
        <v>81750</v>
      </c>
      <c r="F51" s="99">
        <v>7685</v>
      </c>
      <c r="G51" s="99">
        <v>74065</v>
      </c>
      <c r="H51" s="99">
        <f t="shared" si="0"/>
        <v>0</v>
      </c>
      <c r="I51" s="95">
        <f t="shared" si="1"/>
        <v>0</v>
      </c>
      <c r="J51" s="95">
        <f t="shared" si="2"/>
        <v>-20</v>
      </c>
      <c r="K51" s="11">
        <v>14347228</v>
      </c>
      <c r="L51" s="96">
        <v>81750</v>
      </c>
      <c r="M51" s="96">
        <v>7705</v>
      </c>
    </row>
    <row r="52" spans="1:13" x14ac:dyDescent="0.25">
      <c r="A52" s="100">
        <v>14349250</v>
      </c>
      <c r="B52" s="100">
        <v>2240696</v>
      </c>
      <c r="C52" s="100" t="s">
        <v>159</v>
      </c>
      <c r="D52" s="100" t="s">
        <v>365</v>
      </c>
      <c r="E52" s="101">
        <v>77641</v>
      </c>
      <c r="F52" s="101">
        <v>12538</v>
      </c>
      <c r="G52" s="101">
        <v>65103</v>
      </c>
      <c r="H52" s="99">
        <f t="shared" si="0"/>
        <v>0</v>
      </c>
      <c r="I52" s="95">
        <f t="shared" si="1"/>
        <v>0</v>
      </c>
      <c r="J52" s="95">
        <f t="shared" si="2"/>
        <v>-20</v>
      </c>
      <c r="K52" s="87">
        <v>14349250</v>
      </c>
      <c r="L52" s="96">
        <v>77641</v>
      </c>
      <c r="M52" s="96">
        <v>12558</v>
      </c>
    </row>
    <row r="53" spans="1:13" x14ac:dyDescent="0.25">
      <c r="A53" s="98">
        <v>14351475</v>
      </c>
      <c r="B53" s="98">
        <v>2243837</v>
      </c>
      <c r="C53" s="98" t="s">
        <v>176</v>
      </c>
      <c r="D53" s="98" t="s">
        <v>365</v>
      </c>
      <c r="E53" s="99">
        <v>71541</v>
      </c>
      <c r="F53" s="99">
        <v>8568</v>
      </c>
      <c r="G53" s="99">
        <v>62973</v>
      </c>
      <c r="H53" s="99">
        <f t="shared" si="0"/>
        <v>0</v>
      </c>
      <c r="I53" s="95">
        <f t="shared" si="1"/>
        <v>0</v>
      </c>
      <c r="J53" s="95">
        <f t="shared" si="2"/>
        <v>-20</v>
      </c>
      <c r="K53" s="104">
        <v>14351475</v>
      </c>
      <c r="L53" s="96">
        <v>71541</v>
      </c>
      <c r="M53" s="96">
        <v>8588</v>
      </c>
    </row>
    <row r="54" spans="1:13" x14ac:dyDescent="0.25">
      <c r="A54" s="100">
        <v>14351477</v>
      </c>
      <c r="B54" s="100">
        <v>2243839</v>
      </c>
      <c r="C54" s="100" t="s">
        <v>163</v>
      </c>
      <c r="D54" s="100" t="s">
        <v>365</v>
      </c>
      <c r="E54" s="101">
        <v>71541</v>
      </c>
      <c r="F54" s="101">
        <v>8568</v>
      </c>
      <c r="G54" s="101">
        <v>62973</v>
      </c>
      <c r="H54" s="99">
        <f t="shared" si="0"/>
        <v>0</v>
      </c>
      <c r="I54" s="95">
        <f t="shared" si="1"/>
        <v>0</v>
      </c>
      <c r="J54" s="95">
        <f t="shared" si="2"/>
        <v>-20</v>
      </c>
      <c r="K54" s="11">
        <v>14351477</v>
      </c>
      <c r="L54" s="96">
        <v>71541</v>
      </c>
      <c r="M54" s="96">
        <v>8588</v>
      </c>
    </row>
    <row r="55" spans="1:13" x14ac:dyDescent="0.25">
      <c r="A55" s="98">
        <v>14351726</v>
      </c>
      <c r="B55" s="98">
        <v>2244127</v>
      </c>
      <c r="C55" s="98" t="s">
        <v>166</v>
      </c>
      <c r="D55" s="98" t="s">
        <v>365</v>
      </c>
      <c r="E55" s="99">
        <v>71541</v>
      </c>
      <c r="F55" s="99">
        <v>8768</v>
      </c>
      <c r="G55" s="99">
        <v>62773</v>
      </c>
      <c r="H55" s="99">
        <f t="shared" si="0"/>
        <v>0</v>
      </c>
      <c r="I55" s="95">
        <f t="shared" si="1"/>
        <v>0</v>
      </c>
      <c r="J55" s="95">
        <f t="shared" si="2"/>
        <v>-20</v>
      </c>
      <c r="K55" s="11">
        <v>14351726</v>
      </c>
      <c r="L55" s="96">
        <v>71541</v>
      </c>
      <c r="M55" s="96">
        <v>8788</v>
      </c>
    </row>
    <row r="56" spans="1:13" x14ac:dyDescent="0.25">
      <c r="A56" s="100">
        <v>14351944</v>
      </c>
      <c r="B56" s="100">
        <v>2244410</v>
      </c>
      <c r="C56" s="100" t="s">
        <v>398</v>
      </c>
      <c r="D56" s="100" t="s">
        <v>365</v>
      </c>
      <c r="E56" s="101">
        <v>71541</v>
      </c>
      <c r="F56" s="101">
        <v>9568</v>
      </c>
      <c r="G56" s="101">
        <v>61973</v>
      </c>
      <c r="H56" s="99">
        <f t="shared" si="0"/>
        <v>0</v>
      </c>
      <c r="I56" s="95">
        <f t="shared" si="1"/>
        <v>0</v>
      </c>
      <c r="J56" s="95">
        <f t="shared" si="2"/>
        <v>-20</v>
      </c>
      <c r="K56" s="11">
        <v>14351944</v>
      </c>
      <c r="L56" s="96">
        <v>71541</v>
      </c>
      <c r="M56" s="96">
        <v>9588</v>
      </c>
    </row>
    <row r="57" spans="1:13" x14ac:dyDescent="0.25">
      <c r="A57" s="100">
        <v>14352225</v>
      </c>
      <c r="B57" s="100">
        <v>2244745</v>
      </c>
      <c r="C57" s="100" t="s">
        <v>174</v>
      </c>
      <c r="D57" s="100" t="s">
        <v>365</v>
      </c>
      <c r="E57" s="101">
        <v>71691</v>
      </c>
      <c r="F57" s="101">
        <v>8798</v>
      </c>
      <c r="G57" s="101">
        <v>62893</v>
      </c>
      <c r="H57" s="99">
        <f t="shared" si="0"/>
        <v>0</v>
      </c>
      <c r="I57" s="95">
        <f t="shared" si="1"/>
        <v>0</v>
      </c>
      <c r="J57" s="95">
        <f t="shared" si="2"/>
        <v>-2020</v>
      </c>
      <c r="K57" s="11">
        <v>14352225</v>
      </c>
      <c r="L57" s="96">
        <v>71691</v>
      </c>
      <c r="M57" s="96">
        <v>10818</v>
      </c>
    </row>
    <row r="58" spans="1:13" x14ac:dyDescent="0.25">
      <c r="A58" s="100">
        <v>14353272</v>
      </c>
      <c r="B58" s="100">
        <v>2246706</v>
      </c>
      <c r="C58" s="100" t="s">
        <v>397</v>
      </c>
      <c r="D58" s="100" t="s">
        <v>365</v>
      </c>
      <c r="E58" s="101">
        <v>66282</v>
      </c>
      <c r="F58" s="101">
        <v>8069</v>
      </c>
      <c r="G58" s="101">
        <v>58213</v>
      </c>
      <c r="H58" s="99">
        <f t="shared" si="0"/>
        <v>0</v>
      </c>
      <c r="I58" s="95">
        <f t="shared" si="1"/>
        <v>0</v>
      </c>
      <c r="J58" s="95">
        <f t="shared" si="2"/>
        <v>-20</v>
      </c>
      <c r="K58" s="11">
        <v>14353272</v>
      </c>
      <c r="L58" s="96">
        <v>66282</v>
      </c>
      <c r="M58" s="96">
        <v>8089</v>
      </c>
    </row>
    <row r="59" spans="1:13" x14ac:dyDescent="0.25">
      <c r="A59" s="100">
        <v>14353273</v>
      </c>
      <c r="B59" s="100">
        <v>2246707</v>
      </c>
      <c r="C59" s="100" t="s">
        <v>120</v>
      </c>
      <c r="D59" s="100" t="s">
        <v>365</v>
      </c>
      <c r="E59" s="101">
        <v>66132</v>
      </c>
      <c r="F59" s="101">
        <v>8769</v>
      </c>
      <c r="G59" s="101">
        <v>57363</v>
      </c>
      <c r="H59" s="99">
        <f t="shared" si="0"/>
        <v>0</v>
      </c>
      <c r="I59" s="95">
        <f t="shared" si="1"/>
        <v>0</v>
      </c>
      <c r="J59" s="95">
        <f t="shared" si="2"/>
        <v>-20</v>
      </c>
      <c r="K59" s="11">
        <v>14353273</v>
      </c>
      <c r="L59" s="96">
        <v>66132</v>
      </c>
      <c r="M59" s="96">
        <v>8789</v>
      </c>
    </row>
    <row r="60" spans="1:13" x14ac:dyDescent="0.25">
      <c r="A60" s="98">
        <v>14353447</v>
      </c>
      <c r="B60" s="98">
        <v>2246943</v>
      </c>
      <c r="C60" s="98" t="s">
        <v>141</v>
      </c>
      <c r="D60" s="98" t="s">
        <v>365</v>
      </c>
      <c r="E60" s="99">
        <v>66132</v>
      </c>
      <c r="F60" s="99">
        <v>8269</v>
      </c>
      <c r="G60" s="99">
        <v>57863</v>
      </c>
      <c r="H60" s="99">
        <f t="shared" si="0"/>
        <v>0</v>
      </c>
      <c r="I60" s="95">
        <f t="shared" si="1"/>
        <v>0</v>
      </c>
      <c r="J60" s="95">
        <f t="shared" si="2"/>
        <v>-820</v>
      </c>
      <c r="K60" s="11">
        <v>14353447</v>
      </c>
      <c r="L60" s="96">
        <v>66132</v>
      </c>
      <c r="M60" s="96">
        <v>9089</v>
      </c>
    </row>
    <row r="61" spans="1:13" x14ac:dyDescent="0.25">
      <c r="A61" s="98">
        <v>14353496</v>
      </c>
      <c r="B61" s="98">
        <v>2246998</v>
      </c>
      <c r="C61" s="98" t="s">
        <v>126</v>
      </c>
      <c r="D61" s="98" t="s">
        <v>365</v>
      </c>
      <c r="E61" s="99">
        <v>66132</v>
      </c>
      <c r="F61" s="99">
        <v>8269</v>
      </c>
      <c r="G61" s="99">
        <v>57863</v>
      </c>
      <c r="H61" s="99">
        <f t="shared" si="0"/>
        <v>0</v>
      </c>
      <c r="I61" s="95">
        <f t="shared" si="1"/>
        <v>0</v>
      </c>
      <c r="J61" s="95">
        <f t="shared" si="2"/>
        <v>-20</v>
      </c>
      <c r="K61" s="11">
        <v>14353496</v>
      </c>
      <c r="L61" s="96">
        <v>66132</v>
      </c>
      <c r="M61" s="96">
        <v>8289</v>
      </c>
    </row>
    <row r="62" spans="1:13" x14ac:dyDescent="0.25">
      <c r="A62" s="98">
        <v>14353592</v>
      </c>
      <c r="B62" s="98">
        <v>2247111</v>
      </c>
      <c r="C62" s="98" t="s">
        <v>131</v>
      </c>
      <c r="D62" s="98" t="s">
        <v>365</v>
      </c>
      <c r="E62" s="99">
        <v>66132</v>
      </c>
      <c r="F62" s="99">
        <v>8069</v>
      </c>
      <c r="G62" s="99">
        <v>58063</v>
      </c>
      <c r="H62" s="99">
        <f t="shared" si="0"/>
        <v>0</v>
      </c>
      <c r="I62" s="95">
        <f t="shared" si="1"/>
        <v>0</v>
      </c>
      <c r="J62" s="95">
        <f t="shared" si="2"/>
        <v>-20</v>
      </c>
      <c r="K62" s="11">
        <v>14353592</v>
      </c>
      <c r="L62" s="96">
        <v>66132</v>
      </c>
      <c r="M62" s="96">
        <v>8089</v>
      </c>
    </row>
    <row r="63" spans="1:13" x14ac:dyDescent="0.25">
      <c r="A63" s="100">
        <v>14353640</v>
      </c>
      <c r="B63" s="100">
        <v>2247181</v>
      </c>
      <c r="C63" s="100" t="s">
        <v>391</v>
      </c>
      <c r="D63" s="100" t="s">
        <v>365</v>
      </c>
      <c r="E63" s="101">
        <v>66132</v>
      </c>
      <c r="F63" s="101">
        <v>9069</v>
      </c>
      <c r="G63" s="101">
        <v>57063</v>
      </c>
      <c r="H63" s="99">
        <f t="shared" si="0"/>
        <v>0</v>
      </c>
      <c r="I63" s="95">
        <f t="shared" si="1"/>
        <v>0</v>
      </c>
      <c r="J63" s="95">
        <f t="shared" si="2"/>
        <v>-20</v>
      </c>
      <c r="K63" s="87">
        <v>14353640</v>
      </c>
      <c r="L63" s="96">
        <v>66132</v>
      </c>
      <c r="M63" s="96">
        <v>9089</v>
      </c>
    </row>
    <row r="64" spans="1:13" x14ac:dyDescent="0.25">
      <c r="A64" s="100">
        <v>14355341</v>
      </c>
      <c r="B64" s="100">
        <v>2249473</v>
      </c>
      <c r="C64" s="100" t="s">
        <v>149</v>
      </c>
      <c r="D64" s="100" t="s">
        <v>365</v>
      </c>
      <c r="E64" s="101">
        <v>54723</v>
      </c>
      <c r="F64" s="101">
        <v>6532</v>
      </c>
      <c r="G64" s="101">
        <v>48191</v>
      </c>
      <c r="H64" s="99">
        <f t="shared" si="0"/>
        <v>0</v>
      </c>
      <c r="I64" s="95">
        <f t="shared" si="1"/>
        <v>0</v>
      </c>
      <c r="J64" s="95">
        <f t="shared" si="2"/>
        <v>-20</v>
      </c>
      <c r="K64" s="11">
        <v>14355341</v>
      </c>
      <c r="L64" s="96">
        <v>54723</v>
      </c>
      <c r="M64" s="96">
        <v>6552</v>
      </c>
    </row>
    <row r="65" spans="1:13" x14ac:dyDescent="0.25">
      <c r="A65" s="98">
        <v>14355343</v>
      </c>
      <c r="B65" s="98">
        <v>2249475</v>
      </c>
      <c r="C65" s="98" t="s">
        <v>164</v>
      </c>
      <c r="D65" s="98" t="s">
        <v>365</v>
      </c>
      <c r="E65" s="99">
        <v>54848</v>
      </c>
      <c r="F65" s="99">
        <v>6532</v>
      </c>
      <c r="G65" s="99">
        <v>48316</v>
      </c>
      <c r="H65" s="99">
        <f t="shared" si="0"/>
        <v>0</v>
      </c>
      <c r="I65" s="95">
        <f t="shared" si="1"/>
        <v>0</v>
      </c>
      <c r="J65" s="95">
        <f t="shared" si="2"/>
        <v>-20</v>
      </c>
      <c r="K65" s="104">
        <v>14355343</v>
      </c>
      <c r="L65" s="96">
        <v>54848</v>
      </c>
      <c r="M65" s="96">
        <v>6552</v>
      </c>
    </row>
    <row r="66" spans="1:13" x14ac:dyDescent="0.25">
      <c r="A66" s="100">
        <v>14355344</v>
      </c>
      <c r="B66" s="100">
        <v>2249476</v>
      </c>
      <c r="C66" s="100" t="s">
        <v>144</v>
      </c>
      <c r="D66" s="100" t="s">
        <v>365</v>
      </c>
      <c r="E66" s="101">
        <v>54848</v>
      </c>
      <c r="F66" s="101">
        <v>6532</v>
      </c>
      <c r="G66" s="101">
        <v>48316</v>
      </c>
      <c r="H66" s="99">
        <f t="shared" si="0"/>
        <v>0</v>
      </c>
      <c r="I66" s="95">
        <f t="shared" si="1"/>
        <v>0</v>
      </c>
      <c r="J66" s="95">
        <f t="shared" si="2"/>
        <v>-20</v>
      </c>
      <c r="K66" s="11">
        <v>14355344</v>
      </c>
      <c r="L66" s="96">
        <v>54848</v>
      </c>
      <c r="M66" s="96">
        <v>6552</v>
      </c>
    </row>
    <row r="67" spans="1:13" x14ac:dyDescent="0.25">
      <c r="A67" s="98">
        <v>14355345</v>
      </c>
      <c r="B67" s="98">
        <v>2249477</v>
      </c>
      <c r="C67" s="98" t="s">
        <v>170</v>
      </c>
      <c r="D67" s="98" t="s">
        <v>365</v>
      </c>
      <c r="E67" s="99">
        <v>54723</v>
      </c>
      <c r="F67" s="99">
        <v>6532</v>
      </c>
      <c r="G67" s="99">
        <v>48191</v>
      </c>
      <c r="H67" s="99">
        <f t="shared" si="0"/>
        <v>0</v>
      </c>
      <c r="I67" s="95">
        <f t="shared" si="1"/>
        <v>0</v>
      </c>
      <c r="J67" s="95">
        <f t="shared" si="2"/>
        <v>-20</v>
      </c>
      <c r="K67" s="90">
        <v>14355345</v>
      </c>
      <c r="L67" s="96">
        <v>54723</v>
      </c>
      <c r="M67" s="96">
        <v>6552</v>
      </c>
    </row>
    <row r="68" spans="1:13" x14ac:dyDescent="0.25">
      <c r="A68" s="100">
        <v>14355541</v>
      </c>
      <c r="B68" s="100">
        <v>2249733</v>
      </c>
      <c r="C68" s="100" t="s">
        <v>392</v>
      </c>
      <c r="D68" s="100" t="s">
        <v>365</v>
      </c>
      <c r="E68" s="101">
        <v>50344</v>
      </c>
      <c r="F68" s="101">
        <v>6402</v>
      </c>
      <c r="G68" s="101">
        <v>43942</v>
      </c>
      <c r="H68" s="99">
        <f t="shared" ref="H68:H79" si="3">A68-K68</f>
        <v>0</v>
      </c>
      <c r="I68" s="95">
        <f t="shared" ref="I68:I71" si="4">E68-L68</f>
        <v>0</v>
      </c>
      <c r="J68" s="95">
        <f t="shared" ref="J68:J71" si="5">F68-M68</f>
        <v>-20</v>
      </c>
      <c r="K68" s="11">
        <v>14355541</v>
      </c>
      <c r="L68" s="96">
        <v>50344</v>
      </c>
      <c r="M68" s="96">
        <v>6422</v>
      </c>
    </row>
    <row r="69" spans="1:13" x14ac:dyDescent="0.25">
      <c r="A69" s="100">
        <v>14355551</v>
      </c>
      <c r="B69" s="100">
        <v>2249744</v>
      </c>
      <c r="C69" s="100" t="s">
        <v>154</v>
      </c>
      <c r="D69" s="100" t="s">
        <v>365</v>
      </c>
      <c r="E69" s="101">
        <v>53319</v>
      </c>
      <c r="F69" s="101">
        <v>6402</v>
      </c>
      <c r="G69" s="101">
        <v>46917</v>
      </c>
      <c r="H69" s="99">
        <f t="shared" si="3"/>
        <v>0</v>
      </c>
      <c r="I69" s="95">
        <f t="shared" si="4"/>
        <v>0</v>
      </c>
      <c r="J69" s="95">
        <f t="shared" si="5"/>
        <v>-20</v>
      </c>
      <c r="K69" s="11">
        <v>14355551</v>
      </c>
      <c r="L69" s="96">
        <v>53319</v>
      </c>
      <c r="M69" s="96">
        <v>6422</v>
      </c>
    </row>
    <row r="70" spans="1:13" x14ac:dyDescent="0.25">
      <c r="A70" s="98">
        <v>14371715</v>
      </c>
      <c r="B70" s="98">
        <v>2224774</v>
      </c>
      <c r="C70" s="98" t="s">
        <v>171</v>
      </c>
      <c r="D70" s="98" t="s">
        <v>365</v>
      </c>
      <c r="E70" s="99">
        <v>84160</v>
      </c>
      <c r="F70" s="99">
        <v>14685</v>
      </c>
      <c r="G70" s="99">
        <v>69475</v>
      </c>
      <c r="H70" s="99">
        <f t="shared" si="3"/>
        <v>0</v>
      </c>
      <c r="I70" s="95">
        <f t="shared" si="4"/>
        <v>0</v>
      </c>
      <c r="J70" s="95">
        <f t="shared" si="5"/>
        <v>-20</v>
      </c>
      <c r="K70" s="104">
        <v>14371715</v>
      </c>
      <c r="L70" s="96">
        <v>84160</v>
      </c>
      <c r="M70" s="96">
        <v>14705</v>
      </c>
    </row>
    <row r="71" spans="1:13" x14ac:dyDescent="0.25">
      <c r="A71" s="98">
        <v>14371977</v>
      </c>
      <c r="B71" s="98">
        <v>2244411</v>
      </c>
      <c r="C71" s="98" t="s">
        <v>396</v>
      </c>
      <c r="D71" s="98" t="s">
        <v>365</v>
      </c>
      <c r="E71" s="99">
        <v>71541</v>
      </c>
      <c r="F71" s="99">
        <v>10568</v>
      </c>
      <c r="G71" s="99">
        <v>60973</v>
      </c>
      <c r="H71" s="99">
        <f t="shared" si="3"/>
        <v>0</v>
      </c>
      <c r="I71" s="95">
        <f t="shared" si="4"/>
        <v>0</v>
      </c>
      <c r="J71" s="95">
        <f t="shared" si="5"/>
        <v>-220</v>
      </c>
      <c r="K71" s="3">
        <v>14371977</v>
      </c>
      <c r="L71" s="96">
        <v>71541</v>
      </c>
      <c r="M71" s="96">
        <v>10788</v>
      </c>
    </row>
    <row r="72" spans="1:13" x14ac:dyDescent="0.25">
      <c r="A72" s="98">
        <v>14416947</v>
      </c>
      <c r="B72" s="98">
        <v>2224330</v>
      </c>
      <c r="C72" s="98" t="s">
        <v>125</v>
      </c>
      <c r="D72" s="98" t="s">
        <v>365</v>
      </c>
      <c r="E72" s="99">
        <v>62888</v>
      </c>
      <c r="F72" s="99">
        <v>5755</v>
      </c>
      <c r="G72" s="99">
        <v>57133</v>
      </c>
      <c r="H72" s="99">
        <f t="shared" si="3"/>
        <v>0</v>
      </c>
      <c r="I72" s="95">
        <f t="shared" ref="I72:I79" si="6">E72-L72</f>
        <v>0</v>
      </c>
      <c r="J72" s="95">
        <f t="shared" ref="J72:J79" si="7">F72-M72</f>
        <v>-20</v>
      </c>
      <c r="K72" s="3">
        <v>14416947</v>
      </c>
      <c r="L72" s="96">
        <v>62888</v>
      </c>
      <c r="M72" s="96">
        <v>5775</v>
      </c>
    </row>
    <row r="73" spans="1:13" x14ac:dyDescent="0.25">
      <c r="A73" s="100">
        <v>14416948</v>
      </c>
      <c r="B73" s="100">
        <v>2224331</v>
      </c>
      <c r="C73" s="100" t="s">
        <v>148</v>
      </c>
      <c r="D73" s="100" t="s">
        <v>365</v>
      </c>
      <c r="E73" s="101">
        <v>84160</v>
      </c>
      <c r="F73" s="101">
        <v>9685</v>
      </c>
      <c r="G73" s="101">
        <v>74475</v>
      </c>
      <c r="H73" s="99">
        <f t="shared" si="3"/>
        <v>0</v>
      </c>
      <c r="I73" s="95">
        <f t="shared" si="6"/>
        <v>0</v>
      </c>
      <c r="J73" s="95">
        <f t="shared" si="7"/>
        <v>-20</v>
      </c>
      <c r="K73" s="3">
        <v>14416948</v>
      </c>
      <c r="L73" s="96">
        <v>84160</v>
      </c>
      <c r="M73" s="96">
        <v>9705</v>
      </c>
    </row>
    <row r="74" spans="1:13" x14ac:dyDescent="0.25">
      <c r="A74" s="98">
        <v>14416950</v>
      </c>
      <c r="B74" s="98">
        <v>2224337</v>
      </c>
      <c r="C74" s="98" t="s">
        <v>395</v>
      </c>
      <c r="D74" s="98" t="s">
        <v>365</v>
      </c>
      <c r="E74" s="99">
        <v>71541</v>
      </c>
      <c r="F74" s="99">
        <v>9785</v>
      </c>
      <c r="G74" s="99">
        <v>61756</v>
      </c>
      <c r="H74" s="99">
        <f t="shared" si="3"/>
        <v>0</v>
      </c>
      <c r="I74" s="95">
        <f t="shared" si="6"/>
        <v>0</v>
      </c>
      <c r="J74" s="95">
        <f t="shared" si="7"/>
        <v>-20</v>
      </c>
      <c r="K74" s="3">
        <v>14416950</v>
      </c>
      <c r="L74" s="96">
        <v>71541</v>
      </c>
      <c r="M74" s="96">
        <v>9805</v>
      </c>
    </row>
    <row r="75" spans="1:13" x14ac:dyDescent="0.25">
      <c r="A75" s="98">
        <v>14416951</v>
      </c>
      <c r="B75" s="98">
        <v>2224338</v>
      </c>
      <c r="C75" s="98" t="s">
        <v>135</v>
      </c>
      <c r="D75" s="98" t="s">
        <v>365</v>
      </c>
      <c r="E75" s="99">
        <v>81750</v>
      </c>
      <c r="F75" s="99">
        <v>10685</v>
      </c>
      <c r="G75" s="99">
        <v>71065</v>
      </c>
      <c r="H75" s="99">
        <f t="shared" si="3"/>
        <v>0</v>
      </c>
      <c r="I75" s="95">
        <f t="shared" si="6"/>
        <v>0</v>
      </c>
      <c r="J75" s="95">
        <f t="shared" si="7"/>
        <v>-4020</v>
      </c>
      <c r="K75" s="3">
        <v>14416951</v>
      </c>
      <c r="L75" s="96">
        <v>81750</v>
      </c>
      <c r="M75" s="96">
        <v>14705</v>
      </c>
    </row>
    <row r="76" spans="1:13" x14ac:dyDescent="0.25">
      <c r="A76" s="100">
        <v>14465747</v>
      </c>
      <c r="B76" s="100">
        <v>2224663</v>
      </c>
      <c r="C76" s="100" t="s">
        <v>183</v>
      </c>
      <c r="D76" s="100" t="s">
        <v>364</v>
      </c>
      <c r="E76" s="101">
        <v>100741</v>
      </c>
      <c r="F76" s="101">
        <v>16760</v>
      </c>
      <c r="G76" s="101">
        <v>83981</v>
      </c>
      <c r="H76" s="99">
        <f t="shared" si="3"/>
        <v>0</v>
      </c>
      <c r="I76" s="95">
        <f t="shared" si="6"/>
        <v>0</v>
      </c>
      <c r="J76" s="95">
        <f t="shared" si="7"/>
        <v>-20</v>
      </c>
      <c r="K76" s="3">
        <v>14465747</v>
      </c>
      <c r="L76" s="96">
        <v>100741</v>
      </c>
      <c r="M76" s="96">
        <v>16780</v>
      </c>
    </row>
    <row r="77" spans="1:13" x14ac:dyDescent="0.25">
      <c r="A77" s="98">
        <v>14713516</v>
      </c>
      <c r="B77" s="98">
        <v>4220689</v>
      </c>
      <c r="C77" s="98" t="s">
        <v>162</v>
      </c>
      <c r="D77" s="98" t="s">
        <v>365</v>
      </c>
      <c r="E77" s="99">
        <v>49936</v>
      </c>
      <c r="F77" s="99">
        <v>5905</v>
      </c>
      <c r="G77" s="99">
        <v>44031</v>
      </c>
      <c r="H77" s="99">
        <f t="shared" si="3"/>
        <v>0</v>
      </c>
      <c r="I77" s="95">
        <f t="shared" si="6"/>
        <v>0</v>
      </c>
      <c r="J77" s="95">
        <f t="shared" si="7"/>
        <v>-20</v>
      </c>
      <c r="K77" s="104">
        <v>14713516</v>
      </c>
      <c r="L77" s="96">
        <v>49936</v>
      </c>
      <c r="M77" s="96">
        <v>5925</v>
      </c>
    </row>
    <row r="78" spans="1:13" x14ac:dyDescent="0.25">
      <c r="A78" s="100">
        <v>15028778</v>
      </c>
      <c r="B78" s="100">
        <v>2256872</v>
      </c>
      <c r="C78" s="100" t="s">
        <v>177</v>
      </c>
      <c r="D78" s="100" t="s">
        <v>365</v>
      </c>
      <c r="E78" s="101">
        <v>49936</v>
      </c>
      <c r="F78" s="101">
        <v>5905</v>
      </c>
      <c r="G78" s="101">
        <v>44031</v>
      </c>
      <c r="H78" s="99">
        <f t="shared" si="3"/>
        <v>0</v>
      </c>
      <c r="I78" s="95">
        <f t="shared" si="6"/>
        <v>0</v>
      </c>
      <c r="J78" s="95">
        <f t="shared" si="7"/>
        <v>-20</v>
      </c>
      <c r="K78" s="11">
        <v>15028778</v>
      </c>
      <c r="L78" s="96">
        <v>49936</v>
      </c>
      <c r="M78" s="96">
        <v>5925</v>
      </c>
    </row>
    <row r="79" spans="1:13" x14ac:dyDescent="0.25">
      <c r="H79" s="99">
        <f t="shared" si="3"/>
        <v>0</v>
      </c>
      <c r="I79" s="95">
        <f t="shared" si="6"/>
        <v>-6343428</v>
      </c>
      <c r="J79" s="95">
        <f t="shared" si="7"/>
        <v>-997746</v>
      </c>
      <c r="K79" s="11"/>
      <c r="L79">
        <v>6343428</v>
      </c>
      <c r="M79">
        <v>997746</v>
      </c>
    </row>
    <row r="83" spans="11:13" x14ac:dyDescent="0.25">
      <c r="K83" s="43">
        <v>14344470</v>
      </c>
      <c r="L83">
        <v>92790</v>
      </c>
      <c r="M83">
        <v>10685</v>
      </c>
    </row>
  </sheetData>
  <autoFilter ref="A2:M79" xr:uid="{88DF1EAB-7B77-4D54-BAE7-5E341B527C48}"/>
  <sortState xmlns:xlrd2="http://schemas.microsoft.com/office/spreadsheetml/2017/richdata2" ref="A3:G78">
    <sortCondition ref="A3:A78"/>
  </sortState>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B706-6EC9-4121-8854-81B7661993E3}">
  <sheetPr>
    <pageSetUpPr fitToPage="1"/>
  </sheetPr>
  <dimension ref="A1:W47"/>
  <sheetViews>
    <sheetView topLeftCell="A27"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71" customWidth="1"/>
    <col min="7" max="9" width="9.140625" style="71"/>
    <col min="10" max="10" width="9.85546875" style="71" customWidth="1"/>
    <col min="11" max="14" width="9.140625" style="29"/>
    <col min="15" max="15" width="36.7109375" style="29" bestFit="1" customWidth="1"/>
    <col min="16" max="16384" width="9.140625" style="29"/>
  </cols>
  <sheetData>
    <row r="1" spans="1:22" ht="18" x14ac:dyDescent="0.3">
      <c r="A1" s="135" t="s">
        <v>260</v>
      </c>
      <c r="B1" s="135"/>
      <c r="C1" s="135"/>
      <c r="D1" s="135"/>
      <c r="E1" s="135"/>
      <c r="F1" s="135"/>
      <c r="G1" s="135"/>
      <c r="H1" s="135"/>
      <c r="I1" s="135"/>
      <c r="J1" s="135"/>
    </row>
    <row r="2" spans="1:22" x14ac:dyDescent="0.3">
      <c r="A2" s="136" t="s">
        <v>261</v>
      </c>
      <c r="B2" s="136"/>
      <c r="C2" s="136"/>
      <c r="D2" s="136"/>
      <c r="E2" s="136"/>
      <c r="F2" s="136"/>
      <c r="G2" s="136"/>
      <c r="H2" s="136"/>
      <c r="I2" s="136"/>
      <c r="J2" s="136"/>
    </row>
    <row r="4" spans="1:22" x14ac:dyDescent="0.3">
      <c r="A4" s="30" t="s">
        <v>262</v>
      </c>
      <c r="B4" s="30"/>
      <c r="C4" s="30"/>
      <c r="D4" s="30"/>
      <c r="E4" s="30"/>
      <c r="F4" s="70"/>
      <c r="G4" s="70"/>
      <c r="H4" s="31" t="s">
        <v>263</v>
      </c>
      <c r="I4" s="137">
        <v>44947</v>
      </c>
      <c r="J4" s="137"/>
    </row>
    <row r="5" spans="1:22" ht="9.75" customHeight="1" x14ac:dyDescent="0.3"/>
    <row r="6" spans="1:22" ht="41.25" customHeight="1" x14ac:dyDescent="0.3">
      <c r="C6" s="33" t="s">
        <v>264</v>
      </c>
      <c r="D6" s="138" t="s">
        <v>265</v>
      </c>
      <c r="E6" s="138"/>
      <c r="F6" s="138"/>
      <c r="G6" s="138"/>
      <c r="H6" s="138"/>
      <c r="I6" s="138"/>
      <c r="J6" s="138"/>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39" t="s">
        <v>270</v>
      </c>
      <c r="B11" s="140"/>
      <c r="C11" s="140"/>
      <c r="D11" s="140"/>
      <c r="E11" s="140"/>
      <c r="F11" s="140"/>
      <c r="G11" s="140"/>
      <c r="H11" s="140"/>
      <c r="I11" s="140"/>
      <c r="J11" s="140"/>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41" t="s">
        <v>272</v>
      </c>
      <c r="B13" s="141"/>
      <c r="C13" s="141"/>
      <c r="D13" s="141"/>
      <c r="E13" s="141"/>
      <c r="F13" s="141"/>
      <c r="G13" s="141"/>
      <c r="H13" s="141"/>
      <c r="I13" s="141"/>
      <c r="J13" s="141"/>
      <c r="O13" s="58"/>
      <c r="P13" s="58"/>
      <c r="Q13" s="58"/>
      <c r="R13" s="58"/>
      <c r="S13" s="58"/>
      <c r="T13" s="58"/>
      <c r="U13" s="58"/>
      <c r="V13" s="58"/>
    </row>
    <row r="14" spans="1:22" ht="4.5" customHeight="1" x14ac:dyDescent="0.3">
      <c r="A14" s="72"/>
      <c r="B14" s="72"/>
      <c r="C14" s="59"/>
      <c r="D14" s="59"/>
      <c r="E14" s="72"/>
      <c r="F14" s="56"/>
      <c r="G14" s="56"/>
      <c r="H14" s="56"/>
      <c r="I14" s="56"/>
      <c r="J14" s="56"/>
      <c r="O14" s="58"/>
      <c r="P14" s="58"/>
      <c r="Q14" s="58"/>
      <c r="R14" s="58"/>
      <c r="S14" s="58"/>
      <c r="T14" s="58"/>
      <c r="U14" s="58"/>
      <c r="V14" s="58"/>
    </row>
    <row r="15" spans="1:22" ht="36.75" customHeight="1" x14ac:dyDescent="0.3">
      <c r="A15" s="141" t="s">
        <v>273</v>
      </c>
      <c r="B15" s="141"/>
      <c r="C15" s="141"/>
      <c r="D15" s="141"/>
      <c r="E15" s="141"/>
      <c r="F15" s="141"/>
      <c r="G15" s="141"/>
      <c r="H15" s="141"/>
      <c r="I15" s="141"/>
      <c r="J15" s="141"/>
      <c r="O15" s="58"/>
      <c r="P15" s="58"/>
      <c r="Q15" s="58"/>
      <c r="R15" s="58"/>
      <c r="S15" s="58"/>
      <c r="T15" s="58"/>
      <c r="U15" s="58"/>
      <c r="V15" s="58"/>
    </row>
    <row r="16" spans="1:22" ht="6.75" customHeight="1" x14ac:dyDescent="0.3">
      <c r="A16" s="72"/>
      <c r="B16" s="72"/>
      <c r="C16" s="59"/>
      <c r="D16" s="59"/>
      <c r="E16" s="72"/>
      <c r="F16" s="56"/>
      <c r="G16" s="56"/>
      <c r="H16" s="56"/>
      <c r="I16" s="56"/>
      <c r="J16" s="56"/>
      <c r="O16" s="58"/>
      <c r="P16" s="58"/>
      <c r="Q16" s="58"/>
      <c r="R16" s="58"/>
      <c r="S16" s="58"/>
      <c r="T16" s="58"/>
      <c r="U16" s="58"/>
      <c r="V16" s="58"/>
    </row>
    <row r="17" spans="1:23" ht="16.5" customHeight="1" x14ac:dyDescent="0.3">
      <c r="A17" s="141" t="s">
        <v>274</v>
      </c>
      <c r="B17" s="141"/>
      <c r="C17" s="141"/>
      <c r="D17" s="141"/>
      <c r="E17" s="141"/>
      <c r="F17" s="141"/>
      <c r="G17" s="141"/>
      <c r="H17" s="141"/>
      <c r="I17" s="141"/>
      <c r="J17" s="141"/>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42" t="s">
        <v>275</v>
      </c>
      <c r="B19" s="142"/>
      <c r="C19" s="142"/>
      <c r="D19" s="142"/>
      <c r="E19" s="142"/>
      <c r="F19" s="142"/>
      <c r="G19" s="142"/>
      <c r="H19" s="142"/>
      <c r="I19" s="142"/>
      <c r="J19" s="142"/>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36" t="s">
        <v>276</v>
      </c>
      <c r="B21" s="136"/>
      <c r="C21" s="136"/>
      <c r="D21" s="136"/>
      <c r="E21" s="136"/>
      <c r="F21" s="136"/>
      <c r="G21" s="136"/>
      <c r="H21" s="136"/>
      <c r="I21" s="136"/>
      <c r="J21" s="136"/>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14417006</v>
      </c>
      <c r="C23" s="61" t="str">
        <f t="shared" ref="C23:C39" si="0">IFERROR(VLOOKUP(B23,BASICPAY,2,FALSE),"")</f>
        <v/>
      </c>
      <c r="D23" s="61" t="str">
        <f t="shared" ref="D23:D39" si="1">IFERROR(VLOOKUP(B23,BASICPAY,3,FALSE),"")</f>
        <v/>
      </c>
      <c r="E23" s="35" t="s">
        <v>308</v>
      </c>
      <c r="F23" s="35" t="s">
        <v>316</v>
      </c>
      <c r="G23" s="35">
        <f t="shared" ref="G23:G39" si="2">I23-H23</f>
        <v>61960</v>
      </c>
      <c r="H23" s="35">
        <v>1700</v>
      </c>
      <c r="I23" s="35">
        <v>63660</v>
      </c>
      <c r="J23" s="47" t="s">
        <v>321</v>
      </c>
    </row>
    <row r="24" spans="1:23" s="48" customFormat="1" ht="20.25" customHeight="1" x14ac:dyDescent="0.3">
      <c r="A24" s="35">
        <v>2</v>
      </c>
      <c r="B24" s="35">
        <v>14344436</v>
      </c>
      <c r="C24" s="61" t="str">
        <f t="shared" si="0"/>
        <v/>
      </c>
      <c r="D24" s="61" t="str">
        <f t="shared" si="1"/>
        <v/>
      </c>
      <c r="E24" s="35" t="s">
        <v>308</v>
      </c>
      <c r="F24" s="35" t="s">
        <v>316</v>
      </c>
      <c r="G24" s="35">
        <f t="shared" si="2"/>
        <v>60260</v>
      </c>
      <c r="H24" s="35">
        <v>1700</v>
      </c>
      <c r="I24" s="35">
        <v>61960</v>
      </c>
      <c r="J24" s="47" t="s">
        <v>321</v>
      </c>
    </row>
    <row r="25" spans="1:23" s="48" customFormat="1" ht="20.25" customHeight="1" x14ac:dyDescent="0.3">
      <c r="A25" s="35">
        <v>3</v>
      </c>
      <c r="B25" s="35">
        <v>14342283</v>
      </c>
      <c r="C25" s="61" t="str">
        <f t="shared" si="0"/>
        <v/>
      </c>
      <c r="D25" s="61" t="str">
        <f t="shared" si="1"/>
        <v/>
      </c>
      <c r="E25" s="35" t="s">
        <v>308</v>
      </c>
      <c r="F25" s="35" t="s">
        <v>316</v>
      </c>
      <c r="G25" s="35">
        <f t="shared" si="2"/>
        <v>60260</v>
      </c>
      <c r="H25" s="35">
        <v>1700</v>
      </c>
      <c r="I25" s="35">
        <v>61960</v>
      </c>
      <c r="J25" s="47" t="s">
        <v>321</v>
      </c>
      <c r="O25" s="133" t="s">
        <v>315</v>
      </c>
      <c r="P25" s="133"/>
      <c r="Q25" s="133"/>
      <c r="R25" s="133"/>
      <c r="S25" s="133"/>
      <c r="T25" s="133"/>
      <c r="U25" s="133"/>
      <c r="V25" s="58"/>
      <c r="W25" s="58"/>
    </row>
    <row r="26" spans="1:23" s="48" customFormat="1" ht="20.25" customHeight="1" x14ac:dyDescent="0.3">
      <c r="A26" s="35">
        <v>4</v>
      </c>
      <c r="B26" s="35">
        <v>14346947</v>
      </c>
      <c r="C26" s="61" t="str">
        <f t="shared" si="0"/>
        <v/>
      </c>
      <c r="D26" s="61" t="str">
        <f t="shared" si="1"/>
        <v/>
      </c>
      <c r="E26" s="35" t="s">
        <v>308</v>
      </c>
      <c r="F26" s="35" t="s">
        <v>316</v>
      </c>
      <c r="G26" s="35">
        <f t="shared" si="2"/>
        <v>60260</v>
      </c>
      <c r="H26" s="35">
        <v>1700</v>
      </c>
      <c r="I26" s="35">
        <v>61960</v>
      </c>
      <c r="J26" s="47" t="s">
        <v>321</v>
      </c>
      <c r="O26" s="133"/>
      <c r="P26" s="133"/>
      <c r="Q26" s="133"/>
      <c r="R26" s="133"/>
      <c r="S26" s="133"/>
      <c r="T26" s="133"/>
      <c r="U26" s="133"/>
      <c r="V26" s="58"/>
      <c r="W26" s="58"/>
    </row>
    <row r="27" spans="1:23" s="48" customFormat="1" ht="20.25" customHeight="1" x14ac:dyDescent="0.3">
      <c r="A27" s="35">
        <v>5</v>
      </c>
      <c r="B27" s="35">
        <v>14340374</v>
      </c>
      <c r="C27" s="61" t="str">
        <f t="shared" si="0"/>
        <v/>
      </c>
      <c r="D27" s="61" t="str">
        <f t="shared" si="1"/>
        <v/>
      </c>
      <c r="E27" s="35" t="s">
        <v>308</v>
      </c>
      <c r="F27" s="35" t="s">
        <v>316</v>
      </c>
      <c r="G27" s="35">
        <f t="shared" si="2"/>
        <v>60260</v>
      </c>
      <c r="H27" s="35">
        <v>1700</v>
      </c>
      <c r="I27" s="35">
        <v>61960</v>
      </c>
      <c r="J27" s="47" t="s">
        <v>321</v>
      </c>
      <c r="O27" s="133"/>
      <c r="P27" s="133"/>
      <c r="Q27" s="133"/>
      <c r="R27" s="133"/>
      <c r="S27" s="133"/>
      <c r="T27" s="133"/>
      <c r="U27" s="133"/>
      <c r="V27" s="58"/>
      <c r="W27" s="58"/>
    </row>
    <row r="28" spans="1:23" s="48" customFormat="1" ht="20.25" customHeight="1" x14ac:dyDescent="0.3">
      <c r="A28" s="35">
        <v>6</v>
      </c>
      <c r="B28" s="35">
        <v>14349250</v>
      </c>
      <c r="C28" s="61" t="str">
        <f t="shared" si="0"/>
        <v/>
      </c>
      <c r="D28" s="61" t="str">
        <f t="shared" si="1"/>
        <v/>
      </c>
      <c r="E28" s="35" t="s">
        <v>308</v>
      </c>
      <c r="F28" s="35" t="s">
        <v>316</v>
      </c>
      <c r="G28" s="35">
        <f t="shared" si="2"/>
        <v>60260</v>
      </c>
      <c r="H28" s="35">
        <v>1700</v>
      </c>
      <c r="I28" s="35">
        <v>61960</v>
      </c>
      <c r="J28" s="47" t="s">
        <v>321</v>
      </c>
      <c r="O28" s="133"/>
      <c r="P28" s="133"/>
      <c r="Q28" s="133"/>
      <c r="R28" s="133"/>
      <c r="S28" s="133"/>
      <c r="T28" s="133"/>
      <c r="U28" s="133"/>
      <c r="V28" s="58"/>
      <c r="W28" s="58"/>
    </row>
    <row r="29" spans="1:23" s="48" customFormat="1" ht="20.25" customHeight="1" x14ac:dyDescent="0.3">
      <c r="A29" s="35">
        <v>7</v>
      </c>
      <c r="B29" s="35">
        <v>14344813</v>
      </c>
      <c r="C29" s="61" t="str">
        <f t="shared" si="0"/>
        <v/>
      </c>
      <c r="D29" s="61" t="str">
        <f t="shared" si="1"/>
        <v/>
      </c>
      <c r="E29" s="35" t="s">
        <v>308</v>
      </c>
      <c r="F29" s="35" t="s">
        <v>316</v>
      </c>
      <c r="G29" s="35">
        <f t="shared" si="2"/>
        <v>60260</v>
      </c>
      <c r="H29" s="35">
        <v>1700</v>
      </c>
      <c r="I29" s="35">
        <v>61960</v>
      </c>
      <c r="J29" s="47" t="s">
        <v>321</v>
      </c>
      <c r="O29" s="133"/>
      <c r="P29" s="133"/>
      <c r="Q29" s="133"/>
      <c r="R29" s="133"/>
      <c r="S29" s="133"/>
      <c r="T29" s="133"/>
      <c r="U29" s="133"/>
      <c r="V29" s="58"/>
      <c r="W29" s="58"/>
    </row>
    <row r="30" spans="1:23" s="48" customFormat="1" ht="20.25" customHeight="1" x14ac:dyDescent="0.3">
      <c r="A30" s="35">
        <v>8</v>
      </c>
      <c r="B30" s="35">
        <v>14355541</v>
      </c>
      <c r="C30" s="61" t="str">
        <f t="shared" si="0"/>
        <v/>
      </c>
      <c r="D30" s="61" t="str">
        <f t="shared" si="1"/>
        <v/>
      </c>
      <c r="E30" s="35" t="s">
        <v>317</v>
      </c>
      <c r="F30" s="35" t="s">
        <v>316</v>
      </c>
      <c r="G30" s="35">
        <f t="shared" si="2"/>
        <v>63660</v>
      </c>
      <c r="H30" s="35">
        <v>1700</v>
      </c>
      <c r="I30" s="35">
        <v>65360</v>
      </c>
      <c r="J30" s="47" t="s">
        <v>321</v>
      </c>
      <c r="O30" s="133"/>
      <c r="P30" s="133"/>
      <c r="Q30" s="133"/>
      <c r="R30" s="133"/>
      <c r="S30" s="133"/>
      <c r="T30" s="133"/>
      <c r="U30" s="133"/>
      <c r="V30" s="58"/>
      <c r="W30" s="58"/>
    </row>
    <row r="31" spans="1:23" s="48" customFormat="1" ht="20.25" customHeight="1" x14ac:dyDescent="0.3">
      <c r="A31" s="35">
        <v>9</v>
      </c>
      <c r="B31" s="35">
        <v>14416947</v>
      </c>
      <c r="C31" s="61" t="str">
        <f t="shared" si="0"/>
        <v/>
      </c>
      <c r="D31" s="61" t="str">
        <f t="shared" si="1"/>
        <v/>
      </c>
      <c r="E31" s="35" t="s">
        <v>308</v>
      </c>
      <c r="F31" s="35" t="s">
        <v>316</v>
      </c>
      <c r="G31" s="35">
        <f t="shared" si="2"/>
        <v>60260</v>
      </c>
      <c r="H31" s="35">
        <v>1700</v>
      </c>
      <c r="I31" s="35">
        <v>61960</v>
      </c>
      <c r="J31" s="47" t="s">
        <v>321</v>
      </c>
      <c r="O31" s="58"/>
      <c r="P31" s="58"/>
      <c r="Q31" s="58"/>
      <c r="R31" s="58"/>
      <c r="S31" s="58"/>
      <c r="T31" s="58"/>
      <c r="U31" s="58"/>
      <c r="V31" s="58"/>
      <c r="W31" s="58"/>
    </row>
    <row r="32" spans="1:23" s="48" customFormat="1" ht="20.25" customHeight="1" x14ac:dyDescent="0.3">
      <c r="A32" s="35">
        <v>10</v>
      </c>
      <c r="B32" s="35">
        <v>14344497</v>
      </c>
      <c r="C32" s="61" t="str">
        <f t="shared" si="0"/>
        <v/>
      </c>
      <c r="D32" s="61" t="str">
        <f t="shared" si="1"/>
        <v/>
      </c>
      <c r="E32" s="35" t="s">
        <v>308</v>
      </c>
      <c r="F32" s="35" t="s">
        <v>316</v>
      </c>
      <c r="G32" s="35">
        <f t="shared" si="2"/>
        <v>60260</v>
      </c>
      <c r="H32" s="35">
        <v>1700</v>
      </c>
      <c r="I32" s="35">
        <v>61960</v>
      </c>
      <c r="J32" s="47" t="s">
        <v>321</v>
      </c>
      <c r="O32" s="58"/>
      <c r="P32" s="58"/>
      <c r="Q32" s="58"/>
      <c r="R32" s="58"/>
      <c r="S32" s="58"/>
      <c r="T32" s="58"/>
      <c r="U32" s="58"/>
      <c r="V32" s="58"/>
      <c r="W32" s="58"/>
    </row>
    <row r="33" spans="1:23" s="48" customFormat="1" ht="20.25" customHeight="1" x14ac:dyDescent="0.3">
      <c r="A33" s="35">
        <v>11</v>
      </c>
      <c r="B33" s="35">
        <v>14344524</v>
      </c>
      <c r="C33" s="61" t="str">
        <f t="shared" si="0"/>
        <v/>
      </c>
      <c r="D33" s="61" t="str">
        <f t="shared" si="1"/>
        <v/>
      </c>
      <c r="E33" s="35" t="s">
        <v>308</v>
      </c>
      <c r="F33" s="35" t="s">
        <v>316</v>
      </c>
      <c r="G33" s="35">
        <f t="shared" si="2"/>
        <v>58680</v>
      </c>
      <c r="H33" s="35">
        <v>1580</v>
      </c>
      <c r="I33" s="35">
        <v>60260</v>
      </c>
      <c r="J33" s="47" t="s">
        <v>321</v>
      </c>
      <c r="O33" s="58"/>
      <c r="P33" s="58"/>
      <c r="Q33" s="58"/>
      <c r="R33" s="58"/>
      <c r="S33" s="58"/>
      <c r="T33" s="58"/>
      <c r="U33" s="58"/>
      <c r="V33" s="58"/>
      <c r="W33" s="58"/>
    </row>
    <row r="34" spans="1:23" s="48" customFormat="1" ht="20.25" customHeight="1" x14ac:dyDescent="0.3">
      <c r="A34" s="35">
        <v>12</v>
      </c>
      <c r="B34" s="35">
        <v>14340263</v>
      </c>
      <c r="C34" s="61" t="str">
        <f t="shared" si="0"/>
        <v/>
      </c>
      <c r="D34" s="61" t="str">
        <f t="shared" si="1"/>
        <v/>
      </c>
      <c r="E34" s="35" t="s">
        <v>308</v>
      </c>
      <c r="F34" s="35" t="s">
        <v>316</v>
      </c>
      <c r="G34" s="35">
        <f t="shared" si="2"/>
        <v>58680</v>
      </c>
      <c r="H34" s="35">
        <v>1580</v>
      </c>
      <c r="I34" s="35">
        <v>60260</v>
      </c>
      <c r="J34" s="47" t="s">
        <v>321</v>
      </c>
      <c r="O34" s="58"/>
      <c r="P34" s="58"/>
      <c r="Q34" s="58"/>
      <c r="R34" s="58"/>
      <c r="S34" s="58"/>
      <c r="T34" s="58"/>
      <c r="U34" s="58"/>
      <c r="V34" s="58"/>
      <c r="W34" s="58"/>
    </row>
    <row r="35" spans="1:23" s="48" customFormat="1" ht="20.25" customHeight="1" x14ac:dyDescent="0.3">
      <c r="A35" s="35">
        <v>13</v>
      </c>
      <c r="B35" s="35">
        <v>14355551</v>
      </c>
      <c r="C35" s="61" t="str">
        <f t="shared" si="0"/>
        <v/>
      </c>
      <c r="D35" s="61" t="str">
        <f t="shared" si="1"/>
        <v/>
      </c>
      <c r="E35" s="35" t="s">
        <v>308</v>
      </c>
      <c r="F35" s="35" t="s">
        <v>316</v>
      </c>
      <c r="G35" s="35">
        <f t="shared" si="2"/>
        <v>60260</v>
      </c>
      <c r="H35" s="35">
        <v>1700</v>
      </c>
      <c r="I35" s="35">
        <v>61960</v>
      </c>
      <c r="J35" s="47" t="s">
        <v>321</v>
      </c>
      <c r="O35" s="58"/>
      <c r="P35" s="58"/>
      <c r="Q35" s="58"/>
      <c r="R35" s="58"/>
      <c r="S35" s="58"/>
      <c r="T35" s="58"/>
      <c r="U35" s="58"/>
      <c r="V35" s="58"/>
      <c r="W35" s="58"/>
    </row>
    <row r="36" spans="1:23" s="48" customFormat="1" ht="20.25" customHeight="1" x14ac:dyDescent="0.3">
      <c r="A36" s="35">
        <v>14</v>
      </c>
      <c r="B36" s="35">
        <v>14344513</v>
      </c>
      <c r="C36" s="61" t="str">
        <f t="shared" si="0"/>
        <v/>
      </c>
      <c r="D36" s="61" t="str">
        <f t="shared" si="1"/>
        <v/>
      </c>
      <c r="E36" s="35" t="s">
        <v>308</v>
      </c>
      <c r="F36" s="35" t="s">
        <v>316</v>
      </c>
      <c r="G36" s="35">
        <f t="shared" si="2"/>
        <v>60260</v>
      </c>
      <c r="H36" s="35">
        <v>1700</v>
      </c>
      <c r="I36" s="35">
        <v>61960</v>
      </c>
      <c r="J36" s="47" t="s">
        <v>321</v>
      </c>
      <c r="O36" s="58"/>
      <c r="P36" s="58"/>
      <c r="Q36" s="58"/>
      <c r="R36" s="58"/>
      <c r="S36" s="58"/>
      <c r="T36" s="58"/>
      <c r="U36" s="58"/>
      <c r="V36" s="58"/>
      <c r="W36" s="58"/>
    </row>
    <row r="37" spans="1:23" s="48" customFormat="1" ht="20.25" customHeight="1" x14ac:dyDescent="0.3">
      <c r="A37" s="35">
        <v>15</v>
      </c>
      <c r="B37" s="35">
        <v>14344523</v>
      </c>
      <c r="C37" s="61" t="str">
        <f t="shared" si="0"/>
        <v/>
      </c>
      <c r="D37" s="61" t="str">
        <f t="shared" si="1"/>
        <v/>
      </c>
      <c r="E37" s="35" t="s">
        <v>308</v>
      </c>
      <c r="F37" s="35" t="s">
        <v>316</v>
      </c>
      <c r="G37" s="35">
        <f t="shared" si="2"/>
        <v>58680</v>
      </c>
      <c r="H37" s="35">
        <v>1580</v>
      </c>
      <c r="I37" s="35">
        <v>60260</v>
      </c>
      <c r="J37" s="47" t="s">
        <v>321</v>
      </c>
      <c r="O37" s="58"/>
      <c r="P37" s="58"/>
      <c r="Q37" s="58"/>
      <c r="R37" s="58"/>
      <c r="S37" s="58"/>
      <c r="T37" s="58"/>
      <c r="U37" s="58"/>
      <c r="V37" s="58"/>
      <c r="W37" s="58"/>
    </row>
    <row r="38" spans="1:23" s="48" customFormat="1" ht="20.25" customHeight="1" x14ac:dyDescent="0.3">
      <c r="A38" s="35">
        <v>16</v>
      </c>
      <c r="B38" s="35">
        <v>14344794</v>
      </c>
      <c r="C38" s="61" t="str">
        <f t="shared" si="0"/>
        <v/>
      </c>
      <c r="D38" s="61" t="str">
        <f t="shared" si="1"/>
        <v/>
      </c>
      <c r="E38" s="35" t="s">
        <v>308</v>
      </c>
      <c r="F38" s="35" t="s">
        <v>316</v>
      </c>
      <c r="G38" s="35">
        <f t="shared" si="2"/>
        <v>60260</v>
      </c>
      <c r="H38" s="35">
        <v>1700</v>
      </c>
      <c r="I38" s="35">
        <v>61960</v>
      </c>
      <c r="J38" s="47" t="s">
        <v>321</v>
      </c>
      <c r="O38" s="58"/>
      <c r="P38" s="58"/>
      <c r="Q38" s="58"/>
      <c r="R38" s="58"/>
      <c r="S38" s="58"/>
      <c r="T38" s="58"/>
      <c r="U38" s="58"/>
      <c r="V38" s="58"/>
      <c r="W38" s="58"/>
    </row>
    <row r="39" spans="1:23" s="48" customFormat="1" ht="20.25" customHeight="1" x14ac:dyDescent="0.3">
      <c r="A39" s="35">
        <v>17</v>
      </c>
      <c r="B39" s="35">
        <v>14344478</v>
      </c>
      <c r="C39" s="61" t="str">
        <f t="shared" si="0"/>
        <v/>
      </c>
      <c r="D39" s="61" t="str">
        <f t="shared" si="1"/>
        <v/>
      </c>
      <c r="E39" s="35" t="s">
        <v>308</v>
      </c>
      <c r="F39" s="35" t="s">
        <v>316</v>
      </c>
      <c r="G39" s="35">
        <f t="shared" si="2"/>
        <v>60260</v>
      </c>
      <c r="H39" s="35">
        <v>1700</v>
      </c>
      <c r="I39" s="35">
        <v>61960</v>
      </c>
      <c r="J39" s="47" t="s">
        <v>321</v>
      </c>
      <c r="O39" s="58"/>
      <c r="P39" s="58"/>
      <c r="Q39" s="58"/>
      <c r="R39" s="58"/>
      <c r="S39" s="58"/>
      <c r="T39" s="58"/>
      <c r="U39" s="58"/>
      <c r="V39" s="58"/>
      <c r="W39" s="58"/>
    </row>
    <row r="40" spans="1:23" s="48" customFormat="1" ht="20.25" customHeight="1" x14ac:dyDescent="0.3">
      <c r="A40" s="35"/>
      <c r="B40" s="35"/>
      <c r="C40" s="61"/>
      <c r="D40" s="61"/>
      <c r="E40" s="35"/>
      <c r="F40" s="35"/>
      <c r="G40" s="35"/>
      <c r="H40" s="35"/>
      <c r="I40" s="35"/>
      <c r="J40" s="47"/>
      <c r="O40" s="58"/>
      <c r="P40" s="58"/>
      <c r="Q40" s="58"/>
      <c r="R40" s="58"/>
      <c r="S40" s="58"/>
      <c r="T40" s="58"/>
      <c r="U40" s="58"/>
      <c r="V40" s="58"/>
      <c r="W40" s="58"/>
    </row>
    <row r="41" spans="1:23" s="48" customFormat="1" x14ac:dyDescent="0.3">
      <c r="A41" s="36"/>
      <c r="B41" s="36"/>
      <c r="C41" s="62"/>
      <c r="D41" s="63"/>
      <c r="E41" s="36"/>
      <c r="F41" s="36"/>
      <c r="G41" s="36"/>
      <c r="H41" s="36"/>
      <c r="I41" s="36"/>
      <c r="J41" s="53"/>
    </row>
    <row r="42" spans="1:23" x14ac:dyDescent="0.3">
      <c r="A42" s="36"/>
      <c r="B42" s="36"/>
      <c r="C42" s="62"/>
      <c r="D42" s="62"/>
      <c r="E42" s="36"/>
      <c r="F42" s="40"/>
      <c r="G42" s="36"/>
      <c r="H42" s="36"/>
      <c r="I42" s="36"/>
      <c r="J42" s="36"/>
    </row>
    <row r="43" spans="1:23" ht="21.75" customHeight="1" x14ac:dyDescent="0.3">
      <c r="A43" s="138" t="s">
        <v>286</v>
      </c>
      <c r="B43" s="138"/>
      <c r="C43" s="138"/>
      <c r="D43" s="138"/>
      <c r="E43" s="138"/>
      <c r="F43" s="138"/>
      <c r="G43" s="138"/>
      <c r="H43" s="138"/>
      <c r="I43" s="138"/>
      <c r="J43" s="138"/>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34" t="s">
        <v>287</v>
      </c>
      <c r="H46" s="134"/>
      <c r="I46" s="134"/>
      <c r="J46" s="134"/>
    </row>
    <row r="47" spans="1:23" x14ac:dyDescent="0.3">
      <c r="A47" s="38"/>
      <c r="B47" s="38"/>
      <c r="E47" s="38"/>
      <c r="F47" s="57"/>
      <c r="G47" s="57"/>
      <c r="H47" s="57"/>
      <c r="I47" s="57"/>
      <c r="J47" s="57"/>
    </row>
  </sheetData>
  <mergeCells count="13">
    <mergeCell ref="G46:J46"/>
    <mergeCell ref="A15:J15"/>
    <mergeCell ref="A17:J17"/>
    <mergeCell ref="A19:J19"/>
    <mergeCell ref="A21:J21"/>
    <mergeCell ref="O25:U30"/>
    <mergeCell ref="A43:J43"/>
    <mergeCell ref="A1:J1"/>
    <mergeCell ref="A2:J2"/>
    <mergeCell ref="I4:J4"/>
    <mergeCell ref="D6:J6"/>
    <mergeCell ref="A11:J11"/>
    <mergeCell ref="A13:J13"/>
  </mergeCells>
  <printOptions horizontalCentered="1"/>
  <pageMargins left="0.25" right="0.25" top="0.4" bottom="0.75" header="0.3" footer="0.3"/>
  <pageSetup paperSize="9" scale="8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C8D-E091-4C33-AFC8-1E9C3CF3F012}">
  <sheetPr>
    <pageSetUpPr fitToPage="1"/>
  </sheetPr>
  <dimension ref="A1:Q31"/>
  <sheetViews>
    <sheetView topLeftCell="A20" workbookViewId="0">
      <selection activeCell="F23" sqref="F23"/>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43" t="s">
        <v>276</v>
      </c>
      <c r="B1" s="143"/>
      <c r="C1" s="143"/>
      <c r="D1" s="143"/>
      <c r="E1" s="143"/>
      <c r="F1" s="143"/>
      <c r="G1" s="143"/>
      <c r="H1" s="143"/>
      <c r="I1" s="143"/>
      <c r="J1" s="143"/>
      <c r="K1" s="143"/>
      <c r="L1" s="143"/>
      <c r="M1" s="143"/>
      <c r="N1" s="143"/>
      <c r="O1" s="143"/>
      <c r="P1" s="143"/>
      <c r="Q1" s="143"/>
    </row>
    <row r="2" spans="1:17" ht="18" x14ac:dyDescent="0.25">
      <c r="A2" s="143" t="s">
        <v>288</v>
      </c>
      <c r="B2" s="143"/>
      <c r="C2" s="143"/>
      <c r="D2" s="143"/>
      <c r="E2" s="143"/>
      <c r="F2" s="143"/>
      <c r="G2" s="143"/>
      <c r="H2" s="143"/>
      <c r="I2" s="143"/>
      <c r="J2" s="143"/>
      <c r="K2" s="143"/>
      <c r="L2" s="143"/>
      <c r="M2" s="143"/>
      <c r="N2" s="143"/>
      <c r="O2" s="143"/>
      <c r="P2" s="143"/>
      <c r="Q2" s="143"/>
    </row>
    <row r="3" spans="1:17" ht="87.75" customHeight="1" x14ac:dyDescent="0.25">
      <c r="A3" s="144" t="s">
        <v>289</v>
      </c>
      <c r="B3" s="144"/>
      <c r="C3" s="144"/>
      <c r="D3" s="144"/>
      <c r="E3" s="144"/>
      <c r="F3" s="144"/>
      <c r="G3" s="144"/>
      <c r="H3" s="144"/>
      <c r="I3" s="144"/>
      <c r="J3" s="144"/>
      <c r="K3" s="144"/>
      <c r="L3" s="144"/>
      <c r="M3" s="144"/>
      <c r="N3" s="144"/>
      <c r="O3" s="144"/>
      <c r="P3" s="144"/>
      <c r="Q3" s="144"/>
    </row>
    <row r="4" spans="1:17" ht="37.5" customHeight="1" x14ac:dyDescent="0.25">
      <c r="A4" s="145" t="s">
        <v>277</v>
      </c>
      <c r="B4" s="146" t="s">
        <v>191</v>
      </c>
      <c r="C4" s="145" t="s">
        <v>290</v>
      </c>
      <c r="D4" s="146" t="s">
        <v>319</v>
      </c>
      <c r="E4" s="145" t="s">
        <v>291</v>
      </c>
      <c r="F4" s="145" t="s">
        <v>292</v>
      </c>
      <c r="G4" s="145" t="s">
        <v>293</v>
      </c>
      <c r="H4" s="145" t="s">
        <v>294</v>
      </c>
      <c r="I4" s="145"/>
      <c r="J4" s="145" t="s">
        <v>295</v>
      </c>
      <c r="K4" s="145"/>
      <c r="L4" s="145" t="s">
        <v>296</v>
      </c>
      <c r="M4" s="145" t="s">
        <v>281</v>
      </c>
      <c r="N4" s="145" t="s">
        <v>282</v>
      </c>
      <c r="O4" s="145" t="s">
        <v>297</v>
      </c>
      <c r="P4" s="145" t="s">
        <v>284</v>
      </c>
      <c r="Q4" s="145" t="s">
        <v>285</v>
      </c>
    </row>
    <row r="5" spans="1:17" ht="40.5" customHeight="1" x14ac:dyDescent="0.25">
      <c r="A5" s="145"/>
      <c r="B5" s="147"/>
      <c r="C5" s="145"/>
      <c r="D5" s="147"/>
      <c r="E5" s="145"/>
      <c r="F5" s="145"/>
      <c r="G5" s="145"/>
      <c r="H5" s="21" t="s">
        <v>298</v>
      </c>
      <c r="I5" s="21" t="s">
        <v>299</v>
      </c>
      <c r="J5" s="21" t="s">
        <v>298</v>
      </c>
      <c r="K5" s="21" t="s">
        <v>299</v>
      </c>
      <c r="L5" s="145"/>
      <c r="M5" s="145"/>
      <c r="N5" s="145"/>
      <c r="O5" s="145"/>
      <c r="P5" s="145"/>
      <c r="Q5" s="145"/>
    </row>
    <row r="6" spans="1:17" s="69" customFormat="1" x14ac:dyDescent="0.25">
      <c r="A6" s="73">
        <v>1</v>
      </c>
      <c r="B6" s="73">
        <v>2</v>
      </c>
      <c r="C6" s="73">
        <v>3</v>
      </c>
      <c r="D6" s="66"/>
      <c r="E6" s="73">
        <v>4</v>
      </c>
      <c r="F6" s="73">
        <v>5</v>
      </c>
      <c r="G6" s="73">
        <v>6</v>
      </c>
      <c r="H6" s="73">
        <v>7</v>
      </c>
      <c r="I6" s="73">
        <v>8</v>
      </c>
      <c r="J6" s="73">
        <v>9</v>
      </c>
      <c r="K6" s="73">
        <v>10</v>
      </c>
      <c r="L6" s="73">
        <v>11</v>
      </c>
      <c r="M6" s="73">
        <v>12</v>
      </c>
      <c r="N6" s="73">
        <v>13</v>
      </c>
      <c r="O6" s="73">
        <v>14</v>
      </c>
      <c r="P6" s="73">
        <v>15</v>
      </c>
      <c r="Q6" s="73">
        <v>16</v>
      </c>
    </row>
    <row r="7" spans="1:17" ht="16.5" customHeight="1" x14ac:dyDescent="0.25">
      <c r="A7" s="22">
        <f>'INCPROG-FEB-23'!A23</f>
        <v>1</v>
      </c>
      <c r="B7" s="22">
        <f>'INCPROG-FEB-23'!B23</f>
        <v>14417006</v>
      </c>
      <c r="C7" s="23" t="str">
        <f>'INCPROG-FEB-23'!C23</f>
        <v/>
      </c>
      <c r="D7" s="23" t="str">
        <f>'INCPROG-FEB-23'!D23</f>
        <v/>
      </c>
      <c r="E7" s="22" t="str">
        <f>'INCPROG-FEB-23'!E23</f>
        <v>SGT</v>
      </c>
      <c r="F7" s="23" t="s">
        <v>320</v>
      </c>
      <c r="G7" s="65">
        <v>44562</v>
      </c>
      <c r="H7" s="22"/>
      <c r="I7" s="22"/>
      <c r="J7" s="22"/>
      <c r="K7" s="22"/>
      <c r="L7" s="46" t="s">
        <v>321</v>
      </c>
      <c r="M7" s="41" t="str">
        <f>'INCPROG-FEB-23'!F23</f>
        <v>44570-127480</v>
      </c>
      <c r="N7" s="41">
        <f>'INCPROG-FEB-23'!G23</f>
        <v>61960</v>
      </c>
      <c r="O7" s="41">
        <f>'INCPROG-FEB-23'!H23</f>
        <v>1700</v>
      </c>
      <c r="P7" s="41">
        <f>'INCPROG-FEB-23'!I23</f>
        <v>63660</v>
      </c>
      <c r="Q7" s="22"/>
    </row>
    <row r="8" spans="1:17" ht="16.5" customHeight="1" x14ac:dyDescent="0.25">
      <c r="A8" s="22">
        <f>'INCPROG-FEB-23'!A24</f>
        <v>2</v>
      </c>
      <c r="B8" s="22">
        <f>'INCPROG-FEB-23'!B24</f>
        <v>14344436</v>
      </c>
      <c r="C8" s="23" t="str">
        <f>'INCPROG-FEB-23'!C24</f>
        <v/>
      </c>
      <c r="D8" s="23" t="str">
        <f>'INCPROG-FEB-23'!D24</f>
        <v/>
      </c>
      <c r="E8" s="22" t="str">
        <f>'INCPROG-FEB-23'!E24</f>
        <v>SGT</v>
      </c>
      <c r="F8" s="23" t="s">
        <v>320</v>
      </c>
      <c r="G8" s="65">
        <v>44562</v>
      </c>
      <c r="H8" s="22"/>
      <c r="I8" s="22"/>
      <c r="J8" s="22"/>
      <c r="K8" s="22"/>
      <c r="L8" s="46" t="s">
        <v>321</v>
      </c>
      <c r="M8" s="41" t="str">
        <f>'INCPROG-FEB-23'!F24</f>
        <v>44570-127480</v>
      </c>
      <c r="N8" s="41">
        <f>'INCPROG-FEB-23'!G24</f>
        <v>60260</v>
      </c>
      <c r="O8" s="41">
        <f>'INCPROG-FEB-23'!H24</f>
        <v>1700</v>
      </c>
      <c r="P8" s="41">
        <f>'INCPROG-FEB-23'!I24</f>
        <v>61960</v>
      </c>
      <c r="Q8" s="22"/>
    </row>
    <row r="9" spans="1:17" ht="16.5" customHeight="1" x14ac:dyDescent="0.25">
      <c r="A9" s="22">
        <f>'INCPROG-FEB-23'!A25</f>
        <v>3</v>
      </c>
      <c r="B9" s="22">
        <f>'INCPROG-FEB-23'!B25</f>
        <v>14342283</v>
      </c>
      <c r="C9" s="23" t="str">
        <f>'INCPROG-FEB-23'!C25</f>
        <v/>
      </c>
      <c r="D9" s="23" t="str">
        <f>'INCPROG-FEB-23'!D25</f>
        <v/>
      </c>
      <c r="E9" s="22" t="str">
        <f>'INCPROG-FEB-23'!E25</f>
        <v>SGT</v>
      </c>
      <c r="F9" s="23" t="s">
        <v>320</v>
      </c>
      <c r="G9" s="65">
        <v>44562</v>
      </c>
      <c r="H9" s="22"/>
      <c r="I9" s="22"/>
      <c r="J9" s="22"/>
      <c r="K9" s="22"/>
      <c r="L9" s="46" t="s">
        <v>321</v>
      </c>
      <c r="M9" s="41" t="str">
        <f>'INCPROG-FEB-23'!F25</f>
        <v>44570-127480</v>
      </c>
      <c r="N9" s="41">
        <f>'INCPROG-FEB-23'!G25</f>
        <v>60260</v>
      </c>
      <c r="O9" s="41">
        <f>'INCPROG-FEB-23'!H25</f>
        <v>1700</v>
      </c>
      <c r="P9" s="41">
        <f>'INCPROG-FEB-23'!I25</f>
        <v>61960</v>
      </c>
      <c r="Q9" s="22"/>
    </row>
    <row r="10" spans="1:17" ht="16.5" customHeight="1" x14ac:dyDescent="0.25">
      <c r="A10" s="22">
        <f>'INCPROG-FEB-23'!A26</f>
        <v>4</v>
      </c>
      <c r="B10" s="22">
        <f>'INCPROG-FEB-23'!B26</f>
        <v>14346947</v>
      </c>
      <c r="C10" s="23" t="str">
        <f>'INCPROG-FEB-23'!C26</f>
        <v/>
      </c>
      <c r="D10" s="23" t="str">
        <f>'INCPROG-FEB-23'!D26</f>
        <v/>
      </c>
      <c r="E10" s="22" t="str">
        <f>'INCPROG-FEB-23'!E26</f>
        <v>SGT</v>
      </c>
      <c r="F10" s="23" t="s">
        <v>320</v>
      </c>
      <c r="G10" s="65">
        <v>44562</v>
      </c>
      <c r="H10" s="22"/>
      <c r="I10" s="22"/>
      <c r="J10" s="22"/>
      <c r="K10" s="22"/>
      <c r="L10" s="46" t="s">
        <v>321</v>
      </c>
      <c r="M10" s="41" t="str">
        <f>'INCPROG-FEB-23'!F26</f>
        <v>44570-127480</v>
      </c>
      <c r="N10" s="41">
        <f>'INCPROG-FEB-23'!G26</f>
        <v>60260</v>
      </c>
      <c r="O10" s="41">
        <f>'INCPROG-FEB-23'!H26</f>
        <v>1700</v>
      </c>
      <c r="P10" s="41">
        <f>'INCPROG-FEB-23'!I26</f>
        <v>61960</v>
      </c>
      <c r="Q10" s="22"/>
    </row>
    <row r="11" spans="1:17" ht="16.5" customHeight="1" x14ac:dyDescent="0.25">
      <c r="A11" s="22">
        <f>'INCPROG-FEB-23'!A27</f>
        <v>5</v>
      </c>
      <c r="B11" s="22">
        <f>'INCPROG-FEB-23'!B27</f>
        <v>14340374</v>
      </c>
      <c r="C11" s="23" t="str">
        <f>'INCPROG-FEB-23'!C27</f>
        <v/>
      </c>
      <c r="D11" s="23" t="str">
        <f>'INCPROG-FEB-23'!D27</f>
        <v/>
      </c>
      <c r="E11" s="22" t="str">
        <f>'INCPROG-FEB-23'!E27</f>
        <v>SGT</v>
      </c>
      <c r="F11" s="23" t="s">
        <v>320</v>
      </c>
      <c r="G11" s="65">
        <v>44562</v>
      </c>
      <c r="H11" s="22"/>
      <c r="I11" s="22"/>
      <c r="J11" s="22"/>
      <c r="K11" s="22"/>
      <c r="L11" s="46" t="s">
        <v>321</v>
      </c>
      <c r="M11" s="41" t="str">
        <f>'INCPROG-FEB-23'!F27</f>
        <v>44570-127480</v>
      </c>
      <c r="N11" s="41">
        <f>'INCPROG-FEB-23'!G27</f>
        <v>60260</v>
      </c>
      <c r="O11" s="41">
        <f>'INCPROG-FEB-23'!H27</f>
        <v>1700</v>
      </c>
      <c r="P11" s="41">
        <f>'INCPROG-FEB-23'!I27</f>
        <v>61960</v>
      </c>
      <c r="Q11" s="22"/>
    </row>
    <row r="12" spans="1:17" ht="16.5" customHeight="1" x14ac:dyDescent="0.25">
      <c r="A12" s="22">
        <f>'INCPROG-FEB-23'!A28</f>
        <v>6</v>
      </c>
      <c r="B12" s="22">
        <f>'INCPROG-FEB-23'!B28</f>
        <v>14349250</v>
      </c>
      <c r="C12" s="23" t="str">
        <f>'INCPROG-FEB-23'!C28</f>
        <v/>
      </c>
      <c r="D12" s="23" t="str">
        <f>'INCPROG-FEB-23'!D28</f>
        <v/>
      </c>
      <c r="E12" s="22" t="str">
        <f>'INCPROG-FEB-23'!E28</f>
        <v>SGT</v>
      </c>
      <c r="F12" s="23" t="s">
        <v>320</v>
      </c>
      <c r="G12" s="65">
        <v>44562</v>
      </c>
      <c r="H12" s="22"/>
      <c r="I12" s="22"/>
      <c r="J12" s="22"/>
      <c r="K12" s="22"/>
      <c r="L12" s="46" t="s">
        <v>321</v>
      </c>
      <c r="M12" s="41" t="str">
        <f>'INCPROG-FEB-23'!F28</f>
        <v>44570-127480</v>
      </c>
      <c r="N12" s="41">
        <f>'INCPROG-FEB-23'!G28</f>
        <v>60260</v>
      </c>
      <c r="O12" s="41">
        <f>'INCPROG-FEB-23'!H28</f>
        <v>1700</v>
      </c>
      <c r="P12" s="41">
        <f>'INCPROG-FEB-23'!I28</f>
        <v>61960</v>
      </c>
      <c r="Q12" s="22"/>
    </row>
    <row r="13" spans="1:17" ht="16.5" customHeight="1" x14ac:dyDescent="0.25">
      <c r="A13" s="22">
        <f>'INCPROG-FEB-23'!A29</f>
        <v>7</v>
      </c>
      <c r="B13" s="22">
        <f>'INCPROG-FEB-23'!B29</f>
        <v>14344813</v>
      </c>
      <c r="C13" s="23" t="str">
        <f>'INCPROG-FEB-23'!C29</f>
        <v/>
      </c>
      <c r="D13" s="23" t="str">
        <f>'INCPROG-FEB-23'!D29</f>
        <v/>
      </c>
      <c r="E13" s="22" t="str">
        <f>'INCPROG-FEB-23'!E29</f>
        <v>SGT</v>
      </c>
      <c r="F13" s="23" t="s">
        <v>320</v>
      </c>
      <c r="G13" s="65">
        <v>44562</v>
      </c>
      <c r="H13" s="22"/>
      <c r="I13" s="22"/>
      <c r="J13" s="22"/>
      <c r="K13" s="22"/>
      <c r="L13" s="46" t="s">
        <v>321</v>
      </c>
      <c r="M13" s="41" t="str">
        <f>'INCPROG-FEB-23'!F29</f>
        <v>44570-127480</v>
      </c>
      <c r="N13" s="41">
        <f>'INCPROG-FEB-23'!G29</f>
        <v>60260</v>
      </c>
      <c r="O13" s="41">
        <f>'INCPROG-FEB-23'!H29</f>
        <v>1700</v>
      </c>
      <c r="P13" s="41">
        <f>'INCPROG-FEB-23'!I29</f>
        <v>61960</v>
      </c>
      <c r="Q13" s="22"/>
    </row>
    <row r="14" spans="1:17" ht="16.5" customHeight="1" x14ac:dyDescent="0.25">
      <c r="A14" s="22">
        <f>'INCPROG-FEB-23'!A30</f>
        <v>8</v>
      </c>
      <c r="B14" s="22">
        <f>'INCPROG-FEB-23'!B30</f>
        <v>14355541</v>
      </c>
      <c r="C14" s="23" t="str">
        <f>'INCPROG-FEB-23'!C30</f>
        <v/>
      </c>
      <c r="D14" s="23" t="str">
        <f>'INCPROG-FEB-23'!D30</f>
        <v/>
      </c>
      <c r="E14" s="22" t="str">
        <f>'INCPROG-FEB-23'!E30</f>
        <v>PSHM</v>
      </c>
      <c r="F14" s="23" t="s">
        <v>320</v>
      </c>
      <c r="G14" s="65">
        <v>44562</v>
      </c>
      <c r="H14" s="22"/>
      <c r="I14" s="22"/>
      <c r="J14" s="22"/>
      <c r="K14" s="22"/>
      <c r="L14" s="46" t="s">
        <v>321</v>
      </c>
      <c r="M14" s="41" t="str">
        <f>'INCPROG-FEB-23'!F30</f>
        <v>44570-127480</v>
      </c>
      <c r="N14" s="41">
        <f>'INCPROG-FEB-23'!G30</f>
        <v>63660</v>
      </c>
      <c r="O14" s="41">
        <f>'INCPROG-FEB-23'!H30</f>
        <v>1700</v>
      </c>
      <c r="P14" s="41">
        <f>'INCPROG-FEB-23'!I30</f>
        <v>65360</v>
      </c>
      <c r="Q14" s="22"/>
    </row>
    <row r="15" spans="1:17" ht="16.5" customHeight="1" x14ac:dyDescent="0.25">
      <c r="A15" s="22">
        <f>'INCPROG-FEB-23'!A31</f>
        <v>9</v>
      </c>
      <c r="B15" s="22">
        <f>'INCPROG-FEB-23'!B31</f>
        <v>14416947</v>
      </c>
      <c r="C15" s="23" t="str">
        <f>'INCPROG-FEB-23'!C31</f>
        <v/>
      </c>
      <c r="D15" s="23" t="str">
        <f>'INCPROG-FEB-23'!D31</f>
        <v/>
      </c>
      <c r="E15" s="22" t="str">
        <f>'INCPROG-FEB-23'!E31</f>
        <v>SGT</v>
      </c>
      <c r="F15" s="23" t="s">
        <v>320</v>
      </c>
      <c r="G15" s="65">
        <v>44562</v>
      </c>
      <c r="H15" s="22"/>
      <c r="I15" s="22"/>
      <c r="J15" s="22"/>
      <c r="K15" s="22"/>
      <c r="L15" s="46" t="s">
        <v>321</v>
      </c>
      <c r="M15" s="41" t="str">
        <f>'INCPROG-FEB-23'!F31</f>
        <v>44570-127480</v>
      </c>
      <c r="N15" s="41">
        <f>'INCPROG-FEB-23'!G31</f>
        <v>60260</v>
      </c>
      <c r="O15" s="41">
        <f>'INCPROG-FEB-23'!H31</f>
        <v>1700</v>
      </c>
      <c r="P15" s="41">
        <f>'INCPROG-FEB-23'!I31</f>
        <v>61960</v>
      </c>
      <c r="Q15" s="22"/>
    </row>
    <row r="16" spans="1:17" ht="16.5" customHeight="1" x14ac:dyDescent="0.25">
      <c r="A16" s="22">
        <f>'INCPROG-FEB-23'!A32</f>
        <v>10</v>
      </c>
      <c r="B16" s="22">
        <f>'INCPROG-FEB-23'!B32</f>
        <v>14344497</v>
      </c>
      <c r="C16" s="23" t="str">
        <f>'INCPROG-FEB-23'!C32</f>
        <v/>
      </c>
      <c r="D16" s="23" t="str">
        <f>'INCPROG-FEB-23'!D32</f>
        <v/>
      </c>
      <c r="E16" s="22" t="str">
        <f>'INCPROG-FEB-23'!E32</f>
        <v>SGT</v>
      </c>
      <c r="F16" s="23" t="s">
        <v>320</v>
      </c>
      <c r="G16" s="65">
        <v>44562</v>
      </c>
      <c r="H16" s="22"/>
      <c r="I16" s="22"/>
      <c r="J16" s="22"/>
      <c r="K16" s="22"/>
      <c r="L16" s="46" t="s">
        <v>321</v>
      </c>
      <c r="M16" s="41" t="str">
        <f>'INCPROG-FEB-23'!F32</f>
        <v>44570-127480</v>
      </c>
      <c r="N16" s="41">
        <f>'INCPROG-FEB-23'!G32</f>
        <v>60260</v>
      </c>
      <c r="O16" s="41">
        <f>'INCPROG-FEB-23'!H32</f>
        <v>1700</v>
      </c>
      <c r="P16" s="41">
        <f>'INCPROG-FEB-23'!I32</f>
        <v>61960</v>
      </c>
      <c r="Q16" s="22"/>
    </row>
    <row r="17" spans="1:17" ht="16.5" customHeight="1" x14ac:dyDescent="0.25">
      <c r="A17" s="22">
        <f>'INCPROG-FEB-23'!A33</f>
        <v>11</v>
      </c>
      <c r="B17" s="22">
        <f>'INCPROG-FEB-23'!B33</f>
        <v>14344524</v>
      </c>
      <c r="C17" s="23" t="str">
        <f>'INCPROG-FEB-23'!C33</f>
        <v/>
      </c>
      <c r="D17" s="23" t="str">
        <f>'INCPROG-FEB-23'!D33</f>
        <v/>
      </c>
      <c r="E17" s="22" t="str">
        <f>'INCPROG-FEB-23'!E33</f>
        <v>SGT</v>
      </c>
      <c r="F17" s="23" t="s">
        <v>320</v>
      </c>
      <c r="G17" s="65">
        <v>44562</v>
      </c>
      <c r="H17" s="22"/>
      <c r="I17" s="22"/>
      <c r="J17" s="22"/>
      <c r="K17" s="22"/>
      <c r="L17" s="46" t="s">
        <v>321</v>
      </c>
      <c r="M17" s="41" t="str">
        <f>'INCPROG-FEB-23'!F33</f>
        <v>44570-127480</v>
      </c>
      <c r="N17" s="41">
        <f>'INCPROG-FEB-23'!G33</f>
        <v>58680</v>
      </c>
      <c r="O17" s="41">
        <f>'INCPROG-FEB-23'!H33</f>
        <v>1580</v>
      </c>
      <c r="P17" s="41">
        <f>'INCPROG-FEB-23'!I33</f>
        <v>60260</v>
      </c>
      <c r="Q17" s="22"/>
    </row>
    <row r="18" spans="1:17" ht="16.5" customHeight="1" x14ac:dyDescent="0.25">
      <c r="A18" s="22">
        <f>'INCPROG-FEB-23'!A34</f>
        <v>12</v>
      </c>
      <c r="B18" s="22">
        <f>'INCPROG-FEB-23'!B34</f>
        <v>14340263</v>
      </c>
      <c r="C18" s="23" t="str">
        <f>'INCPROG-FEB-23'!C34</f>
        <v/>
      </c>
      <c r="D18" s="23" t="str">
        <f>'INCPROG-FEB-23'!D34</f>
        <v/>
      </c>
      <c r="E18" s="22" t="str">
        <f>'INCPROG-FEB-23'!E34</f>
        <v>SGT</v>
      </c>
      <c r="F18" s="23" t="s">
        <v>320</v>
      </c>
      <c r="G18" s="65">
        <v>44562</v>
      </c>
      <c r="H18" s="22"/>
      <c r="I18" s="22"/>
      <c r="J18" s="22"/>
      <c r="K18" s="22"/>
      <c r="L18" s="46" t="s">
        <v>321</v>
      </c>
      <c r="M18" s="41" t="str">
        <f>'INCPROG-FEB-23'!F34</f>
        <v>44570-127480</v>
      </c>
      <c r="N18" s="41">
        <f>'INCPROG-FEB-23'!G34</f>
        <v>58680</v>
      </c>
      <c r="O18" s="41">
        <f>'INCPROG-FEB-23'!H34</f>
        <v>1580</v>
      </c>
      <c r="P18" s="41">
        <f>'INCPROG-FEB-23'!I34</f>
        <v>60260</v>
      </c>
      <c r="Q18" s="22"/>
    </row>
    <row r="19" spans="1:17" ht="16.5" customHeight="1" x14ac:dyDescent="0.25">
      <c r="A19" s="22">
        <f>'INCPROG-FEB-23'!A35</f>
        <v>13</v>
      </c>
      <c r="B19" s="22">
        <f>'INCPROG-FEB-23'!B35</f>
        <v>14355551</v>
      </c>
      <c r="C19" s="23" t="str">
        <f>'INCPROG-FEB-23'!C35</f>
        <v/>
      </c>
      <c r="D19" s="23" t="str">
        <f>'INCPROG-FEB-23'!D35</f>
        <v/>
      </c>
      <c r="E19" s="22" t="str">
        <f>'INCPROG-FEB-23'!E35</f>
        <v>SGT</v>
      </c>
      <c r="F19" s="23" t="s">
        <v>320</v>
      </c>
      <c r="G19" s="65">
        <v>44562</v>
      </c>
      <c r="H19" s="22"/>
      <c r="I19" s="22"/>
      <c r="J19" s="22"/>
      <c r="K19" s="22"/>
      <c r="L19" s="46" t="s">
        <v>321</v>
      </c>
      <c r="M19" s="41" t="str">
        <f>'INCPROG-FEB-23'!F35</f>
        <v>44570-127480</v>
      </c>
      <c r="N19" s="41">
        <f>'INCPROG-FEB-23'!G35</f>
        <v>60260</v>
      </c>
      <c r="O19" s="41">
        <f>'INCPROG-FEB-23'!H35</f>
        <v>1700</v>
      </c>
      <c r="P19" s="41">
        <f>'INCPROG-FEB-23'!I35</f>
        <v>61960</v>
      </c>
      <c r="Q19" s="22"/>
    </row>
    <row r="20" spans="1:17" ht="16.5" customHeight="1" x14ac:dyDescent="0.25">
      <c r="A20" s="22">
        <f>'INCPROG-FEB-23'!A36</f>
        <v>14</v>
      </c>
      <c r="B20" s="22">
        <f>'INCPROG-FEB-23'!B36</f>
        <v>14344513</v>
      </c>
      <c r="C20" s="23" t="str">
        <f>'INCPROG-FEB-23'!C36</f>
        <v/>
      </c>
      <c r="D20" s="23" t="str">
        <f>'INCPROG-FEB-23'!D36</f>
        <v/>
      </c>
      <c r="E20" s="22" t="str">
        <f>'INCPROG-FEB-23'!E36</f>
        <v>SGT</v>
      </c>
      <c r="F20" s="23" t="s">
        <v>320</v>
      </c>
      <c r="G20" s="65">
        <v>44562</v>
      </c>
      <c r="H20" s="22"/>
      <c r="I20" s="22"/>
      <c r="J20" s="22"/>
      <c r="K20" s="22"/>
      <c r="L20" s="46" t="s">
        <v>321</v>
      </c>
      <c r="M20" s="41" t="str">
        <f>'INCPROG-FEB-23'!F36</f>
        <v>44570-127480</v>
      </c>
      <c r="N20" s="41">
        <f>'INCPROG-FEB-23'!G36</f>
        <v>60260</v>
      </c>
      <c r="O20" s="41">
        <f>'INCPROG-FEB-23'!H36</f>
        <v>1700</v>
      </c>
      <c r="P20" s="41">
        <f>'INCPROG-FEB-23'!I36</f>
        <v>61960</v>
      </c>
      <c r="Q20" s="22"/>
    </row>
    <row r="21" spans="1:17" ht="16.5" customHeight="1" x14ac:dyDescent="0.25">
      <c r="A21" s="22">
        <f>'INCPROG-FEB-23'!A37</f>
        <v>15</v>
      </c>
      <c r="B21" s="22">
        <f>'INCPROG-FEB-23'!B37</f>
        <v>14344523</v>
      </c>
      <c r="C21" s="23" t="str">
        <f>'INCPROG-FEB-23'!C37</f>
        <v/>
      </c>
      <c r="D21" s="23" t="str">
        <f>'INCPROG-FEB-23'!D37</f>
        <v/>
      </c>
      <c r="E21" s="22" t="str">
        <f>'INCPROG-FEB-23'!E37</f>
        <v>SGT</v>
      </c>
      <c r="F21" s="23" t="s">
        <v>320</v>
      </c>
      <c r="G21" s="65">
        <v>44562</v>
      </c>
      <c r="H21" s="22"/>
      <c r="I21" s="22"/>
      <c r="J21" s="22"/>
      <c r="K21" s="22"/>
      <c r="L21" s="46" t="s">
        <v>321</v>
      </c>
      <c r="M21" s="41" t="str">
        <f>'INCPROG-FEB-23'!F37</f>
        <v>44570-127480</v>
      </c>
      <c r="N21" s="41">
        <f>'INCPROG-FEB-23'!G37</f>
        <v>58680</v>
      </c>
      <c r="O21" s="41">
        <f>'INCPROG-FEB-23'!H37</f>
        <v>1580</v>
      </c>
      <c r="P21" s="41">
        <f>'INCPROG-FEB-23'!I37</f>
        <v>60260</v>
      </c>
      <c r="Q21" s="22"/>
    </row>
    <row r="22" spans="1:17" ht="16.5" customHeight="1" x14ac:dyDescent="0.25">
      <c r="A22" s="22">
        <f>'INCPROG-FEB-23'!A38</f>
        <v>16</v>
      </c>
      <c r="B22" s="22">
        <f>'INCPROG-FEB-23'!B38</f>
        <v>14344794</v>
      </c>
      <c r="C22" s="23" t="str">
        <f>'INCPROG-FEB-23'!C38</f>
        <v/>
      </c>
      <c r="D22" s="23" t="str">
        <f>'INCPROG-FEB-23'!D38</f>
        <v/>
      </c>
      <c r="E22" s="22" t="str">
        <f>'INCPROG-FEB-23'!E38</f>
        <v>SGT</v>
      </c>
      <c r="F22" s="23" t="s">
        <v>320</v>
      </c>
      <c r="G22" s="65">
        <v>44562</v>
      </c>
      <c r="H22" s="22"/>
      <c r="I22" s="22"/>
      <c r="J22" s="22"/>
      <c r="K22" s="22"/>
      <c r="L22" s="46" t="s">
        <v>321</v>
      </c>
      <c r="M22" s="41" t="str">
        <f>'INCPROG-FEB-23'!F38</f>
        <v>44570-127480</v>
      </c>
      <c r="N22" s="41">
        <f>'INCPROG-FEB-23'!G38</f>
        <v>60260</v>
      </c>
      <c r="O22" s="41">
        <f>'INCPROG-FEB-23'!H38</f>
        <v>1700</v>
      </c>
      <c r="P22" s="41">
        <f>'INCPROG-FEB-23'!I38</f>
        <v>61960</v>
      </c>
      <c r="Q22" s="22"/>
    </row>
    <row r="23" spans="1:17" ht="16.5" customHeight="1" x14ac:dyDescent="0.25">
      <c r="A23" s="22">
        <f>'INCPROG-FEB-23'!A39</f>
        <v>17</v>
      </c>
      <c r="B23" s="22">
        <f>'INCPROG-FEB-23'!B39</f>
        <v>14344478</v>
      </c>
      <c r="C23" s="23" t="str">
        <f>'INCPROG-FEB-23'!C39</f>
        <v/>
      </c>
      <c r="D23" s="23" t="str">
        <f>'INCPROG-FEB-23'!D39</f>
        <v/>
      </c>
      <c r="E23" s="22" t="str">
        <f>'INCPROG-FEB-23'!E39</f>
        <v>SGT</v>
      </c>
      <c r="F23" s="23" t="s">
        <v>320</v>
      </c>
      <c r="G23" s="65">
        <v>44562</v>
      </c>
      <c r="H23" s="22"/>
      <c r="I23" s="22"/>
      <c r="J23" s="22"/>
      <c r="K23" s="22"/>
      <c r="L23" s="46" t="s">
        <v>321</v>
      </c>
      <c r="M23" s="41" t="str">
        <f>'INCPROG-FEB-23'!F39</f>
        <v>44570-127480</v>
      </c>
      <c r="N23" s="41">
        <f>'INCPROG-FEB-23'!G39</f>
        <v>60260</v>
      </c>
      <c r="O23" s="41">
        <f>'INCPROG-FEB-23'!H39</f>
        <v>1700</v>
      </c>
      <c r="P23" s="41">
        <f>'INCPROG-FEB-23'!I39</f>
        <v>61960</v>
      </c>
      <c r="Q23" s="22"/>
    </row>
    <row r="24" spans="1:17" x14ac:dyDescent="0.25">
      <c r="A24" s="24"/>
      <c r="B24" s="24"/>
      <c r="C24" s="67"/>
      <c r="D24" s="67"/>
      <c r="E24" s="25"/>
      <c r="F24" s="25"/>
      <c r="G24" s="25"/>
      <c r="H24" s="25"/>
      <c r="I24" s="25"/>
      <c r="J24" s="25"/>
      <c r="K24" s="25"/>
      <c r="L24" s="25"/>
      <c r="M24" s="25"/>
      <c r="N24" s="25"/>
      <c r="O24" s="25"/>
      <c r="P24" s="25"/>
      <c r="Q24" s="25"/>
    </row>
    <row r="25" spans="1:17" x14ac:dyDescent="0.25">
      <c r="A25" s="26" t="s">
        <v>300</v>
      </c>
      <c r="B25" s="26"/>
    </row>
    <row r="26" spans="1:17" x14ac:dyDescent="0.25">
      <c r="A26" s="27" t="s">
        <v>301</v>
      </c>
      <c r="B26" s="27"/>
    </row>
    <row r="27" spans="1:17" x14ac:dyDescent="0.25">
      <c r="A27" s="27" t="s">
        <v>302</v>
      </c>
      <c r="B27" s="27"/>
    </row>
    <row r="28" spans="1:17" x14ac:dyDescent="0.25">
      <c r="A28" s="27" t="s">
        <v>303</v>
      </c>
      <c r="B28" s="27"/>
    </row>
    <row r="29" spans="1:17" x14ac:dyDescent="0.25">
      <c r="A29" s="28" t="s">
        <v>304</v>
      </c>
      <c r="B29" s="28"/>
    </row>
    <row r="31" spans="1:17" ht="42" customHeight="1" x14ac:dyDescent="0.25">
      <c r="N31" s="148"/>
      <c r="O31" s="149"/>
      <c r="P31" s="149"/>
      <c r="Q31" s="149"/>
    </row>
  </sheetData>
  <mergeCells count="19">
    <mergeCell ref="N31:Q31"/>
    <mergeCell ref="H4:I4"/>
    <mergeCell ref="J4:K4"/>
    <mergeCell ref="L4:L5"/>
    <mergeCell ref="M4:M5"/>
    <mergeCell ref="N4:N5"/>
    <mergeCell ref="O4:O5"/>
    <mergeCell ref="A1:Q1"/>
    <mergeCell ref="A2:Q2"/>
    <mergeCell ref="A3:Q3"/>
    <mergeCell ref="A4:A5"/>
    <mergeCell ref="B4:B5"/>
    <mergeCell ref="C4:C5"/>
    <mergeCell ref="D4:D5"/>
    <mergeCell ref="E4:E5"/>
    <mergeCell ref="F4:F5"/>
    <mergeCell ref="G4:G5"/>
    <mergeCell ref="P4:P5"/>
    <mergeCell ref="Q4:Q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69117-56C2-4539-B2AB-7245BA1B6731}">
  <dimension ref="A1:AJ25"/>
  <sheetViews>
    <sheetView tabSelected="1" workbookViewId="0">
      <selection sqref="A1:AI25"/>
    </sheetView>
  </sheetViews>
  <sheetFormatPr defaultRowHeight="15" x14ac:dyDescent="0.25"/>
  <cols>
    <col min="1" max="2" width="5.5703125" bestFit="1" customWidth="1"/>
    <col min="3" max="3" width="9" bestFit="1" customWidth="1"/>
    <col min="4" max="4" width="10.140625" bestFit="1" customWidth="1"/>
    <col min="5" max="5" width="25.5703125" bestFit="1" customWidth="1"/>
    <col min="6" max="6" width="23.140625" bestFit="1" customWidth="1"/>
    <col min="7" max="7" width="6.7109375" bestFit="1" customWidth="1"/>
    <col min="8" max="8" width="5.5703125" bestFit="1" customWidth="1"/>
    <col min="9" max="9" width="7.85546875" bestFit="1" customWidth="1"/>
    <col min="10" max="10" width="6.7109375" bestFit="1" customWidth="1"/>
    <col min="11" max="11" width="7.85546875" bestFit="1" customWidth="1"/>
    <col min="12" max="12" width="4.42578125" bestFit="1" customWidth="1"/>
    <col min="13" max="13" width="6.7109375" bestFit="1" customWidth="1"/>
    <col min="14" max="14" width="3.7109375" bestFit="1" customWidth="1"/>
    <col min="15" max="15" width="6.5703125" bestFit="1" customWidth="1"/>
    <col min="16" max="16" width="3.7109375" bestFit="1" customWidth="1"/>
    <col min="17" max="17" width="6.5703125" bestFit="1" customWidth="1"/>
    <col min="18" max="18" width="3.7109375" bestFit="1" customWidth="1"/>
    <col min="19" max="19" width="6.5703125" bestFit="1" customWidth="1"/>
    <col min="20" max="21" width="3.7109375" bestFit="1" customWidth="1"/>
    <col min="22" max="22" width="4.42578125" bestFit="1" customWidth="1"/>
    <col min="23" max="24" width="3.7109375" bestFit="1" customWidth="1"/>
    <col min="25" max="26" width="6.5703125" bestFit="1" customWidth="1"/>
    <col min="27" max="27" width="4.42578125" bestFit="1" customWidth="1"/>
    <col min="28" max="28" width="9" bestFit="1" customWidth="1"/>
    <col min="29" max="30" width="5.5703125" bestFit="1" customWidth="1"/>
    <col min="31" max="31" width="9" bestFit="1" customWidth="1"/>
    <col min="32" max="32" width="4.42578125" bestFit="1" customWidth="1"/>
    <col min="33" max="33" width="7.85546875" bestFit="1" customWidth="1"/>
    <col min="34" max="35" width="9" bestFit="1" customWidth="1"/>
    <col min="36" max="36" width="37.28515625" bestFit="1" customWidth="1"/>
  </cols>
  <sheetData>
    <row r="1" spans="1:36" ht="30.75" x14ac:dyDescent="0.45">
      <c r="A1" s="43"/>
      <c r="B1" s="130" t="s">
        <v>401</v>
      </c>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49"/>
      <c r="AD1" s="43"/>
      <c r="AE1" s="43"/>
      <c r="AF1" s="49"/>
      <c r="AG1" s="43"/>
      <c r="AH1" s="5"/>
      <c r="AI1" s="43"/>
      <c r="AJ1" s="43"/>
    </row>
    <row r="2" spans="1:36" ht="53.25" x14ac:dyDescent="0.25">
      <c r="A2" s="4" t="s">
        <v>444</v>
      </c>
      <c r="B2" s="7" t="s">
        <v>0</v>
      </c>
      <c r="C2" s="7" t="s">
        <v>1</v>
      </c>
      <c r="D2" s="7" t="s">
        <v>191</v>
      </c>
      <c r="E2" s="7" t="s">
        <v>2</v>
      </c>
      <c r="F2" s="7" t="s">
        <v>3</v>
      </c>
      <c r="G2" s="7" t="s">
        <v>105</v>
      </c>
      <c r="H2" s="7" t="s">
        <v>190</v>
      </c>
      <c r="I2" s="7" t="s">
        <v>192</v>
      </c>
      <c r="J2" s="7" t="s">
        <v>258</v>
      </c>
      <c r="K2" s="7" t="s">
        <v>193</v>
      </c>
      <c r="L2" s="7" t="s">
        <v>107</v>
      </c>
      <c r="M2" s="7" t="s">
        <v>106</v>
      </c>
      <c r="N2" s="8" t="s">
        <v>108</v>
      </c>
      <c r="O2" s="8" t="s">
        <v>109</v>
      </c>
      <c r="P2" s="19" t="s">
        <v>110</v>
      </c>
      <c r="Q2" s="92" t="s">
        <v>111</v>
      </c>
      <c r="R2" s="19" t="s">
        <v>112</v>
      </c>
      <c r="S2" s="8" t="s">
        <v>113</v>
      </c>
      <c r="T2" s="19" t="s">
        <v>114</v>
      </c>
      <c r="U2" s="8" t="s">
        <v>115</v>
      </c>
      <c r="V2" s="19" t="s">
        <v>116</v>
      </c>
      <c r="W2" s="19" t="s">
        <v>117</v>
      </c>
      <c r="X2" s="8" t="s">
        <v>118</v>
      </c>
      <c r="Y2" s="8" t="s">
        <v>318</v>
      </c>
      <c r="Z2" s="8" t="s">
        <v>313</v>
      </c>
      <c r="AA2" s="8" t="s">
        <v>188</v>
      </c>
      <c r="AB2" s="7" t="s">
        <v>189</v>
      </c>
      <c r="AC2" s="7" t="s">
        <v>327</v>
      </c>
      <c r="AD2" s="7" t="s">
        <v>107</v>
      </c>
      <c r="AE2" s="85" t="s">
        <v>350</v>
      </c>
      <c r="AF2" s="7" t="s">
        <v>351</v>
      </c>
      <c r="AG2" s="7" t="s">
        <v>353</v>
      </c>
      <c r="AH2" s="123" t="s">
        <v>354</v>
      </c>
      <c r="AI2" s="4" t="s">
        <v>355</v>
      </c>
      <c r="AJ2" s="4" t="s">
        <v>356</v>
      </c>
    </row>
    <row r="3" spans="1:36" x14ac:dyDescent="0.25">
      <c r="A3" s="106">
        <v>11</v>
      </c>
      <c r="B3" s="107">
        <v>5</v>
      </c>
      <c r="C3" s="107">
        <v>2224642</v>
      </c>
      <c r="D3" s="107">
        <v>14344709</v>
      </c>
      <c r="E3" s="107" t="s">
        <v>9</v>
      </c>
      <c r="F3" s="107" t="s">
        <v>10</v>
      </c>
      <c r="G3" s="11">
        <v>22719</v>
      </c>
      <c r="H3" s="107"/>
      <c r="I3" s="107">
        <v>4548</v>
      </c>
      <c r="J3" s="107">
        <v>2272</v>
      </c>
      <c r="K3" s="107">
        <v>733</v>
      </c>
      <c r="L3" s="107">
        <v>330</v>
      </c>
      <c r="M3" s="107">
        <v>30602</v>
      </c>
      <c r="N3" s="108"/>
      <c r="O3" s="108"/>
      <c r="P3" s="108"/>
      <c r="Q3" s="107"/>
      <c r="R3" s="107"/>
      <c r="S3" s="108"/>
      <c r="T3" s="108"/>
      <c r="U3" s="108"/>
      <c r="V3" s="108">
        <v>200</v>
      </c>
      <c r="W3" s="108"/>
      <c r="X3" s="108"/>
      <c r="Y3" s="108"/>
      <c r="Z3" s="108"/>
      <c r="AA3" s="107">
        <v>200</v>
      </c>
      <c r="AB3" s="109">
        <v>30402</v>
      </c>
      <c r="AC3" s="110">
        <v>3</v>
      </c>
      <c r="AD3" s="107">
        <v>1050</v>
      </c>
      <c r="AE3" s="107">
        <v>61960</v>
      </c>
      <c r="AF3" s="74" t="s">
        <v>119</v>
      </c>
      <c r="AG3" s="111">
        <v>61960</v>
      </c>
      <c r="AH3" s="125">
        <v>61960</v>
      </c>
      <c r="AI3" s="112">
        <v>2224642</v>
      </c>
      <c r="AJ3" s="112" t="s">
        <v>308</v>
      </c>
    </row>
    <row r="4" spans="1:36" x14ac:dyDescent="0.25">
      <c r="A4" s="106">
        <v>11</v>
      </c>
      <c r="B4" s="107">
        <v>12</v>
      </c>
      <c r="C4" s="107">
        <v>2224182</v>
      </c>
      <c r="D4" s="107">
        <v>14371703</v>
      </c>
      <c r="E4" s="107" t="s">
        <v>20</v>
      </c>
      <c r="F4" s="107" t="s">
        <v>18</v>
      </c>
      <c r="G4" s="11">
        <v>22095</v>
      </c>
      <c r="H4" s="107">
        <v>0</v>
      </c>
      <c r="I4" s="107">
        <v>4423</v>
      </c>
      <c r="J4" s="107">
        <v>2210</v>
      </c>
      <c r="K4" s="107">
        <v>733</v>
      </c>
      <c r="L4" s="107">
        <v>293</v>
      </c>
      <c r="M4" s="107">
        <v>29754</v>
      </c>
      <c r="N4" s="108"/>
      <c r="O4" s="108"/>
      <c r="P4" s="108"/>
      <c r="Q4" s="107"/>
      <c r="R4" s="107"/>
      <c r="S4" s="108"/>
      <c r="T4" s="108"/>
      <c r="U4" s="108"/>
      <c r="V4" s="108">
        <v>200</v>
      </c>
      <c r="W4" s="108"/>
      <c r="X4" s="108"/>
      <c r="Y4" s="108"/>
      <c r="Z4" s="108"/>
      <c r="AA4" s="107">
        <v>200</v>
      </c>
      <c r="AB4" s="109">
        <v>29554</v>
      </c>
      <c r="AC4" s="110">
        <v>2</v>
      </c>
      <c r="AD4" s="107">
        <v>860</v>
      </c>
      <c r="AE4" s="107">
        <v>60260</v>
      </c>
      <c r="AF4" s="74" t="s">
        <v>119</v>
      </c>
      <c r="AG4" s="111">
        <v>60260</v>
      </c>
      <c r="AH4" s="127">
        <v>60260</v>
      </c>
      <c r="AI4" s="112">
        <v>2224182</v>
      </c>
      <c r="AJ4" s="112" t="s">
        <v>308</v>
      </c>
    </row>
    <row r="5" spans="1:36" x14ac:dyDescent="0.25">
      <c r="A5" s="106">
        <v>10</v>
      </c>
      <c r="B5" s="107">
        <v>13</v>
      </c>
      <c r="C5" s="107">
        <v>2224228</v>
      </c>
      <c r="D5" s="107">
        <v>14344436</v>
      </c>
      <c r="E5" s="107" t="s">
        <v>21</v>
      </c>
      <c r="F5" s="107" t="s">
        <v>22</v>
      </c>
      <c r="G5" s="11">
        <v>18507</v>
      </c>
      <c r="H5" s="107"/>
      <c r="I5" s="107">
        <v>3705</v>
      </c>
      <c r="J5" s="107">
        <v>1851</v>
      </c>
      <c r="K5" s="107">
        <v>667</v>
      </c>
      <c r="L5" s="107">
        <v>233</v>
      </c>
      <c r="M5" s="107">
        <v>24963</v>
      </c>
      <c r="N5" s="108"/>
      <c r="O5" s="108"/>
      <c r="P5" s="108"/>
      <c r="Q5" s="107"/>
      <c r="R5" s="107"/>
      <c r="S5" s="108"/>
      <c r="T5" s="108"/>
      <c r="U5" s="108"/>
      <c r="V5" s="108">
        <v>200</v>
      </c>
      <c r="W5" s="108"/>
      <c r="X5" s="108"/>
      <c r="Y5" s="108"/>
      <c r="Z5" s="108"/>
      <c r="AA5" s="107">
        <v>200</v>
      </c>
      <c r="AB5" s="109">
        <v>24763</v>
      </c>
      <c r="AC5" s="110">
        <v>1</v>
      </c>
      <c r="AD5" s="107">
        <v>725</v>
      </c>
      <c r="AE5" s="107">
        <v>55520</v>
      </c>
      <c r="AF5" s="74" t="s">
        <v>119</v>
      </c>
      <c r="AG5" s="111">
        <v>55520</v>
      </c>
      <c r="AH5" s="127">
        <v>55520</v>
      </c>
      <c r="AI5" s="112">
        <v>2224228</v>
      </c>
      <c r="AJ5" s="112" t="s">
        <v>307</v>
      </c>
    </row>
    <row r="6" spans="1:36" x14ac:dyDescent="0.25">
      <c r="A6" s="106">
        <v>10</v>
      </c>
      <c r="B6" s="107">
        <v>19</v>
      </c>
      <c r="C6" s="107">
        <v>2215047</v>
      </c>
      <c r="D6" s="107">
        <v>14342283</v>
      </c>
      <c r="E6" s="107" t="s">
        <v>29</v>
      </c>
      <c r="F6" s="107" t="s">
        <v>30</v>
      </c>
      <c r="G6" s="11">
        <v>24923</v>
      </c>
      <c r="H6" s="107"/>
      <c r="I6" s="107">
        <v>4990</v>
      </c>
      <c r="J6" s="107">
        <v>2492</v>
      </c>
      <c r="K6" s="107">
        <v>667</v>
      </c>
      <c r="L6" s="107">
        <v>267</v>
      </c>
      <c r="M6" s="107">
        <v>33339</v>
      </c>
      <c r="N6" s="108"/>
      <c r="O6" s="108"/>
      <c r="P6" s="108"/>
      <c r="Q6" s="107"/>
      <c r="R6" s="107"/>
      <c r="S6" s="108"/>
      <c r="T6" s="108"/>
      <c r="U6" s="108"/>
      <c r="V6" s="108">
        <v>200</v>
      </c>
      <c r="W6" s="108"/>
      <c r="X6" s="108"/>
      <c r="Y6" s="108"/>
      <c r="Z6" s="108"/>
      <c r="AA6" s="107">
        <v>200</v>
      </c>
      <c r="AB6" s="109">
        <v>33139</v>
      </c>
      <c r="AC6" s="110">
        <v>2</v>
      </c>
      <c r="AD6" s="107">
        <v>935</v>
      </c>
      <c r="AE6" s="107">
        <v>74770</v>
      </c>
      <c r="AF6" s="74" t="s">
        <v>119</v>
      </c>
      <c r="AG6" s="111">
        <v>74770</v>
      </c>
      <c r="AH6" s="127">
        <v>74770</v>
      </c>
      <c r="AI6" s="112">
        <v>2215047</v>
      </c>
      <c r="AJ6" s="112" t="s">
        <v>307</v>
      </c>
    </row>
    <row r="7" spans="1:36" x14ac:dyDescent="0.25">
      <c r="A7" s="106">
        <v>11</v>
      </c>
      <c r="B7" s="107">
        <v>26</v>
      </c>
      <c r="C7" s="107">
        <v>2247088</v>
      </c>
      <c r="D7" s="107">
        <v>14353573</v>
      </c>
      <c r="E7" s="107" t="s">
        <v>40</v>
      </c>
      <c r="F7" s="107" t="s">
        <v>39</v>
      </c>
      <c r="G7" s="11">
        <v>17761</v>
      </c>
      <c r="H7" s="107">
        <v>0</v>
      </c>
      <c r="I7" s="107">
        <v>3556</v>
      </c>
      <c r="J7" s="107">
        <v>1776</v>
      </c>
      <c r="K7" s="107">
        <v>733</v>
      </c>
      <c r="L7" s="107">
        <v>293</v>
      </c>
      <c r="M7" s="107">
        <v>24119</v>
      </c>
      <c r="N7" s="108"/>
      <c r="O7" s="108"/>
      <c r="P7" s="108"/>
      <c r="Q7" s="107"/>
      <c r="R7" s="107"/>
      <c r="S7" s="108"/>
      <c r="T7" s="108"/>
      <c r="U7" s="108"/>
      <c r="V7" s="108">
        <v>200</v>
      </c>
      <c r="W7" s="108"/>
      <c r="X7" s="108"/>
      <c r="Y7" s="108"/>
      <c r="Z7" s="108"/>
      <c r="AA7" s="107">
        <v>200</v>
      </c>
      <c r="AB7" s="109">
        <v>23919</v>
      </c>
      <c r="AC7" s="110">
        <v>2</v>
      </c>
      <c r="AD7" s="107">
        <v>710</v>
      </c>
      <c r="AE7" s="107">
        <v>48440</v>
      </c>
      <c r="AF7" s="74" t="s">
        <v>119</v>
      </c>
      <c r="AG7" s="111">
        <v>48440</v>
      </c>
      <c r="AH7" s="127">
        <v>48440</v>
      </c>
      <c r="AI7" s="112">
        <v>2247088</v>
      </c>
      <c r="AJ7" s="112" t="s">
        <v>308</v>
      </c>
    </row>
    <row r="8" spans="1:36" x14ac:dyDescent="0.25">
      <c r="A8" s="106">
        <v>11</v>
      </c>
      <c r="B8" s="107">
        <v>28</v>
      </c>
      <c r="C8" s="107">
        <v>2224214</v>
      </c>
      <c r="D8" s="107">
        <v>14344425</v>
      </c>
      <c r="E8" s="107" t="s">
        <v>43</v>
      </c>
      <c r="F8" s="107" t="s">
        <v>44</v>
      </c>
      <c r="G8" s="11">
        <v>22095</v>
      </c>
      <c r="H8" s="107"/>
      <c r="I8" s="107">
        <v>4423</v>
      </c>
      <c r="J8" s="107">
        <v>2210</v>
      </c>
      <c r="K8" s="107">
        <v>733</v>
      </c>
      <c r="L8" s="107">
        <v>293</v>
      </c>
      <c r="M8" s="107">
        <v>29754</v>
      </c>
      <c r="N8" s="108"/>
      <c r="O8" s="108"/>
      <c r="P8" s="108"/>
      <c r="Q8" s="107"/>
      <c r="R8" s="107"/>
      <c r="S8" s="108"/>
      <c r="T8" s="108"/>
      <c r="U8" s="108"/>
      <c r="V8" s="108">
        <v>200</v>
      </c>
      <c r="W8" s="108"/>
      <c r="X8" s="108"/>
      <c r="Y8" s="108"/>
      <c r="Z8" s="108"/>
      <c r="AA8" s="107">
        <v>200</v>
      </c>
      <c r="AB8" s="109">
        <v>29554</v>
      </c>
      <c r="AC8" s="110">
        <v>2</v>
      </c>
      <c r="AD8" s="107">
        <v>860</v>
      </c>
      <c r="AE8" s="107">
        <v>60260</v>
      </c>
      <c r="AF8" s="74" t="s">
        <v>119</v>
      </c>
      <c r="AG8" s="111">
        <v>60260</v>
      </c>
      <c r="AH8" s="127">
        <v>60260</v>
      </c>
      <c r="AI8" s="112">
        <v>2224214</v>
      </c>
      <c r="AJ8" s="112" t="s">
        <v>308</v>
      </c>
    </row>
    <row r="9" spans="1:36" x14ac:dyDescent="0.25">
      <c r="A9" s="106">
        <v>11</v>
      </c>
      <c r="B9" s="107">
        <v>34</v>
      </c>
      <c r="C9" s="107">
        <v>2224197</v>
      </c>
      <c r="D9" s="107">
        <v>14344410</v>
      </c>
      <c r="E9" s="107" t="s">
        <v>53</v>
      </c>
      <c r="F9" s="107" t="s">
        <v>52</v>
      </c>
      <c r="G9" s="11">
        <v>29667</v>
      </c>
      <c r="H9" s="107"/>
      <c r="I9" s="107">
        <v>5939</v>
      </c>
      <c r="J9" s="107">
        <v>2967</v>
      </c>
      <c r="K9" s="107">
        <v>733</v>
      </c>
      <c r="L9" s="107">
        <v>293</v>
      </c>
      <c r="M9" s="107">
        <v>39599</v>
      </c>
      <c r="N9" s="108"/>
      <c r="O9" s="108"/>
      <c r="P9" s="108"/>
      <c r="Q9" s="107"/>
      <c r="R9" s="107"/>
      <c r="S9" s="108"/>
      <c r="T9" s="108"/>
      <c r="U9" s="108"/>
      <c r="V9" s="108">
        <v>200</v>
      </c>
      <c r="W9" s="108"/>
      <c r="X9" s="108"/>
      <c r="Y9" s="108"/>
      <c r="Z9" s="108"/>
      <c r="AA9" s="107">
        <v>200</v>
      </c>
      <c r="AB9" s="109">
        <v>39399</v>
      </c>
      <c r="AC9" s="110">
        <v>2</v>
      </c>
      <c r="AD9" s="107">
        <v>935</v>
      </c>
      <c r="AE9" s="107">
        <v>78820</v>
      </c>
      <c r="AF9" s="122" t="s">
        <v>352</v>
      </c>
      <c r="AG9" s="111">
        <v>80910</v>
      </c>
      <c r="AH9" s="127">
        <v>80910</v>
      </c>
      <c r="AI9" s="112">
        <v>2224197</v>
      </c>
      <c r="AJ9" s="112" t="s">
        <v>308</v>
      </c>
    </row>
    <row r="10" spans="1:36" x14ac:dyDescent="0.25">
      <c r="A10" s="106">
        <v>11</v>
      </c>
      <c r="B10" s="107">
        <v>47</v>
      </c>
      <c r="C10" s="107">
        <v>2249484</v>
      </c>
      <c r="D10" s="107">
        <v>14355351</v>
      </c>
      <c r="E10" s="107" t="s">
        <v>74</v>
      </c>
      <c r="F10" s="107" t="s">
        <v>75</v>
      </c>
      <c r="G10" s="11">
        <v>15022</v>
      </c>
      <c r="H10" s="107">
        <v>0</v>
      </c>
      <c r="I10" s="107">
        <v>3007</v>
      </c>
      <c r="J10" s="107">
        <v>1502</v>
      </c>
      <c r="K10" s="107">
        <v>733</v>
      </c>
      <c r="L10" s="107">
        <v>303</v>
      </c>
      <c r="M10" s="107">
        <v>20567</v>
      </c>
      <c r="N10" s="108"/>
      <c r="O10" s="108"/>
      <c r="P10" s="108"/>
      <c r="Q10" s="107"/>
      <c r="R10" s="107"/>
      <c r="S10" s="108"/>
      <c r="T10" s="108"/>
      <c r="U10" s="108"/>
      <c r="V10" s="108">
        <v>200</v>
      </c>
      <c r="W10" s="108"/>
      <c r="X10" s="108"/>
      <c r="Y10" s="108"/>
      <c r="Z10" s="108"/>
      <c r="AA10" s="107">
        <v>200</v>
      </c>
      <c r="AB10" s="109">
        <v>20367</v>
      </c>
      <c r="AC10" s="110">
        <v>3</v>
      </c>
      <c r="AD10" s="107">
        <v>825</v>
      </c>
      <c r="AE10" s="107">
        <v>39800</v>
      </c>
      <c r="AF10" s="122" t="s">
        <v>352</v>
      </c>
      <c r="AG10" s="111">
        <v>40970</v>
      </c>
      <c r="AH10" s="127">
        <v>40970</v>
      </c>
      <c r="AI10" s="112">
        <v>2249484</v>
      </c>
      <c r="AJ10" s="112" t="s">
        <v>308</v>
      </c>
    </row>
    <row r="11" spans="1:36" x14ac:dyDescent="0.25">
      <c r="A11" s="106">
        <v>10</v>
      </c>
      <c r="B11" s="107">
        <v>53</v>
      </c>
      <c r="C11" s="107">
        <v>2524255</v>
      </c>
      <c r="D11" s="107">
        <v>14357272</v>
      </c>
      <c r="E11" s="107" t="s">
        <v>83</v>
      </c>
      <c r="F11" s="107" t="s">
        <v>84</v>
      </c>
      <c r="G11" s="11">
        <v>24270</v>
      </c>
      <c r="H11" s="107"/>
      <c r="I11" s="107">
        <v>4859</v>
      </c>
      <c r="J11" s="107">
        <v>2427</v>
      </c>
      <c r="K11" s="107">
        <v>667</v>
      </c>
      <c r="L11" s="107">
        <v>267</v>
      </c>
      <c r="M11" s="107">
        <v>32490</v>
      </c>
      <c r="N11" s="108"/>
      <c r="O11" s="108"/>
      <c r="P11" s="108"/>
      <c r="Q11" s="107"/>
      <c r="R11" s="107"/>
      <c r="S11" s="108"/>
      <c r="T11" s="108"/>
      <c r="U11" s="108"/>
      <c r="V11" s="108">
        <v>200</v>
      </c>
      <c r="W11" s="108"/>
      <c r="X11" s="108"/>
      <c r="Y11" s="108"/>
      <c r="Z11" s="108"/>
      <c r="AA11" s="107">
        <v>200</v>
      </c>
      <c r="AB11" s="109">
        <v>32290</v>
      </c>
      <c r="AC11" s="110">
        <v>2</v>
      </c>
      <c r="AD11" s="107">
        <v>1275</v>
      </c>
      <c r="AE11" s="107">
        <v>70850</v>
      </c>
      <c r="AF11" s="122" t="s">
        <v>352</v>
      </c>
      <c r="AG11" s="111">
        <v>72810</v>
      </c>
      <c r="AH11" s="127">
        <v>72810</v>
      </c>
      <c r="AI11" s="112">
        <v>2524255</v>
      </c>
      <c r="AJ11" s="112" t="s">
        <v>307</v>
      </c>
    </row>
    <row r="12" spans="1:36" x14ac:dyDescent="0.25">
      <c r="A12" s="106">
        <v>11</v>
      </c>
      <c r="B12" s="107">
        <v>61</v>
      </c>
      <c r="C12" s="107">
        <v>2247089</v>
      </c>
      <c r="D12" s="107">
        <v>14353574</v>
      </c>
      <c r="E12" s="107" t="s">
        <v>96</v>
      </c>
      <c r="F12" s="107" t="s">
        <v>95</v>
      </c>
      <c r="G12" s="11">
        <v>17761</v>
      </c>
      <c r="H12" s="107">
        <v>0</v>
      </c>
      <c r="I12" s="107">
        <v>3556</v>
      </c>
      <c r="J12" s="107">
        <v>1776</v>
      </c>
      <c r="K12" s="107">
        <v>733</v>
      </c>
      <c r="L12" s="107">
        <v>293</v>
      </c>
      <c r="M12" s="107">
        <v>24119</v>
      </c>
      <c r="N12" s="108"/>
      <c r="O12" s="108"/>
      <c r="P12" s="108"/>
      <c r="Q12" s="107"/>
      <c r="R12" s="107"/>
      <c r="S12" s="108"/>
      <c r="T12" s="108"/>
      <c r="U12" s="108"/>
      <c r="V12" s="108">
        <v>200</v>
      </c>
      <c r="W12" s="108"/>
      <c r="X12" s="108"/>
      <c r="Y12" s="108"/>
      <c r="Z12" s="108"/>
      <c r="AA12" s="107">
        <v>200</v>
      </c>
      <c r="AB12" s="109">
        <v>23919</v>
      </c>
      <c r="AC12" s="110">
        <v>2</v>
      </c>
      <c r="AD12" s="107">
        <v>710</v>
      </c>
      <c r="AE12" s="107">
        <v>48440</v>
      </c>
      <c r="AF12" s="74" t="s">
        <v>119</v>
      </c>
      <c r="AG12" s="111">
        <v>48440</v>
      </c>
      <c r="AH12" s="127">
        <v>48440</v>
      </c>
      <c r="AI12" s="112">
        <v>2247089</v>
      </c>
      <c r="AJ12" s="112" t="s">
        <v>308</v>
      </c>
    </row>
    <row r="13" spans="1:36" x14ac:dyDescent="0.25">
      <c r="A13" s="106">
        <v>9</v>
      </c>
      <c r="B13" s="107">
        <v>63</v>
      </c>
      <c r="C13" s="107">
        <v>2224180</v>
      </c>
      <c r="D13" s="107">
        <v>14344399</v>
      </c>
      <c r="E13" s="107" t="s">
        <v>99</v>
      </c>
      <c r="F13" s="107" t="s">
        <v>98</v>
      </c>
      <c r="G13" s="11">
        <v>19098</v>
      </c>
      <c r="H13" s="107"/>
      <c r="I13" s="107">
        <v>3823</v>
      </c>
      <c r="J13" s="107">
        <v>1910</v>
      </c>
      <c r="K13" s="107">
        <v>600</v>
      </c>
      <c r="L13" s="107">
        <v>240</v>
      </c>
      <c r="M13" s="107">
        <v>25671</v>
      </c>
      <c r="N13" s="108"/>
      <c r="O13" s="108"/>
      <c r="P13" s="108"/>
      <c r="Q13" s="107"/>
      <c r="R13" s="107"/>
      <c r="S13" s="108"/>
      <c r="T13" s="108"/>
      <c r="U13" s="108"/>
      <c r="V13" s="108">
        <v>200</v>
      </c>
      <c r="W13" s="108"/>
      <c r="X13" s="108"/>
      <c r="Y13" s="108"/>
      <c r="Z13" s="108"/>
      <c r="AA13" s="107">
        <v>200</v>
      </c>
      <c r="AB13" s="109">
        <v>25471</v>
      </c>
      <c r="AC13" s="110">
        <v>2</v>
      </c>
      <c r="AD13" s="107">
        <v>860</v>
      </c>
      <c r="AE13" s="107">
        <v>63660</v>
      </c>
      <c r="AF13" s="74" t="s">
        <v>119</v>
      </c>
      <c r="AG13" s="111">
        <v>63660</v>
      </c>
      <c r="AH13" s="127">
        <v>63660</v>
      </c>
      <c r="AI13" s="112">
        <v>2224180</v>
      </c>
      <c r="AJ13" s="112" t="s">
        <v>312</v>
      </c>
    </row>
    <row r="14" spans="1:36" x14ac:dyDescent="0.25">
      <c r="A14" s="106">
        <v>9</v>
      </c>
      <c r="B14" s="107">
        <v>66</v>
      </c>
      <c r="C14" s="107">
        <v>2224224</v>
      </c>
      <c r="D14" s="107">
        <v>14344432</v>
      </c>
      <c r="E14" s="107" t="s">
        <v>102</v>
      </c>
      <c r="F14" s="107" t="s">
        <v>98</v>
      </c>
      <c r="G14" s="11">
        <v>19608</v>
      </c>
      <c r="H14" s="107">
        <v>0</v>
      </c>
      <c r="I14" s="107">
        <v>3926</v>
      </c>
      <c r="J14" s="107">
        <v>1961</v>
      </c>
      <c r="K14" s="107">
        <v>600</v>
      </c>
      <c r="L14" s="107">
        <v>240</v>
      </c>
      <c r="M14" s="107">
        <v>26335</v>
      </c>
      <c r="N14" s="108"/>
      <c r="O14" s="108"/>
      <c r="P14" s="108"/>
      <c r="Q14" s="107"/>
      <c r="R14" s="107"/>
      <c r="S14" s="108"/>
      <c r="T14" s="108"/>
      <c r="U14" s="108"/>
      <c r="V14" s="108">
        <v>200</v>
      </c>
      <c r="W14" s="108"/>
      <c r="X14" s="108"/>
      <c r="Y14" s="108"/>
      <c r="Z14" s="108"/>
      <c r="AA14" s="107">
        <v>200</v>
      </c>
      <c r="AB14" s="109">
        <v>26135</v>
      </c>
      <c r="AC14" s="110">
        <v>2</v>
      </c>
      <c r="AD14" s="107">
        <v>860</v>
      </c>
      <c r="AE14" s="107">
        <v>65360</v>
      </c>
      <c r="AF14" s="74" t="s">
        <v>119</v>
      </c>
      <c r="AG14" s="111">
        <v>65360</v>
      </c>
      <c r="AH14" s="127">
        <v>65360</v>
      </c>
      <c r="AI14" s="112">
        <v>2224224</v>
      </c>
      <c r="AJ14" s="112" t="s">
        <v>311</v>
      </c>
    </row>
    <row r="15" spans="1:36" x14ac:dyDescent="0.25">
      <c r="A15" s="106">
        <v>11</v>
      </c>
      <c r="B15" s="110">
        <v>2</v>
      </c>
      <c r="C15" s="117">
        <v>2224337</v>
      </c>
      <c r="D15" s="118">
        <v>14416950</v>
      </c>
      <c r="E15" s="107" t="s">
        <v>197</v>
      </c>
      <c r="F15" s="107" t="s">
        <v>198</v>
      </c>
      <c r="G15" s="11">
        <v>19287</v>
      </c>
      <c r="H15" s="119"/>
      <c r="I15" s="107">
        <v>3861</v>
      </c>
      <c r="J15" s="107">
        <v>1929</v>
      </c>
      <c r="K15" s="119">
        <v>733</v>
      </c>
      <c r="L15" s="107">
        <v>293</v>
      </c>
      <c r="M15" s="120">
        <v>26103</v>
      </c>
      <c r="N15" s="108"/>
      <c r="O15" s="107"/>
      <c r="P15" s="108"/>
      <c r="Q15" s="107"/>
      <c r="R15" s="107"/>
      <c r="S15" s="107"/>
      <c r="T15" s="107"/>
      <c r="U15" s="107"/>
      <c r="V15" s="107">
        <v>200</v>
      </c>
      <c r="W15" s="107"/>
      <c r="X15" s="108"/>
      <c r="Y15" s="108"/>
      <c r="Z15" s="108"/>
      <c r="AA15" s="107">
        <v>200</v>
      </c>
      <c r="AB15" s="109">
        <v>25903</v>
      </c>
      <c r="AC15" s="115">
        <v>2</v>
      </c>
      <c r="AD15" s="119">
        <v>710</v>
      </c>
      <c r="AE15" s="118">
        <v>52600</v>
      </c>
      <c r="AF15" s="74" t="s">
        <v>119</v>
      </c>
      <c r="AG15" s="125">
        <v>52600</v>
      </c>
      <c r="AH15" s="125">
        <v>52600</v>
      </c>
    </row>
    <row r="16" spans="1:36" x14ac:dyDescent="0.25">
      <c r="A16" s="106">
        <v>11</v>
      </c>
      <c r="B16" s="110">
        <v>14</v>
      </c>
      <c r="C16" s="117">
        <v>2246706</v>
      </c>
      <c r="D16" s="118">
        <v>14353272</v>
      </c>
      <c r="E16" s="107" t="s">
        <v>208</v>
      </c>
      <c r="F16" s="107" t="s">
        <v>207</v>
      </c>
      <c r="G16" s="11">
        <v>17761</v>
      </c>
      <c r="H16" s="119">
        <v>0</v>
      </c>
      <c r="I16" s="107">
        <v>3556</v>
      </c>
      <c r="J16" s="107">
        <v>1776</v>
      </c>
      <c r="K16" s="119">
        <v>733</v>
      </c>
      <c r="L16" s="107">
        <v>330</v>
      </c>
      <c r="M16" s="120">
        <v>24156</v>
      </c>
      <c r="N16" s="108"/>
      <c r="O16" s="107"/>
      <c r="P16" s="108"/>
      <c r="Q16" s="107"/>
      <c r="R16" s="107"/>
      <c r="S16" s="107"/>
      <c r="T16" s="107"/>
      <c r="U16" s="108"/>
      <c r="V16" s="107">
        <v>200</v>
      </c>
      <c r="W16" s="107"/>
      <c r="X16" s="108"/>
      <c r="Y16" s="108"/>
      <c r="Z16" s="108"/>
      <c r="AA16" s="107">
        <v>200</v>
      </c>
      <c r="AB16" s="109">
        <v>23956</v>
      </c>
      <c r="AC16" s="115">
        <v>3</v>
      </c>
      <c r="AD16" s="119">
        <v>935</v>
      </c>
      <c r="AE16" s="118">
        <v>48440</v>
      </c>
      <c r="AF16" s="74" t="s">
        <v>119</v>
      </c>
      <c r="AG16" s="125">
        <v>48440</v>
      </c>
      <c r="AH16" s="127">
        <v>48440</v>
      </c>
    </row>
    <row r="17" spans="1:34" x14ac:dyDescent="0.25">
      <c r="A17" s="106">
        <v>10</v>
      </c>
      <c r="B17" s="110">
        <v>16</v>
      </c>
      <c r="C17" s="117">
        <v>2224663</v>
      </c>
      <c r="D17" s="118">
        <v>14465747</v>
      </c>
      <c r="E17" s="107" t="s">
        <v>183</v>
      </c>
      <c r="F17" s="107" t="s">
        <v>211</v>
      </c>
      <c r="G17" s="11">
        <v>24923</v>
      </c>
      <c r="H17" s="119"/>
      <c r="I17" s="107">
        <v>4990</v>
      </c>
      <c r="J17" s="107">
        <v>2492</v>
      </c>
      <c r="K17" s="119">
        <v>667</v>
      </c>
      <c r="L17" s="107">
        <v>267</v>
      </c>
      <c r="M17" s="120">
        <v>33339</v>
      </c>
      <c r="N17" s="108"/>
      <c r="O17" s="107"/>
      <c r="P17" s="108"/>
      <c r="Q17" s="107"/>
      <c r="R17" s="107"/>
      <c r="S17" s="107"/>
      <c r="T17" s="107"/>
      <c r="U17" s="107"/>
      <c r="V17" s="107">
        <v>200</v>
      </c>
      <c r="W17" s="107"/>
      <c r="X17" s="108"/>
      <c r="Y17" s="108"/>
      <c r="Z17" s="108"/>
      <c r="AA17" s="107">
        <v>200</v>
      </c>
      <c r="AB17" s="109">
        <v>33139</v>
      </c>
      <c r="AC17" s="115">
        <v>2</v>
      </c>
      <c r="AD17" s="119">
        <v>935</v>
      </c>
      <c r="AE17" s="118">
        <v>74770</v>
      </c>
      <c r="AF17" s="74" t="s">
        <v>119</v>
      </c>
      <c r="AG17" s="125">
        <v>74770</v>
      </c>
      <c r="AH17" s="127">
        <v>74770</v>
      </c>
    </row>
    <row r="18" spans="1:34" x14ac:dyDescent="0.25">
      <c r="A18" s="106">
        <v>11</v>
      </c>
      <c r="B18" s="110">
        <v>22</v>
      </c>
      <c r="C18" s="117">
        <v>2233464</v>
      </c>
      <c r="D18" s="118">
        <v>14347228</v>
      </c>
      <c r="E18" s="107" t="s">
        <v>165</v>
      </c>
      <c r="F18" s="107" t="s">
        <v>214</v>
      </c>
      <c r="G18" s="11">
        <v>22095</v>
      </c>
      <c r="H18" s="119">
        <v>0</v>
      </c>
      <c r="I18" s="107">
        <v>4423</v>
      </c>
      <c r="J18" s="107">
        <v>2210</v>
      </c>
      <c r="K18" s="119">
        <v>733</v>
      </c>
      <c r="L18" s="107">
        <v>293</v>
      </c>
      <c r="M18" s="120">
        <v>29754</v>
      </c>
      <c r="N18" s="108"/>
      <c r="O18" s="107"/>
      <c r="P18" s="108"/>
      <c r="Q18" s="107"/>
      <c r="R18" s="107"/>
      <c r="S18" s="107"/>
      <c r="T18" s="107"/>
      <c r="U18" s="107"/>
      <c r="V18" s="107">
        <v>200</v>
      </c>
      <c r="W18" s="107"/>
      <c r="X18" s="108"/>
      <c r="Y18" s="108"/>
      <c r="Z18" s="108"/>
      <c r="AA18" s="107">
        <v>200</v>
      </c>
      <c r="AB18" s="109">
        <v>29554</v>
      </c>
      <c r="AC18" s="115">
        <v>2</v>
      </c>
      <c r="AD18" s="119">
        <v>860</v>
      </c>
      <c r="AE18" s="118">
        <v>60260</v>
      </c>
      <c r="AF18" s="74" t="s">
        <v>119</v>
      </c>
      <c r="AG18" s="125">
        <v>60260</v>
      </c>
      <c r="AH18" s="127">
        <v>60260</v>
      </c>
    </row>
    <row r="19" spans="1:34" x14ac:dyDescent="0.25">
      <c r="A19" s="106">
        <v>9</v>
      </c>
      <c r="B19" s="110">
        <v>30</v>
      </c>
      <c r="C19" s="117">
        <v>2224307</v>
      </c>
      <c r="D19" s="118">
        <v>14344497</v>
      </c>
      <c r="E19" s="107" t="s">
        <v>146</v>
      </c>
      <c r="F19" s="107" t="s">
        <v>221</v>
      </c>
      <c r="G19" s="11">
        <v>19608</v>
      </c>
      <c r="H19" s="119"/>
      <c r="I19" s="107">
        <v>3926</v>
      </c>
      <c r="J19" s="107">
        <v>1961</v>
      </c>
      <c r="K19" s="119">
        <v>600</v>
      </c>
      <c r="L19" s="107">
        <v>240</v>
      </c>
      <c r="M19" s="120">
        <v>26335</v>
      </c>
      <c r="N19" s="108"/>
      <c r="O19" s="107"/>
      <c r="P19" s="108"/>
      <c r="Q19" s="107"/>
      <c r="R19" s="107"/>
      <c r="S19" s="107"/>
      <c r="T19" s="107"/>
      <c r="U19" s="107"/>
      <c r="V19" s="107">
        <v>200</v>
      </c>
      <c r="W19" s="107"/>
      <c r="X19" s="108"/>
      <c r="Y19" s="108"/>
      <c r="Z19" s="108"/>
      <c r="AA19" s="107">
        <v>200</v>
      </c>
      <c r="AB19" s="109">
        <v>26135</v>
      </c>
      <c r="AC19" s="115">
        <v>2</v>
      </c>
      <c r="AD19" s="119">
        <v>860</v>
      </c>
      <c r="AE19" s="118">
        <v>65360</v>
      </c>
      <c r="AF19" s="74" t="s">
        <v>119</v>
      </c>
      <c r="AG19" s="125">
        <v>65360</v>
      </c>
      <c r="AH19" s="125">
        <v>65360</v>
      </c>
    </row>
    <row r="20" spans="1:34" x14ac:dyDescent="0.25">
      <c r="A20" s="106">
        <v>11</v>
      </c>
      <c r="B20" s="110">
        <v>32</v>
      </c>
      <c r="C20" s="117">
        <v>2224369</v>
      </c>
      <c r="D20" s="118">
        <v>14344537</v>
      </c>
      <c r="E20" s="107" t="s">
        <v>142</v>
      </c>
      <c r="F20" s="107" t="s">
        <v>222</v>
      </c>
      <c r="G20" s="11">
        <v>22095</v>
      </c>
      <c r="H20" s="119">
        <v>0</v>
      </c>
      <c r="I20" s="107">
        <v>4423</v>
      </c>
      <c r="J20" s="107">
        <v>2210</v>
      </c>
      <c r="K20" s="119">
        <v>733</v>
      </c>
      <c r="L20" s="107">
        <v>293</v>
      </c>
      <c r="M20" s="120">
        <v>29754</v>
      </c>
      <c r="N20" s="108"/>
      <c r="O20" s="107"/>
      <c r="P20" s="108"/>
      <c r="Q20" s="107"/>
      <c r="R20" s="107"/>
      <c r="S20" s="107"/>
      <c r="T20" s="107"/>
      <c r="U20" s="108"/>
      <c r="V20" s="107">
        <v>200</v>
      </c>
      <c r="W20" s="107"/>
      <c r="X20" s="108"/>
      <c r="Y20" s="108"/>
      <c r="Z20" s="108"/>
      <c r="AA20" s="107">
        <v>200</v>
      </c>
      <c r="AB20" s="109">
        <v>29554</v>
      </c>
      <c r="AC20" s="115">
        <v>2</v>
      </c>
      <c r="AD20" s="119">
        <v>860</v>
      </c>
      <c r="AE20" s="118">
        <v>60260</v>
      </c>
      <c r="AF20" s="74" t="s">
        <v>119</v>
      </c>
      <c r="AG20" s="125">
        <v>60260</v>
      </c>
      <c r="AH20" s="127">
        <v>60260</v>
      </c>
    </row>
    <row r="21" spans="1:34" x14ac:dyDescent="0.25">
      <c r="A21" s="106">
        <v>9</v>
      </c>
      <c r="B21" s="110">
        <v>46</v>
      </c>
      <c r="C21" s="117">
        <v>2224318</v>
      </c>
      <c r="D21" s="118">
        <v>14344503</v>
      </c>
      <c r="E21" s="107" t="s">
        <v>147</v>
      </c>
      <c r="F21" s="107" t="s">
        <v>231</v>
      </c>
      <c r="G21" s="11">
        <v>21255</v>
      </c>
      <c r="H21" s="119"/>
      <c r="I21" s="107">
        <v>4255</v>
      </c>
      <c r="J21" s="107">
        <v>2126</v>
      </c>
      <c r="K21" s="119">
        <v>600</v>
      </c>
      <c r="L21" s="107">
        <v>240</v>
      </c>
      <c r="M21" s="120">
        <v>28476</v>
      </c>
      <c r="N21" s="108"/>
      <c r="O21" s="107"/>
      <c r="P21" s="108"/>
      <c r="Q21" s="107"/>
      <c r="R21" s="107"/>
      <c r="S21" s="107"/>
      <c r="T21" s="107"/>
      <c r="U21" s="107"/>
      <c r="V21" s="107">
        <v>200</v>
      </c>
      <c r="W21" s="107"/>
      <c r="X21" s="108"/>
      <c r="Y21" s="108"/>
      <c r="Z21" s="108"/>
      <c r="AA21" s="107">
        <v>200</v>
      </c>
      <c r="AB21" s="109">
        <v>28276</v>
      </c>
      <c r="AC21" s="115">
        <v>2</v>
      </c>
      <c r="AD21" s="119">
        <v>935</v>
      </c>
      <c r="AE21" s="118">
        <v>70850</v>
      </c>
      <c r="AF21" s="74" t="s">
        <v>119</v>
      </c>
      <c r="AG21" s="125">
        <v>70850</v>
      </c>
      <c r="AH21" s="127">
        <v>70850</v>
      </c>
    </row>
    <row r="22" spans="1:34" x14ac:dyDescent="0.25">
      <c r="A22" s="106">
        <v>11</v>
      </c>
      <c r="B22" s="110">
        <v>54</v>
      </c>
      <c r="C22" s="117">
        <v>2249477</v>
      </c>
      <c r="D22" s="118">
        <v>14355345</v>
      </c>
      <c r="E22" s="107" t="s">
        <v>170</v>
      </c>
      <c r="F22" s="107" t="s">
        <v>240</v>
      </c>
      <c r="G22" s="11">
        <v>15022</v>
      </c>
      <c r="H22" s="119"/>
      <c r="I22" s="107">
        <v>3007</v>
      </c>
      <c r="J22" s="107">
        <v>1502</v>
      </c>
      <c r="K22" s="119">
        <v>733</v>
      </c>
      <c r="L22" s="107">
        <v>293</v>
      </c>
      <c r="M22" s="120">
        <v>20557</v>
      </c>
      <c r="N22" s="108"/>
      <c r="O22" s="107"/>
      <c r="P22" s="108"/>
      <c r="Q22" s="107"/>
      <c r="R22" s="107"/>
      <c r="S22" s="107"/>
      <c r="T22" s="107"/>
      <c r="U22" s="108"/>
      <c r="V22" s="107">
        <v>200</v>
      </c>
      <c r="W22" s="107"/>
      <c r="X22" s="108"/>
      <c r="Y22" s="108"/>
      <c r="Z22" s="108"/>
      <c r="AA22" s="107">
        <v>200</v>
      </c>
      <c r="AB22" s="109">
        <v>20357</v>
      </c>
      <c r="AC22" s="115">
        <v>2</v>
      </c>
      <c r="AD22" s="119">
        <v>600</v>
      </c>
      <c r="AE22" s="118">
        <v>39800</v>
      </c>
      <c r="AF22" s="122" t="s">
        <v>352</v>
      </c>
      <c r="AG22" s="125">
        <v>40970</v>
      </c>
      <c r="AH22" s="127">
        <v>40970</v>
      </c>
    </row>
    <row r="23" spans="1:34" x14ac:dyDescent="0.25">
      <c r="A23" s="106">
        <v>10</v>
      </c>
      <c r="B23" s="110">
        <v>62</v>
      </c>
      <c r="C23" s="117">
        <v>2224754</v>
      </c>
      <c r="D23" s="118">
        <v>14344794</v>
      </c>
      <c r="E23" s="107" t="s">
        <v>184</v>
      </c>
      <c r="F23" s="107" t="s">
        <v>246</v>
      </c>
      <c r="G23" s="11">
        <v>24923</v>
      </c>
      <c r="H23" s="119"/>
      <c r="I23" s="107">
        <v>4990</v>
      </c>
      <c r="J23" s="107">
        <v>2492</v>
      </c>
      <c r="K23" s="119">
        <v>667</v>
      </c>
      <c r="L23" s="107">
        <v>267</v>
      </c>
      <c r="M23" s="120">
        <v>33339</v>
      </c>
      <c r="N23" s="108"/>
      <c r="O23" s="107"/>
      <c r="P23" s="108"/>
      <c r="Q23" s="107"/>
      <c r="R23" s="107"/>
      <c r="S23" s="107"/>
      <c r="T23" s="107"/>
      <c r="U23" s="107"/>
      <c r="V23" s="107">
        <v>200</v>
      </c>
      <c r="W23" s="107"/>
      <c r="X23" s="108"/>
      <c r="Y23" s="108"/>
      <c r="Z23" s="108"/>
      <c r="AA23" s="107">
        <v>200</v>
      </c>
      <c r="AB23" s="109">
        <v>33139</v>
      </c>
      <c r="AC23" s="115">
        <v>2</v>
      </c>
      <c r="AD23" s="119">
        <v>935</v>
      </c>
      <c r="AE23" s="118">
        <v>74770</v>
      </c>
      <c r="AF23" s="74" t="s">
        <v>119</v>
      </c>
      <c r="AG23" s="125">
        <v>74770</v>
      </c>
      <c r="AH23" s="125">
        <v>74770</v>
      </c>
    </row>
    <row r="24" spans="1:34" x14ac:dyDescent="0.25">
      <c r="A24" s="106">
        <v>11</v>
      </c>
      <c r="B24" s="110">
        <v>65</v>
      </c>
      <c r="C24" s="117">
        <v>2224711</v>
      </c>
      <c r="D24" s="118">
        <v>14344764</v>
      </c>
      <c r="E24" s="107" t="s">
        <v>249</v>
      </c>
      <c r="F24" s="107" t="s">
        <v>250</v>
      </c>
      <c r="G24" s="11">
        <v>23965</v>
      </c>
      <c r="H24" s="119"/>
      <c r="I24" s="107">
        <v>4798</v>
      </c>
      <c r="J24" s="107">
        <v>2397</v>
      </c>
      <c r="K24" s="119">
        <v>733</v>
      </c>
      <c r="L24" s="107">
        <v>293</v>
      </c>
      <c r="M24" s="120">
        <v>32186</v>
      </c>
      <c r="N24" s="108"/>
      <c r="O24" s="107"/>
      <c r="P24" s="108"/>
      <c r="Q24" s="107"/>
      <c r="R24" s="107"/>
      <c r="S24" s="107"/>
      <c r="T24" s="107"/>
      <c r="U24" s="107"/>
      <c r="V24" s="107">
        <v>200</v>
      </c>
      <c r="W24" s="107"/>
      <c r="X24" s="108"/>
      <c r="Y24" s="108"/>
      <c r="Z24" s="108"/>
      <c r="AA24" s="107">
        <v>200</v>
      </c>
      <c r="AB24" s="109">
        <v>31986</v>
      </c>
      <c r="AC24" s="115">
        <v>2</v>
      </c>
      <c r="AD24" s="119">
        <v>860</v>
      </c>
      <c r="AE24" s="107">
        <v>65360</v>
      </c>
      <c r="AF24" s="74" t="s">
        <v>119</v>
      </c>
      <c r="AG24" s="125">
        <v>65360</v>
      </c>
      <c r="AH24" s="127">
        <v>65360</v>
      </c>
    </row>
    <row r="25" spans="1:34" x14ac:dyDescent="0.25">
      <c r="A25" s="106">
        <v>10</v>
      </c>
      <c r="B25" s="110">
        <v>68</v>
      </c>
      <c r="C25" s="117">
        <v>2224324</v>
      </c>
      <c r="D25" s="118">
        <v>14344506</v>
      </c>
      <c r="E25" s="107" t="s">
        <v>179</v>
      </c>
      <c r="F25" s="107" t="s">
        <v>252</v>
      </c>
      <c r="G25" s="11">
        <v>30703</v>
      </c>
      <c r="H25" s="119"/>
      <c r="I25" s="107">
        <v>6147</v>
      </c>
      <c r="J25" s="107">
        <v>3070</v>
      </c>
      <c r="K25" s="119">
        <v>667</v>
      </c>
      <c r="L25" s="107">
        <v>267</v>
      </c>
      <c r="M25" s="120">
        <v>40854</v>
      </c>
      <c r="N25" s="108"/>
      <c r="O25" s="107"/>
      <c r="P25" s="108"/>
      <c r="Q25" s="107"/>
      <c r="R25" s="107"/>
      <c r="S25" s="107"/>
      <c r="T25" s="107"/>
      <c r="U25" s="107"/>
      <c r="V25" s="107">
        <v>200</v>
      </c>
      <c r="W25" s="107"/>
      <c r="X25" s="108"/>
      <c r="Y25" s="108"/>
      <c r="Z25" s="108"/>
      <c r="AA25" s="107">
        <v>200</v>
      </c>
      <c r="AB25" s="109">
        <v>40654</v>
      </c>
      <c r="AC25" s="115">
        <v>2</v>
      </c>
      <c r="AD25" s="119">
        <v>935</v>
      </c>
      <c r="AE25" s="118">
        <v>92110</v>
      </c>
      <c r="AF25" s="74" t="s">
        <v>119</v>
      </c>
      <c r="AG25" s="125">
        <v>92110</v>
      </c>
      <c r="AH25" s="127">
        <v>92110</v>
      </c>
    </row>
  </sheetData>
  <mergeCells count="1">
    <mergeCell ref="B1:A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86"/>
  <sheetViews>
    <sheetView zoomScale="115" zoomScaleNormal="115" zoomScaleSheetLayoutView="115" workbookViewId="0">
      <pane xSplit="6" ySplit="2" topLeftCell="K3" activePane="bottomRight" state="frozen"/>
      <selection pane="topRight" activeCell="F1" sqref="F1"/>
      <selection pane="bottomLeft" activeCell="A3" sqref="A3"/>
      <selection pane="bottomRight" activeCell="C9" sqref="C9"/>
    </sheetView>
  </sheetViews>
  <sheetFormatPr defaultColWidth="0" defaultRowHeight="15" x14ac:dyDescent="0.25"/>
  <cols>
    <col min="1" max="1" width="4.85546875" style="1" customWidth="1"/>
    <col min="2" max="2" width="5.85546875" style="49" customWidth="1"/>
    <col min="3" max="3" width="9.140625" style="1" customWidth="1"/>
    <col min="4" max="4" width="9.85546875" style="1" customWidth="1"/>
    <col min="5" max="5" width="23.140625" style="1" customWidth="1"/>
    <col min="6" max="6" width="18.5703125" style="1" customWidth="1"/>
    <col min="7" max="7" width="8.85546875" style="5" customWidth="1"/>
    <col min="8" max="8" width="7.140625" style="5" customWidth="1"/>
    <col min="9" max="9" width="6.85546875" style="5" customWidth="1"/>
    <col min="10" max="11" width="6.42578125" style="5" customWidth="1"/>
    <col min="12" max="12" width="5.7109375" style="5" customWidth="1"/>
    <col min="13" max="13" width="8" style="6" customWidth="1"/>
    <col min="14" max="14" width="8.140625" style="1" customWidth="1"/>
    <col min="15" max="15" width="3.85546875" style="1" customWidth="1"/>
    <col min="16" max="16" width="6.5703125" style="1" customWidth="1"/>
    <col min="17" max="17" width="4.42578125" style="1" customWidth="1"/>
    <col min="18" max="18" width="6.28515625" style="1" customWidth="1"/>
    <col min="19" max="19" width="5.85546875" style="1" customWidth="1"/>
    <col min="20" max="20" width="4.7109375" style="1" customWidth="1"/>
    <col min="21" max="21" width="5.28515625" style="1" customWidth="1"/>
    <col min="22" max="23" width="4.28515625" style="1" customWidth="1"/>
    <col min="24" max="24" width="6.5703125" style="1" customWidth="1"/>
    <col min="25" max="25" width="4" style="1" customWidth="1"/>
    <col min="26" max="26" width="6" style="1" customWidth="1"/>
    <col min="27" max="27" width="7.5703125" style="1" customWidth="1"/>
    <col min="28" max="28" width="9" style="1" bestFit="1" customWidth="1"/>
    <col min="29" max="29" width="5.140625" style="49" customWidth="1"/>
    <col min="30" max="30" width="5.7109375" style="5" customWidth="1"/>
    <col min="31" max="31" width="9" style="43" customWidth="1"/>
    <col min="32" max="32" width="9.140625" style="49" customWidth="1"/>
    <col min="33" max="33" width="9.140625" style="155" customWidth="1"/>
    <col min="34" max="34" width="11.7109375" style="5" bestFit="1" customWidth="1"/>
    <col min="35" max="36" width="9" style="5" hidden="1" customWidth="1"/>
    <col min="37" max="38" width="5.7109375" style="5" hidden="1" customWidth="1"/>
    <col min="39" max="45" width="0" style="1" hidden="1" customWidth="1"/>
    <col min="46" max="16384" width="9.140625" style="1" hidden="1"/>
  </cols>
  <sheetData>
    <row r="1" spans="1:45" s="43" customFormat="1" ht="30.75" x14ac:dyDescent="0.25">
      <c r="B1" s="131" t="s">
        <v>402</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49"/>
      <c r="AF1" s="49"/>
      <c r="AG1" s="155"/>
      <c r="AH1" s="5"/>
    </row>
    <row r="2" spans="1:45" s="4" customFormat="1" ht="75" customHeight="1" x14ac:dyDescent="0.25">
      <c r="A2" s="4" t="s">
        <v>444</v>
      </c>
      <c r="B2" s="7" t="s">
        <v>0</v>
      </c>
      <c r="C2" s="7" t="s">
        <v>1</v>
      </c>
      <c r="D2" s="7" t="s">
        <v>191</v>
      </c>
      <c r="E2" s="7" t="s">
        <v>2</v>
      </c>
      <c r="F2" s="7" t="s">
        <v>3</v>
      </c>
      <c r="G2" s="7" t="s">
        <v>105</v>
      </c>
      <c r="H2" s="7" t="s">
        <v>190</v>
      </c>
      <c r="I2" s="7" t="s">
        <v>192</v>
      </c>
      <c r="J2" s="7" t="s">
        <v>258</v>
      </c>
      <c r="K2" s="7" t="s">
        <v>193</v>
      </c>
      <c r="L2" s="7" t="s">
        <v>107</v>
      </c>
      <c r="M2" s="7" t="s">
        <v>106</v>
      </c>
      <c r="N2" s="8" t="s">
        <v>108</v>
      </c>
      <c r="O2" s="8" t="s">
        <v>109</v>
      </c>
      <c r="P2" s="8" t="s">
        <v>110</v>
      </c>
      <c r="Q2" s="8" t="s">
        <v>111</v>
      </c>
      <c r="R2" s="8" t="s">
        <v>112</v>
      </c>
      <c r="S2" s="8" t="s">
        <v>113</v>
      </c>
      <c r="T2" s="8" t="s">
        <v>114</v>
      </c>
      <c r="U2" s="8" t="s">
        <v>115</v>
      </c>
      <c r="V2" s="8" t="s">
        <v>116</v>
      </c>
      <c r="W2" s="8" t="s">
        <v>117</v>
      </c>
      <c r="X2" s="8" t="s">
        <v>118</v>
      </c>
      <c r="Y2" s="8" t="s">
        <v>318</v>
      </c>
      <c r="Z2" s="8" t="s">
        <v>313</v>
      </c>
      <c r="AA2" s="8" t="s">
        <v>194</v>
      </c>
      <c r="AB2" s="8" t="s">
        <v>187</v>
      </c>
      <c r="AC2" s="4" t="s">
        <v>327</v>
      </c>
      <c r="AD2" s="7" t="s">
        <v>107</v>
      </c>
      <c r="AE2" s="85" t="s">
        <v>350</v>
      </c>
      <c r="AF2" s="7" t="s">
        <v>351</v>
      </c>
      <c r="AG2" s="123" t="s">
        <v>353</v>
      </c>
      <c r="AH2" s="123" t="s">
        <v>353</v>
      </c>
      <c r="AI2" s="4" t="s">
        <v>355</v>
      </c>
      <c r="AJ2" s="4" t="s">
        <v>356</v>
      </c>
    </row>
    <row r="3" spans="1:45" s="3" customFormat="1" ht="16.5" customHeight="1" x14ac:dyDescent="0.25">
      <c r="A3" s="3">
        <v>0</v>
      </c>
      <c r="B3" s="9">
        <v>1</v>
      </c>
      <c r="C3" s="10">
        <v>2247181</v>
      </c>
      <c r="D3" s="50">
        <v>14353640</v>
      </c>
      <c r="E3" s="11" t="s">
        <v>195</v>
      </c>
      <c r="F3" s="11" t="s">
        <v>196</v>
      </c>
      <c r="G3" s="11">
        <f>IF(A3&gt;=1,ROUND(AH3/30*A3,0),AG3)</f>
        <v>48440</v>
      </c>
      <c r="H3" s="12"/>
      <c r="I3" s="11">
        <f t="shared" ref="I3:I33" si="0">ROUND(G3*20.02%,0)</f>
        <v>9698</v>
      </c>
      <c r="J3" s="11">
        <f t="shared" ref="J3:J33" si="1">ROUND(G3*10%,0)</f>
        <v>4844</v>
      </c>
      <c r="K3" s="12">
        <v>2000</v>
      </c>
      <c r="L3" s="11">
        <f>IF(AND(G3&gt;=87481,AC3=1),1375,IF(AND(G3&gt;=65361,AC3=1),1330,IF(AND(G3&gt;=54061,AC3=1),1225,IF(AND(G3&gt;=42141,AC3=1),1000,IF(AND(G3&gt;=31751,AC3=1),850,IF(AND(G3&lt;=31750,AC3=1),700,IF(AND(G3&gt;=87481,AC3=2),1600,IF(AND(G3&gt;=65361,AC3=2),1525,IF(AND(G3&gt;=54061,AC3=2),1400,IF(AND(G3&gt;=42141,AC3=2),1150,IF(AND(G3&gt;=31751,AC3=2),975,IF(AND(G3&lt;=31750,AC3=2),800,IF(AND(G3&gt;=87481,AC3=3),1800,IF(AND(G3&gt;=65361,AC3=3),1700,IF(AND(G3&gt;=54061,AC3=3),1600,IF(AND(G3&gt;=42141,AC3=3),1300,IF(AND(G3&gt;=31751,AC3=3),1100,IF(AND(G3&lt;=31750,AC3=3),900))))))))))))))))))</f>
        <v>1150</v>
      </c>
      <c r="M3" s="13">
        <f t="shared" ref="M3:M33" si="2">SUM(G3:L3)</f>
        <v>66132</v>
      </c>
      <c r="N3" s="14">
        <v>0</v>
      </c>
      <c r="O3" s="11">
        <v>0</v>
      </c>
      <c r="P3" s="14">
        <v>0</v>
      </c>
      <c r="Q3" s="11">
        <v>0</v>
      </c>
      <c r="R3" s="11">
        <v>1800</v>
      </c>
      <c r="S3" s="11">
        <v>0</v>
      </c>
      <c r="T3" s="11">
        <v>30</v>
      </c>
      <c r="U3" s="14">
        <f>ROUND((G3+I3)*10%,0)</f>
        <v>5814</v>
      </c>
      <c r="V3" s="11">
        <v>200</v>
      </c>
      <c r="W3" s="11">
        <v>225</v>
      </c>
      <c r="X3" s="14">
        <v>1000</v>
      </c>
      <c r="Y3" s="14"/>
      <c r="Z3" s="14"/>
      <c r="AA3" s="11">
        <f t="shared" ref="AA3:AA33" si="3">SUM(N3:Z3)</f>
        <v>9069</v>
      </c>
      <c r="AB3" s="15">
        <f t="shared" ref="AB3:AB33" si="4">M3-AA3</f>
        <v>57063</v>
      </c>
      <c r="AC3" s="79">
        <f>IFERROR(VLOOKUP(F3,HILLTOPSNEW,2,FALSE),2)</f>
        <v>2</v>
      </c>
      <c r="AD3" s="12">
        <v>710</v>
      </c>
      <c r="AE3" s="50">
        <v>48440</v>
      </c>
      <c r="AF3" s="74" t="str">
        <f>IFERROR(VLOOKUP(D3,INCREMENTSJUNE,1,FALSE),"")</f>
        <v/>
      </c>
      <c r="AG3" s="124">
        <f t="shared" ref="AG3:AG33" si="5">IF((AF3="YES"),VLOOKUP(AE3,RATEOFINC,2,FALSE)+AE3,AE3)</f>
        <v>48440</v>
      </c>
      <c r="AH3" s="124">
        <v>48440</v>
      </c>
      <c r="AI3" s="81">
        <v>2247181</v>
      </c>
      <c r="AJ3" s="81" t="s">
        <v>308</v>
      </c>
      <c r="AK3" s="81"/>
      <c r="AL3" s="81"/>
      <c r="AM3" s="91"/>
      <c r="AN3" s="91"/>
      <c r="AO3" s="91"/>
      <c r="AP3" s="91"/>
      <c r="AQ3" s="91"/>
      <c r="AR3" s="91"/>
      <c r="AS3" s="91"/>
    </row>
    <row r="4" spans="1:45" s="3" customFormat="1" ht="16.5" customHeight="1" x14ac:dyDescent="0.25">
      <c r="A4" s="106">
        <v>11</v>
      </c>
      <c r="B4" s="110">
        <v>2</v>
      </c>
      <c r="C4" s="117">
        <v>2224337</v>
      </c>
      <c r="D4" s="118">
        <v>14416950</v>
      </c>
      <c r="E4" s="107" t="s">
        <v>197</v>
      </c>
      <c r="F4" s="107" t="s">
        <v>198</v>
      </c>
      <c r="G4" s="11">
        <f>IF(A4&gt;=1,ROUND(AH4/30*A4,0),AG4)</f>
        <v>19287</v>
      </c>
      <c r="H4" s="119"/>
      <c r="I4" s="107">
        <f t="shared" si="0"/>
        <v>3861</v>
      </c>
      <c r="J4" s="107">
        <f t="shared" si="1"/>
        <v>1929</v>
      </c>
      <c r="K4" s="119">
        <f>ROUND(2000/30*A4,0)</f>
        <v>733</v>
      </c>
      <c r="L4" s="107">
        <f>ROUND(800/30*A4,0)</f>
        <v>293</v>
      </c>
      <c r="M4" s="120">
        <f t="shared" si="2"/>
        <v>26103</v>
      </c>
      <c r="N4" s="108"/>
      <c r="O4" s="107"/>
      <c r="P4" s="108"/>
      <c r="Q4" s="107"/>
      <c r="R4" s="107"/>
      <c r="S4" s="107"/>
      <c r="T4" s="107"/>
      <c r="U4" s="107"/>
      <c r="V4" s="107">
        <v>200</v>
      </c>
      <c r="W4" s="107"/>
      <c r="X4" s="108"/>
      <c r="Y4" s="108"/>
      <c r="Z4" s="108"/>
      <c r="AA4" s="107">
        <f t="shared" si="3"/>
        <v>200</v>
      </c>
      <c r="AB4" s="109">
        <f t="shared" si="4"/>
        <v>25903</v>
      </c>
      <c r="AC4" s="115">
        <f t="shared" ref="AC3:AC33" si="6">IFERROR(VLOOKUP(F4,HILLTOPSNEW,2,FALSE),2)</f>
        <v>2</v>
      </c>
      <c r="AD4" s="119">
        <v>710</v>
      </c>
      <c r="AE4" s="118">
        <v>52600</v>
      </c>
      <c r="AF4" s="74" t="str">
        <f>IFERROR(VLOOKUP(D4,INCREMENTSJUNE,1,FALSE),"")</f>
        <v/>
      </c>
      <c r="AG4" s="125">
        <f t="shared" si="5"/>
        <v>52600</v>
      </c>
      <c r="AH4" s="125">
        <v>52600</v>
      </c>
      <c r="AI4" s="81">
        <v>2224337</v>
      </c>
      <c r="AJ4" s="81" t="s">
        <v>308</v>
      </c>
      <c r="AK4" s="81"/>
      <c r="AL4" s="81"/>
      <c r="AM4" s="91"/>
      <c r="AN4" s="91"/>
      <c r="AO4" s="91"/>
      <c r="AP4" s="91"/>
      <c r="AQ4" s="91"/>
      <c r="AR4" s="91"/>
      <c r="AS4" s="91"/>
    </row>
    <row r="5" spans="1:45" s="3" customFormat="1" ht="16.5" customHeight="1" x14ac:dyDescent="0.25">
      <c r="A5" s="3">
        <v>0</v>
      </c>
      <c r="B5" s="9">
        <v>3</v>
      </c>
      <c r="C5" s="10">
        <v>2224312</v>
      </c>
      <c r="D5" s="50">
        <v>14344500</v>
      </c>
      <c r="E5" s="11" t="s">
        <v>161</v>
      </c>
      <c r="F5" s="11" t="s">
        <v>199</v>
      </c>
      <c r="G5" s="11">
        <f t="shared" ref="G5:G67" si="7">IF(A5&gt;=1,ROUND(AH5/30*A5,0),AG5)</f>
        <v>57100</v>
      </c>
      <c r="H5" s="12"/>
      <c r="I5" s="11">
        <f t="shared" si="0"/>
        <v>11431</v>
      </c>
      <c r="J5" s="11">
        <f t="shared" si="1"/>
        <v>5710</v>
      </c>
      <c r="K5" s="12">
        <v>2000</v>
      </c>
      <c r="L5" s="11">
        <f t="shared" ref="L5:L65" si="8">IF(AND(G5&gt;=87481,AC5=1),1375,IF(AND(G5&gt;=65361,AC5=1),1330,IF(AND(G5&gt;=54061,AC5=1),1225,IF(AND(G5&gt;=42141,AC5=1),1000,IF(AND(G5&gt;=31751,AC5=1),850,IF(AND(G5&lt;=31750,AC5=1),700,IF(AND(G5&gt;=87481,AC5=2),1600,IF(AND(G5&gt;=65361,AC5=2),1525,IF(AND(G5&gt;=54061,AC5=2),1400,IF(AND(G5&gt;=42141,AC5=2),1150,IF(AND(G5&gt;=31751,AC5=2),975,IF(AND(G5&lt;=31750,AC5=2),800,IF(AND(G5&gt;=87481,AC5=3),1800,IF(AND(G5&gt;=65361,AC5=3),1700,IF(AND(G5&gt;=54061,AC5=3),1600,IF(AND(G5&gt;=42141,AC5=3),1300,IF(AND(G5&gt;=31751,AC5=3),1100,IF(AND(G5&lt;=31750,AC5=3),900))))))))))))))))))</f>
        <v>1600</v>
      </c>
      <c r="M5" s="13">
        <f t="shared" si="2"/>
        <v>77841</v>
      </c>
      <c r="N5" s="14">
        <v>0</v>
      </c>
      <c r="O5" s="11">
        <v>0</v>
      </c>
      <c r="P5" s="14">
        <v>0</v>
      </c>
      <c r="Q5" s="11">
        <v>0</v>
      </c>
      <c r="R5" s="11">
        <v>2200</v>
      </c>
      <c r="S5" s="11">
        <v>0</v>
      </c>
      <c r="T5" s="11">
        <v>30</v>
      </c>
      <c r="U5" s="14">
        <f>ROUND((G5+I5)*10%,0)</f>
        <v>6853</v>
      </c>
      <c r="V5" s="11">
        <v>200</v>
      </c>
      <c r="W5" s="11">
        <v>225</v>
      </c>
      <c r="X5" s="14">
        <v>3000</v>
      </c>
      <c r="Y5" s="14"/>
      <c r="Z5" s="14"/>
      <c r="AA5" s="11">
        <f t="shared" si="3"/>
        <v>12508</v>
      </c>
      <c r="AB5" s="15">
        <f t="shared" si="4"/>
        <v>65333</v>
      </c>
      <c r="AC5" s="79">
        <f t="shared" si="6"/>
        <v>3</v>
      </c>
      <c r="AD5" s="12">
        <v>935</v>
      </c>
      <c r="AE5" s="50">
        <v>55520</v>
      </c>
      <c r="AF5" s="122" t="s">
        <v>352</v>
      </c>
      <c r="AG5" s="124">
        <f t="shared" si="5"/>
        <v>57100</v>
      </c>
      <c r="AH5" s="124">
        <v>57100</v>
      </c>
      <c r="AI5" s="81">
        <v>2224312</v>
      </c>
      <c r="AJ5" s="81" t="s">
        <v>308</v>
      </c>
      <c r="AK5" s="81"/>
      <c r="AL5" s="81"/>
      <c r="AM5" s="91"/>
      <c r="AN5" s="91"/>
      <c r="AO5" s="91"/>
      <c r="AP5" s="91"/>
      <c r="AQ5" s="91"/>
      <c r="AR5" s="91"/>
      <c r="AS5" s="91"/>
    </row>
    <row r="6" spans="1:45" s="3" customFormat="1" ht="16.5" customHeight="1" x14ac:dyDescent="0.25">
      <c r="A6" s="3">
        <v>0</v>
      </c>
      <c r="B6" s="9">
        <v>4</v>
      </c>
      <c r="C6" s="10">
        <v>2240696</v>
      </c>
      <c r="D6" s="50">
        <v>14349250</v>
      </c>
      <c r="E6" s="11" t="s">
        <v>159</v>
      </c>
      <c r="F6" s="11" t="s">
        <v>200</v>
      </c>
      <c r="G6" s="11">
        <f t="shared" si="7"/>
        <v>57100</v>
      </c>
      <c r="H6" s="12"/>
      <c r="I6" s="11">
        <f t="shared" si="0"/>
        <v>11431</v>
      </c>
      <c r="J6" s="11">
        <f t="shared" si="1"/>
        <v>5710</v>
      </c>
      <c r="K6" s="12">
        <v>2000</v>
      </c>
      <c r="L6" s="11">
        <f t="shared" si="8"/>
        <v>1400</v>
      </c>
      <c r="M6" s="13">
        <f t="shared" si="2"/>
        <v>77641</v>
      </c>
      <c r="N6" s="14">
        <v>0</v>
      </c>
      <c r="O6" s="11">
        <v>0</v>
      </c>
      <c r="P6" s="14">
        <v>0</v>
      </c>
      <c r="Q6" s="11">
        <v>0</v>
      </c>
      <c r="R6" s="11">
        <v>2200</v>
      </c>
      <c r="S6" s="11">
        <v>0</v>
      </c>
      <c r="T6" s="11">
        <v>60</v>
      </c>
      <c r="U6" s="14">
        <f>ROUND((G6+I6)*10%,0)</f>
        <v>6853</v>
      </c>
      <c r="V6" s="11">
        <v>200</v>
      </c>
      <c r="W6" s="11">
        <v>225</v>
      </c>
      <c r="X6" s="14">
        <v>3000</v>
      </c>
      <c r="Y6" s="14"/>
      <c r="Z6" s="14"/>
      <c r="AA6" s="11">
        <f t="shared" si="3"/>
        <v>12538</v>
      </c>
      <c r="AB6" s="15">
        <f t="shared" si="4"/>
        <v>65103</v>
      </c>
      <c r="AC6" s="79">
        <f t="shared" si="6"/>
        <v>2</v>
      </c>
      <c r="AD6" s="12">
        <v>935</v>
      </c>
      <c r="AE6" s="50">
        <v>57100</v>
      </c>
      <c r="AF6" s="74" t="str">
        <f>IFERROR(VLOOKUP(D6,INCREMENTSJUNE,1,FALSE),"")</f>
        <v/>
      </c>
      <c r="AG6" s="124">
        <f t="shared" si="5"/>
        <v>57100</v>
      </c>
      <c r="AH6" s="124">
        <v>57100</v>
      </c>
      <c r="AI6" s="81">
        <v>2240696</v>
      </c>
      <c r="AJ6" s="81" t="s">
        <v>308</v>
      </c>
      <c r="AK6" s="81"/>
      <c r="AL6" s="81"/>
      <c r="AM6" s="91"/>
      <c r="AN6" s="91"/>
      <c r="AO6" s="91"/>
      <c r="AP6" s="91"/>
      <c r="AQ6" s="91"/>
      <c r="AR6" s="91"/>
      <c r="AS6" s="91"/>
    </row>
    <row r="7" spans="1:45" s="3" customFormat="1" ht="16.5" customHeight="1" x14ac:dyDescent="0.25">
      <c r="A7" s="3">
        <v>0</v>
      </c>
      <c r="B7" s="9">
        <v>5</v>
      </c>
      <c r="C7" s="10">
        <v>2224332</v>
      </c>
      <c r="D7" s="50">
        <v>14344511</v>
      </c>
      <c r="E7" s="11" t="s">
        <v>173</v>
      </c>
      <c r="F7" s="11" t="s">
        <v>200</v>
      </c>
      <c r="G7" s="11">
        <f t="shared" si="7"/>
        <v>72810</v>
      </c>
      <c r="H7" s="12"/>
      <c r="I7" s="11">
        <f t="shared" si="0"/>
        <v>14577</v>
      </c>
      <c r="J7" s="11">
        <f t="shared" si="1"/>
        <v>7281</v>
      </c>
      <c r="K7" s="12">
        <v>2000</v>
      </c>
      <c r="L7" s="11">
        <f t="shared" si="8"/>
        <v>1525</v>
      </c>
      <c r="M7" s="13">
        <f t="shared" si="2"/>
        <v>98193</v>
      </c>
      <c r="N7" s="14">
        <v>10000</v>
      </c>
      <c r="O7" s="11">
        <v>0</v>
      </c>
      <c r="P7" s="14">
        <v>0</v>
      </c>
      <c r="Q7" s="11">
        <v>0</v>
      </c>
      <c r="R7" s="11">
        <v>2200</v>
      </c>
      <c r="S7" s="11">
        <v>0</v>
      </c>
      <c r="T7" s="11">
        <v>60</v>
      </c>
      <c r="U7" s="11">
        <v>0</v>
      </c>
      <c r="V7" s="11">
        <v>200</v>
      </c>
      <c r="W7" s="11">
        <v>225</v>
      </c>
      <c r="X7" s="14">
        <v>10000</v>
      </c>
      <c r="Y7" s="14"/>
      <c r="Z7" s="14"/>
      <c r="AA7" s="11">
        <f t="shared" si="3"/>
        <v>22685</v>
      </c>
      <c r="AB7" s="15">
        <f t="shared" si="4"/>
        <v>75508</v>
      </c>
      <c r="AC7" s="79">
        <f t="shared" si="6"/>
        <v>2</v>
      </c>
      <c r="AD7" s="12">
        <v>935</v>
      </c>
      <c r="AE7" s="50">
        <v>70850</v>
      </c>
      <c r="AF7" s="122" t="s">
        <v>352</v>
      </c>
      <c r="AG7" s="124">
        <f t="shared" si="5"/>
        <v>72810</v>
      </c>
      <c r="AH7" s="124">
        <v>72810</v>
      </c>
      <c r="AI7" s="81">
        <v>2224332</v>
      </c>
      <c r="AJ7" s="81" t="s">
        <v>308</v>
      </c>
      <c r="AK7" s="81"/>
      <c r="AL7" s="81"/>
      <c r="AM7" s="91"/>
      <c r="AN7" s="91"/>
      <c r="AO7" s="91"/>
      <c r="AP7" s="91"/>
      <c r="AQ7" s="91"/>
      <c r="AR7" s="91"/>
      <c r="AS7" s="91"/>
    </row>
    <row r="8" spans="1:45" s="3" customFormat="1" ht="16.5" customHeight="1" x14ac:dyDescent="0.25">
      <c r="A8" s="3">
        <v>0</v>
      </c>
      <c r="B8" s="9">
        <v>6</v>
      </c>
      <c r="C8" s="10">
        <v>2244411</v>
      </c>
      <c r="D8" s="50">
        <v>14371977</v>
      </c>
      <c r="E8" s="11" t="s">
        <v>201</v>
      </c>
      <c r="F8" s="11" t="s">
        <v>202</v>
      </c>
      <c r="G8" s="11">
        <f t="shared" si="7"/>
        <v>52600</v>
      </c>
      <c r="H8" s="12"/>
      <c r="I8" s="11">
        <f t="shared" si="0"/>
        <v>10531</v>
      </c>
      <c r="J8" s="11">
        <f t="shared" si="1"/>
        <v>5260</v>
      </c>
      <c r="K8" s="12">
        <v>2000</v>
      </c>
      <c r="L8" s="11">
        <f t="shared" si="8"/>
        <v>1150</v>
      </c>
      <c r="M8" s="13">
        <f t="shared" si="2"/>
        <v>71541</v>
      </c>
      <c r="N8" s="14">
        <v>0</v>
      </c>
      <c r="O8" s="11">
        <v>0</v>
      </c>
      <c r="P8" s="14">
        <v>0</v>
      </c>
      <c r="Q8" s="11">
        <v>0</v>
      </c>
      <c r="R8" s="11">
        <v>2000</v>
      </c>
      <c r="S8" s="11">
        <v>0</v>
      </c>
      <c r="T8" s="11">
        <v>30</v>
      </c>
      <c r="U8" s="14">
        <f>ROUND((G8+I8)*10%,0)</f>
        <v>6313</v>
      </c>
      <c r="V8" s="11">
        <v>200</v>
      </c>
      <c r="W8" s="11">
        <v>225</v>
      </c>
      <c r="X8" s="14">
        <v>2000</v>
      </c>
      <c r="Y8" s="14"/>
      <c r="Z8" s="14"/>
      <c r="AA8" s="11">
        <f t="shared" si="3"/>
        <v>10768</v>
      </c>
      <c r="AB8" s="15">
        <f t="shared" si="4"/>
        <v>60773</v>
      </c>
      <c r="AC8" s="79">
        <f t="shared" si="6"/>
        <v>2</v>
      </c>
      <c r="AD8" s="12">
        <v>710</v>
      </c>
      <c r="AE8" s="11">
        <v>52600</v>
      </c>
      <c r="AF8" s="74" t="str">
        <f t="shared" ref="AF8:AF26" si="9">IFERROR(VLOOKUP(D8,INCREMENTSJUNE,1,FALSE),"")</f>
        <v/>
      </c>
      <c r="AG8" s="124">
        <f t="shared" si="5"/>
        <v>52600</v>
      </c>
      <c r="AH8" s="124">
        <v>52600</v>
      </c>
      <c r="AI8" s="81">
        <v>2244411</v>
      </c>
      <c r="AJ8" s="81" t="s">
        <v>308</v>
      </c>
      <c r="AK8" s="81"/>
      <c r="AL8" s="81"/>
      <c r="AM8" s="91"/>
      <c r="AN8" s="91"/>
      <c r="AO8" s="91"/>
      <c r="AP8" s="91"/>
      <c r="AQ8" s="91"/>
      <c r="AR8" s="91"/>
      <c r="AS8" s="91"/>
    </row>
    <row r="9" spans="1:45" s="3" customFormat="1" ht="16.5" customHeight="1" x14ac:dyDescent="0.25">
      <c r="A9" s="3">
        <v>0</v>
      </c>
      <c r="B9" s="9">
        <v>7</v>
      </c>
      <c r="C9" s="10">
        <v>2224776</v>
      </c>
      <c r="D9" s="50">
        <v>14344813</v>
      </c>
      <c r="E9" s="11" t="s">
        <v>155</v>
      </c>
      <c r="F9" s="11" t="s">
        <v>203</v>
      </c>
      <c r="G9" s="11">
        <f t="shared" si="7"/>
        <v>65360</v>
      </c>
      <c r="H9" s="12"/>
      <c r="I9" s="11">
        <f t="shared" si="0"/>
        <v>13085</v>
      </c>
      <c r="J9" s="11">
        <f t="shared" si="1"/>
        <v>6536</v>
      </c>
      <c r="K9" s="12">
        <v>0</v>
      </c>
      <c r="L9" s="11">
        <v>0</v>
      </c>
      <c r="M9" s="13">
        <f t="shared" si="2"/>
        <v>84981</v>
      </c>
      <c r="N9" s="14">
        <v>7000</v>
      </c>
      <c r="O9" s="11">
        <v>0</v>
      </c>
      <c r="P9" s="14">
        <v>0</v>
      </c>
      <c r="Q9" s="11">
        <v>0</v>
      </c>
      <c r="R9" s="11">
        <v>2200</v>
      </c>
      <c r="S9" s="11">
        <v>0</v>
      </c>
      <c r="T9" s="11">
        <v>60</v>
      </c>
      <c r="U9" s="11">
        <v>0</v>
      </c>
      <c r="V9" s="11">
        <v>200</v>
      </c>
      <c r="W9" s="11">
        <v>225</v>
      </c>
      <c r="X9" s="14">
        <v>3400</v>
      </c>
      <c r="Y9" s="14"/>
      <c r="Z9" s="14"/>
      <c r="AA9" s="11">
        <f t="shared" si="3"/>
        <v>13085</v>
      </c>
      <c r="AB9" s="15">
        <f t="shared" si="4"/>
        <v>71896</v>
      </c>
      <c r="AC9" s="79">
        <f t="shared" si="6"/>
        <v>2</v>
      </c>
      <c r="AD9" s="12">
        <v>0</v>
      </c>
      <c r="AE9" s="50">
        <v>65360</v>
      </c>
      <c r="AF9" s="74" t="str">
        <f t="shared" si="9"/>
        <v/>
      </c>
      <c r="AG9" s="124">
        <f t="shared" si="5"/>
        <v>65360</v>
      </c>
      <c r="AH9" s="124">
        <v>65360</v>
      </c>
      <c r="AI9" s="81">
        <v>2224776</v>
      </c>
      <c r="AJ9" s="81" t="s">
        <v>308</v>
      </c>
      <c r="AK9" s="81"/>
      <c r="AL9" s="81"/>
    </row>
    <row r="10" spans="1:45" s="3" customFormat="1" ht="16.5" customHeight="1" x14ac:dyDescent="0.25">
      <c r="A10" s="3">
        <v>0</v>
      </c>
      <c r="B10" s="9">
        <v>8</v>
      </c>
      <c r="C10" s="10">
        <v>2229084</v>
      </c>
      <c r="D10" s="50">
        <v>14345861</v>
      </c>
      <c r="E10" s="11" t="s">
        <v>185</v>
      </c>
      <c r="F10" s="11" t="s">
        <v>203</v>
      </c>
      <c r="G10" s="11">
        <f t="shared" si="7"/>
        <v>61960</v>
      </c>
      <c r="H10" s="12"/>
      <c r="I10" s="11">
        <f t="shared" si="0"/>
        <v>12404</v>
      </c>
      <c r="J10" s="11">
        <f t="shared" si="1"/>
        <v>6196</v>
      </c>
      <c r="K10" s="12">
        <v>0</v>
      </c>
      <c r="L10" s="11">
        <v>0</v>
      </c>
      <c r="M10" s="13">
        <f t="shared" si="2"/>
        <v>80560</v>
      </c>
      <c r="N10" s="14">
        <v>5000</v>
      </c>
      <c r="O10" s="11">
        <v>0</v>
      </c>
      <c r="P10" s="14">
        <v>0</v>
      </c>
      <c r="Q10" s="11">
        <v>0</v>
      </c>
      <c r="R10" s="11">
        <v>2200</v>
      </c>
      <c r="S10" s="11">
        <v>0</v>
      </c>
      <c r="T10" s="11">
        <v>60</v>
      </c>
      <c r="U10" s="11">
        <v>0</v>
      </c>
      <c r="V10" s="11">
        <v>200</v>
      </c>
      <c r="W10" s="11">
        <v>225</v>
      </c>
      <c r="X10" s="14">
        <v>3000</v>
      </c>
      <c r="Y10" s="14"/>
      <c r="Z10" s="14"/>
      <c r="AA10" s="11">
        <f t="shared" si="3"/>
        <v>10685</v>
      </c>
      <c r="AB10" s="15">
        <f t="shared" si="4"/>
        <v>69875</v>
      </c>
      <c r="AC10" s="79">
        <f t="shared" si="6"/>
        <v>2</v>
      </c>
      <c r="AD10" s="12">
        <v>0</v>
      </c>
      <c r="AE10" s="50">
        <v>61960</v>
      </c>
      <c r="AF10" s="74" t="str">
        <f t="shared" si="9"/>
        <v/>
      </c>
      <c r="AG10" s="124">
        <f t="shared" si="5"/>
        <v>61960</v>
      </c>
      <c r="AH10" s="126">
        <v>61960</v>
      </c>
      <c r="AI10" s="81">
        <v>2229084</v>
      </c>
      <c r="AJ10" s="81" t="s">
        <v>308</v>
      </c>
      <c r="AK10" s="81"/>
      <c r="AL10" s="81"/>
    </row>
    <row r="11" spans="1:45" s="3" customFormat="1" ht="16.5" customHeight="1" x14ac:dyDescent="0.25">
      <c r="A11" s="3">
        <v>0</v>
      </c>
      <c r="B11" s="9">
        <v>9</v>
      </c>
      <c r="C11" s="10">
        <v>2224327</v>
      </c>
      <c r="D11" s="50">
        <v>14344509</v>
      </c>
      <c r="E11" s="11" t="s">
        <v>167</v>
      </c>
      <c r="F11" s="11" t="s">
        <v>204</v>
      </c>
      <c r="G11" s="11">
        <f t="shared" si="7"/>
        <v>61960</v>
      </c>
      <c r="H11" s="12"/>
      <c r="I11" s="11">
        <f t="shared" si="0"/>
        <v>12404</v>
      </c>
      <c r="J11" s="11">
        <f t="shared" si="1"/>
        <v>6196</v>
      </c>
      <c r="K11" s="12">
        <v>2000</v>
      </c>
      <c r="L11" s="11">
        <f t="shared" si="8"/>
        <v>1400</v>
      </c>
      <c r="M11" s="13">
        <f t="shared" si="2"/>
        <v>83960</v>
      </c>
      <c r="N11" s="14">
        <v>5000</v>
      </c>
      <c r="O11" s="11">
        <v>0</v>
      </c>
      <c r="P11" s="14">
        <v>0</v>
      </c>
      <c r="Q11" s="11">
        <v>0</v>
      </c>
      <c r="R11" s="11">
        <v>2200</v>
      </c>
      <c r="S11" s="11">
        <v>0</v>
      </c>
      <c r="T11" s="11">
        <v>60</v>
      </c>
      <c r="U11" s="11">
        <v>0</v>
      </c>
      <c r="V11" s="11">
        <v>200</v>
      </c>
      <c r="W11" s="11">
        <v>225</v>
      </c>
      <c r="X11" s="14">
        <v>4000</v>
      </c>
      <c r="Y11" s="14"/>
      <c r="Z11" s="14"/>
      <c r="AA11" s="11">
        <f t="shared" si="3"/>
        <v>11685</v>
      </c>
      <c r="AB11" s="15">
        <f t="shared" si="4"/>
        <v>72275</v>
      </c>
      <c r="AC11" s="79">
        <f t="shared" si="6"/>
        <v>2</v>
      </c>
      <c r="AD11" s="12">
        <v>860</v>
      </c>
      <c r="AE11" s="50">
        <v>61960</v>
      </c>
      <c r="AF11" s="74" t="str">
        <f t="shared" si="9"/>
        <v/>
      </c>
      <c r="AG11" s="124">
        <f t="shared" si="5"/>
        <v>61960</v>
      </c>
      <c r="AH11" s="126">
        <v>61960</v>
      </c>
      <c r="AI11" s="81">
        <v>2224327</v>
      </c>
      <c r="AJ11" s="81" t="s">
        <v>308</v>
      </c>
      <c r="AK11" s="81"/>
      <c r="AL11" s="81"/>
    </row>
    <row r="12" spans="1:45" s="3" customFormat="1" ht="16.5" customHeight="1" x14ac:dyDescent="0.25">
      <c r="A12" s="3">
        <v>0</v>
      </c>
      <c r="B12" s="9">
        <v>10</v>
      </c>
      <c r="C12" s="10">
        <v>2246707</v>
      </c>
      <c r="D12" s="50">
        <v>14353273</v>
      </c>
      <c r="E12" s="11" t="s">
        <v>120</v>
      </c>
      <c r="F12" s="11" t="s">
        <v>205</v>
      </c>
      <c r="G12" s="11">
        <f t="shared" si="7"/>
        <v>48440</v>
      </c>
      <c r="H12" s="12"/>
      <c r="I12" s="11">
        <f t="shared" si="0"/>
        <v>9698</v>
      </c>
      <c r="J12" s="11">
        <f t="shared" si="1"/>
        <v>4844</v>
      </c>
      <c r="K12" s="12">
        <v>2000</v>
      </c>
      <c r="L12" s="11">
        <f t="shared" si="8"/>
        <v>1150</v>
      </c>
      <c r="M12" s="13">
        <f t="shared" si="2"/>
        <v>66132</v>
      </c>
      <c r="N12" s="14">
        <v>0</v>
      </c>
      <c r="O12" s="11">
        <v>0</v>
      </c>
      <c r="P12" s="14">
        <v>0</v>
      </c>
      <c r="Q12" s="11">
        <v>0</v>
      </c>
      <c r="R12" s="11">
        <v>2500</v>
      </c>
      <c r="S12" s="11">
        <v>0</v>
      </c>
      <c r="T12" s="11">
        <v>30</v>
      </c>
      <c r="U12" s="14">
        <f>ROUND((G12+I12)*10%,0)</f>
        <v>5814</v>
      </c>
      <c r="V12" s="11">
        <v>200</v>
      </c>
      <c r="W12" s="11">
        <v>225</v>
      </c>
      <c r="X12" s="14">
        <v>0</v>
      </c>
      <c r="Y12" s="14"/>
      <c r="Z12" s="14"/>
      <c r="AA12" s="11">
        <f t="shared" si="3"/>
        <v>8769</v>
      </c>
      <c r="AB12" s="15">
        <f t="shared" si="4"/>
        <v>57363</v>
      </c>
      <c r="AC12" s="79">
        <f t="shared" si="6"/>
        <v>2</v>
      </c>
      <c r="AD12" s="12">
        <v>710</v>
      </c>
      <c r="AE12" s="50">
        <v>48440</v>
      </c>
      <c r="AF12" s="74" t="str">
        <f t="shared" si="9"/>
        <v/>
      </c>
      <c r="AG12" s="124">
        <f t="shared" si="5"/>
        <v>48440</v>
      </c>
      <c r="AH12" s="126">
        <v>48440</v>
      </c>
      <c r="AI12" s="81">
        <v>2246707</v>
      </c>
      <c r="AJ12" s="81" t="s">
        <v>308</v>
      </c>
      <c r="AK12" s="81"/>
      <c r="AL12" s="81"/>
    </row>
    <row r="13" spans="1:45" s="3" customFormat="1" ht="16.5" customHeight="1" x14ac:dyDescent="0.25">
      <c r="A13" s="3">
        <v>0</v>
      </c>
      <c r="B13" s="9">
        <v>11</v>
      </c>
      <c r="C13" s="10">
        <v>2224207</v>
      </c>
      <c r="D13" s="50">
        <v>14344418</v>
      </c>
      <c r="E13" s="11" t="s">
        <v>121</v>
      </c>
      <c r="F13" s="11" t="s">
        <v>206</v>
      </c>
      <c r="G13" s="11">
        <f t="shared" si="7"/>
        <v>99430</v>
      </c>
      <c r="H13" s="12"/>
      <c r="I13" s="11">
        <f t="shared" si="0"/>
        <v>19906</v>
      </c>
      <c r="J13" s="11">
        <f t="shared" si="1"/>
        <v>9943</v>
      </c>
      <c r="K13" s="12">
        <v>2000</v>
      </c>
      <c r="L13" s="11">
        <f t="shared" si="8"/>
        <v>1600</v>
      </c>
      <c r="M13" s="13">
        <f t="shared" si="2"/>
        <v>132879</v>
      </c>
      <c r="N13" s="14">
        <v>0</v>
      </c>
      <c r="O13" s="11">
        <v>0</v>
      </c>
      <c r="P13" s="14">
        <v>8000</v>
      </c>
      <c r="Q13" s="11">
        <v>0</v>
      </c>
      <c r="R13" s="11">
        <v>0</v>
      </c>
      <c r="S13" s="11">
        <v>0</v>
      </c>
      <c r="T13" s="11">
        <v>60</v>
      </c>
      <c r="U13" s="11">
        <v>0</v>
      </c>
      <c r="V13" s="11">
        <v>200</v>
      </c>
      <c r="W13" s="11">
        <v>225</v>
      </c>
      <c r="X13" s="14">
        <v>9000</v>
      </c>
      <c r="Y13" s="14"/>
      <c r="Z13" s="14"/>
      <c r="AA13" s="11">
        <f t="shared" si="3"/>
        <v>17485</v>
      </c>
      <c r="AB13" s="15">
        <f t="shared" si="4"/>
        <v>115394</v>
      </c>
      <c r="AC13" s="79">
        <f t="shared" si="6"/>
        <v>2</v>
      </c>
      <c r="AD13" s="12">
        <v>1110</v>
      </c>
      <c r="AE13" s="50">
        <v>99430</v>
      </c>
      <c r="AF13" s="74" t="str">
        <f t="shared" si="9"/>
        <v/>
      </c>
      <c r="AG13" s="124">
        <f t="shared" si="5"/>
        <v>99430</v>
      </c>
      <c r="AH13" s="126">
        <v>99430</v>
      </c>
      <c r="AI13" s="81">
        <v>2224207</v>
      </c>
      <c r="AJ13" s="81" t="s">
        <v>307</v>
      </c>
      <c r="AK13" s="81"/>
      <c r="AL13" s="81"/>
    </row>
    <row r="14" spans="1:45" s="3" customFormat="1" ht="16.5" customHeight="1" x14ac:dyDescent="0.25">
      <c r="A14" s="3">
        <v>0</v>
      </c>
      <c r="B14" s="9">
        <v>12</v>
      </c>
      <c r="C14" s="10">
        <v>2246998</v>
      </c>
      <c r="D14" s="50">
        <v>14353496</v>
      </c>
      <c r="E14" s="11" t="s">
        <v>126</v>
      </c>
      <c r="F14" s="11" t="s">
        <v>206</v>
      </c>
      <c r="G14" s="11">
        <f t="shared" si="7"/>
        <v>48440</v>
      </c>
      <c r="H14" s="12">
        <v>0</v>
      </c>
      <c r="I14" s="11">
        <f t="shared" si="0"/>
        <v>9698</v>
      </c>
      <c r="J14" s="11">
        <f t="shared" si="1"/>
        <v>4844</v>
      </c>
      <c r="K14" s="12">
        <v>2000</v>
      </c>
      <c r="L14" s="11">
        <f t="shared" si="8"/>
        <v>1150</v>
      </c>
      <c r="M14" s="13">
        <f t="shared" si="2"/>
        <v>66132</v>
      </c>
      <c r="N14" s="14">
        <v>0</v>
      </c>
      <c r="O14" s="11">
        <v>0</v>
      </c>
      <c r="P14" s="14">
        <v>0</v>
      </c>
      <c r="Q14" s="11">
        <v>0</v>
      </c>
      <c r="R14" s="11">
        <v>2000</v>
      </c>
      <c r="S14" s="11">
        <v>0</v>
      </c>
      <c r="T14" s="11">
        <v>30</v>
      </c>
      <c r="U14" s="14">
        <f>ROUND((G14+I14)*10%,0)</f>
        <v>5814</v>
      </c>
      <c r="V14" s="11">
        <v>200</v>
      </c>
      <c r="W14" s="11">
        <v>225</v>
      </c>
      <c r="X14" s="14">
        <v>0</v>
      </c>
      <c r="Y14" s="14"/>
      <c r="Z14" s="14"/>
      <c r="AA14" s="11">
        <f t="shared" si="3"/>
        <v>8269</v>
      </c>
      <c r="AB14" s="15">
        <f t="shared" si="4"/>
        <v>57863</v>
      </c>
      <c r="AC14" s="79">
        <f t="shared" si="6"/>
        <v>2</v>
      </c>
      <c r="AD14" s="12">
        <v>710</v>
      </c>
      <c r="AE14" s="50">
        <v>48440</v>
      </c>
      <c r="AF14" s="74" t="str">
        <f t="shared" si="9"/>
        <v/>
      </c>
      <c r="AG14" s="124">
        <f t="shared" si="5"/>
        <v>48440</v>
      </c>
      <c r="AH14" s="126">
        <v>48440</v>
      </c>
      <c r="AI14" s="81">
        <v>2246998</v>
      </c>
      <c r="AJ14" s="81" t="s">
        <v>308</v>
      </c>
      <c r="AK14" s="81"/>
      <c r="AL14" s="81"/>
    </row>
    <row r="15" spans="1:45" s="3" customFormat="1" ht="16.5" customHeight="1" x14ac:dyDescent="0.25">
      <c r="A15" s="3">
        <v>0</v>
      </c>
      <c r="B15" s="9">
        <v>13</v>
      </c>
      <c r="C15" s="10">
        <v>2224300</v>
      </c>
      <c r="D15" s="50">
        <v>14344491</v>
      </c>
      <c r="E15" s="11" t="s">
        <v>168</v>
      </c>
      <c r="F15" s="11" t="s">
        <v>207</v>
      </c>
      <c r="G15" s="11">
        <f t="shared" si="7"/>
        <v>61960</v>
      </c>
      <c r="H15" s="12"/>
      <c r="I15" s="11">
        <f t="shared" si="0"/>
        <v>12404</v>
      </c>
      <c r="J15" s="11">
        <f t="shared" si="1"/>
        <v>6196</v>
      </c>
      <c r="K15" s="12">
        <v>2000</v>
      </c>
      <c r="L15" s="11">
        <f t="shared" si="8"/>
        <v>1600</v>
      </c>
      <c r="M15" s="13">
        <f t="shared" si="2"/>
        <v>84160</v>
      </c>
      <c r="N15" s="14">
        <v>3718</v>
      </c>
      <c r="O15" s="11">
        <v>0</v>
      </c>
      <c r="P15" s="14">
        <v>0</v>
      </c>
      <c r="Q15" s="11">
        <v>0</v>
      </c>
      <c r="R15" s="11">
        <v>2200</v>
      </c>
      <c r="S15" s="11">
        <v>0</v>
      </c>
      <c r="T15" s="11">
        <v>60</v>
      </c>
      <c r="U15" s="11">
        <v>0</v>
      </c>
      <c r="V15" s="11">
        <v>200</v>
      </c>
      <c r="W15" s="11">
        <v>225</v>
      </c>
      <c r="X15" s="14">
        <v>5000</v>
      </c>
      <c r="Y15" s="14"/>
      <c r="Z15" s="14"/>
      <c r="AA15" s="11">
        <f t="shared" si="3"/>
        <v>11403</v>
      </c>
      <c r="AB15" s="15">
        <f t="shared" si="4"/>
        <v>72757</v>
      </c>
      <c r="AC15" s="79">
        <f t="shared" si="6"/>
        <v>3</v>
      </c>
      <c r="AD15" s="12">
        <v>1050</v>
      </c>
      <c r="AE15" s="50">
        <v>61960</v>
      </c>
      <c r="AF15" s="74" t="str">
        <f t="shared" si="9"/>
        <v/>
      </c>
      <c r="AG15" s="124">
        <f t="shared" si="5"/>
        <v>61960</v>
      </c>
      <c r="AH15" s="126">
        <v>61960</v>
      </c>
      <c r="AI15" s="81">
        <v>2224300</v>
      </c>
      <c r="AJ15" s="81" t="s">
        <v>308</v>
      </c>
      <c r="AK15" s="81"/>
      <c r="AL15" s="81"/>
    </row>
    <row r="16" spans="1:45" s="3" customFormat="1" ht="16.5" customHeight="1" x14ac:dyDescent="0.25">
      <c r="A16" s="106">
        <v>11</v>
      </c>
      <c r="B16" s="110">
        <v>14</v>
      </c>
      <c r="C16" s="117">
        <v>2246706</v>
      </c>
      <c r="D16" s="118">
        <v>14353272</v>
      </c>
      <c r="E16" s="107" t="s">
        <v>208</v>
      </c>
      <c r="F16" s="107" t="s">
        <v>207</v>
      </c>
      <c r="G16" s="11">
        <f t="shared" si="7"/>
        <v>17761</v>
      </c>
      <c r="H16" s="119">
        <v>0</v>
      </c>
      <c r="I16" s="107">
        <f t="shared" si="0"/>
        <v>3556</v>
      </c>
      <c r="J16" s="107">
        <f t="shared" si="1"/>
        <v>1776</v>
      </c>
      <c r="K16" s="119">
        <f>ROUND(2000/30*A16,0)</f>
        <v>733</v>
      </c>
      <c r="L16" s="107">
        <f>ROUND(900/30*A16,0)</f>
        <v>330</v>
      </c>
      <c r="M16" s="120">
        <f t="shared" si="2"/>
        <v>24156</v>
      </c>
      <c r="N16" s="108"/>
      <c r="O16" s="107"/>
      <c r="P16" s="108"/>
      <c r="Q16" s="107"/>
      <c r="R16" s="107"/>
      <c r="S16" s="107"/>
      <c r="T16" s="107"/>
      <c r="U16" s="108"/>
      <c r="V16" s="107">
        <v>200</v>
      </c>
      <c r="W16" s="107"/>
      <c r="X16" s="108"/>
      <c r="Y16" s="108"/>
      <c r="Z16" s="108"/>
      <c r="AA16" s="107">
        <f t="shared" si="3"/>
        <v>200</v>
      </c>
      <c r="AB16" s="109">
        <f t="shared" si="4"/>
        <v>23956</v>
      </c>
      <c r="AC16" s="115">
        <f t="shared" si="6"/>
        <v>3</v>
      </c>
      <c r="AD16" s="119">
        <v>935</v>
      </c>
      <c r="AE16" s="118">
        <v>48440</v>
      </c>
      <c r="AF16" s="74" t="str">
        <f t="shared" si="9"/>
        <v/>
      </c>
      <c r="AG16" s="125">
        <f t="shared" si="5"/>
        <v>48440</v>
      </c>
      <c r="AH16" s="127">
        <v>48440</v>
      </c>
      <c r="AI16" s="81">
        <v>2246706</v>
      </c>
      <c r="AJ16" s="81" t="s">
        <v>308</v>
      </c>
      <c r="AK16" s="81"/>
      <c r="AL16" s="81"/>
    </row>
    <row r="17" spans="1:38" s="3" customFormat="1" ht="18.75" customHeight="1" x14ac:dyDescent="0.25">
      <c r="A17" s="3">
        <v>0</v>
      </c>
      <c r="B17" s="9">
        <v>15</v>
      </c>
      <c r="C17" s="11">
        <v>2249733</v>
      </c>
      <c r="D17" s="50">
        <v>14355541</v>
      </c>
      <c r="E17" s="11" t="s">
        <v>209</v>
      </c>
      <c r="F17" s="11" t="s">
        <v>210</v>
      </c>
      <c r="G17" s="11">
        <f t="shared" si="7"/>
        <v>38720</v>
      </c>
      <c r="H17" s="12"/>
      <c r="I17" s="11">
        <f t="shared" si="0"/>
        <v>7752</v>
      </c>
      <c r="J17" s="11">
        <f t="shared" si="1"/>
        <v>3872</v>
      </c>
      <c r="K17" s="12">
        <v>0</v>
      </c>
      <c r="L17" s="11">
        <v>0</v>
      </c>
      <c r="M17" s="13">
        <f t="shared" si="2"/>
        <v>50344</v>
      </c>
      <c r="N17" s="14">
        <v>0</v>
      </c>
      <c r="O17" s="11">
        <v>0</v>
      </c>
      <c r="P17" s="14">
        <v>0</v>
      </c>
      <c r="Q17" s="11">
        <v>0</v>
      </c>
      <c r="R17" s="11">
        <v>1300</v>
      </c>
      <c r="S17" s="11">
        <v>0</v>
      </c>
      <c r="T17" s="11">
        <v>30</v>
      </c>
      <c r="U17" s="14">
        <f>ROUND((G17+I17)*10%,0)</f>
        <v>4647</v>
      </c>
      <c r="V17" s="11">
        <v>200</v>
      </c>
      <c r="W17" s="11">
        <v>225</v>
      </c>
      <c r="X17" s="14">
        <v>0</v>
      </c>
      <c r="Y17" s="14"/>
      <c r="Z17" s="14"/>
      <c r="AA17" s="11">
        <f t="shared" si="3"/>
        <v>6402</v>
      </c>
      <c r="AB17" s="15">
        <f t="shared" si="4"/>
        <v>43942</v>
      </c>
      <c r="AC17" s="79">
        <f t="shared" si="6"/>
        <v>2</v>
      </c>
      <c r="AD17" s="12">
        <v>0</v>
      </c>
      <c r="AE17" s="50">
        <v>38720</v>
      </c>
      <c r="AF17" s="74" t="str">
        <f t="shared" si="9"/>
        <v/>
      </c>
      <c r="AG17" s="124">
        <f t="shared" si="5"/>
        <v>38720</v>
      </c>
      <c r="AH17" s="124">
        <v>38720</v>
      </c>
      <c r="AI17" s="81">
        <v>2249733</v>
      </c>
      <c r="AJ17" s="81" t="s">
        <v>308</v>
      </c>
      <c r="AK17" s="81"/>
      <c r="AL17" s="81"/>
    </row>
    <row r="18" spans="1:38" s="3" customFormat="1" ht="16.5" customHeight="1" x14ac:dyDescent="0.25">
      <c r="A18" s="106">
        <v>10</v>
      </c>
      <c r="B18" s="110">
        <v>16</v>
      </c>
      <c r="C18" s="117">
        <v>2224663</v>
      </c>
      <c r="D18" s="118">
        <v>14465747</v>
      </c>
      <c r="E18" s="107" t="s">
        <v>183</v>
      </c>
      <c r="F18" s="107" t="s">
        <v>211</v>
      </c>
      <c r="G18" s="11">
        <f t="shared" si="7"/>
        <v>24923</v>
      </c>
      <c r="H18" s="119"/>
      <c r="I18" s="107">
        <f t="shared" si="0"/>
        <v>4990</v>
      </c>
      <c r="J18" s="107">
        <f t="shared" si="1"/>
        <v>2492</v>
      </c>
      <c r="K18" s="119">
        <f>ROUND(2000/30*A18,0)</f>
        <v>667</v>
      </c>
      <c r="L18" s="107">
        <f>ROUND(800/30*A18,0)</f>
        <v>267</v>
      </c>
      <c r="M18" s="120">
        <f t="shared" si="2"/>
        <v>33339</v>
      </c>
      <c r="N18" s="108"/>
      <c r="O18" s="107"/>
      <c r="P18" s="108"/>
      <c r="Q18" s="107"/>
      <c r="R18" s="107"/>
      <c r="S18" s="107"/>
      <c r="T18" s="107"/>
      <c r="U18" s="107"/>
      <c r="V18" s="107">
        <v>200</v>
      </c>
      <c r="W18" s="107"/>
      <c r="X18" s="108"/>
      <c r="Y18" s="108"/>
      <c r="Z18" s="108"/>
      <c r="AA18" s="107">
        <f t="shared" si="3"/>
        <v>200</v>
      </c>
      <c r="AB18" s="109">
        <f t="shared" si="4"/>
        <v>33139</v>
      </c>
      <c r="AC18" s="115">
        <f t="shared" si="6"/>
        <v>2</v>
      </c>
      <c r="AD18" s="119">
        <v>935</v>
      </c>
      <c r="AE18" s="118">
        <v>74770</v>
      </c>
      <c r="AF18" s="74" t="str">
        <f t="shared" si="9"/>
        <v/>
      </c>
      <c r="AG18" s="125">
        <f t="shared" si="5"/>
        <v>74770</v>
      </c>
      <c r="AH18" s="127">
        <v>74770</v>
      </c>
      <c r="AI18" s="81">
        <v>2224663</v>
      </c>
      <c r="AJ18" s="81" t="s">
        <v>307</v>
      </c>
      <c r="AK18" s="81"/>
      <c r="AL18" s="81"/>
    </row>
    <row r="19" spans="1:38" s="42" customFormat="1" ht="19.5" customHeight="1" x14ac:dyDescent="0.25">
      <c r="A19" s="3">
        <v>0</v>
      </c>
      <c r="B19" s="9">
        <v>17</v>
      </c>
      <c r="C19" s="10">
        <v>2224687</v>
      </c>
      <c r="D19" s="50">
        <v>14344742</v>
      </c>
      <c r="E19" s="11" t="s">
        <v>151</v>
      </c>
      <c r="F19" s="11" t="s">
        <v>211</v>
      </c>
      <c r="G19" s="11">
        <f t="shared" si="7"/>
        <v>61960</v>
      </c>
      <c r="H19" s="76"/>
      <c r="I19" s="11">
        <f t="shared" si="0"/>
        <v>12404</v>
      </c>
      <c r="J19" s="11">
        <f t="shared" si="1"/>
        <v>6196</v>
      </c>
      <c r="K19" s="76">
        <v>2000</v>
      </c>
      <c r="L19" s="11">
        <f t="shared" si="8"/>
        <v>1400</v>
      </c>
      <c r="M19" s="13">
        <f t="shared" si="2"/>
        <v>83960</v>
      </c>
      <c r="N19" s="14">
        <v>4000</v>
      </c>
      <c r="O19" s="77">
        <v>0</v>
      </c>
      <c r="P19" s="14">
        <v>0</v>
      </c>
      <c r="Q19" s="77">
        <v>0</v>
      </c>
      <c r="R19" s="11">
        <v>2200</v>
      </c>
      <c r="S19" s="77">
        <v>0</v>
      </c>
      <c r="T19" s="77">
        <v>30</v>
      </c>
      <c r="U19" s="77">
        <v>0</v>
      </c>
      <c r="V19" s="77">
        <v>200</v>
      </c>
      <c r="W19" s="77">
        <v>225</v>
      </c>
      <c r="X19" s="14">
        <v>2000</v>
      </c>
      <c r="Y19" s="14"/>
      <c r="Z19" s="14"/>
      <c r="AA19" s="11">
        <f t="shared" si="3"/>
        <v>8655</v>
      </c>
      <c r="AB19" s="15">
        <f t="shared" si="4"/>
        <v>75305</v>
      </c>
      <c r="AC19" s="79">
        <f t="shared" si="6"/>
        <v>2</v>
      </c>
      <c r="AD19" s="76">
        <v>860</v>
      </c>
      <c r="AE19" s="50">
        <v>61960</v>
      </c>
      <c r="AF19" s="74" t="str">
        <f t="shared" si="9"/>
        <v/>
      </c>
      <c r="AG19" s="124">
        <f t="shared" si="5"/>
        <v>61960</v>
      </c>
      <c r="AH19" s="126">
        <v>61960</v>
      </c>
      <c r="AI19" s="81">
        <v>2224687</v>
      </c>
      <c r="AJ19" s="81" t="s">
        <v>308</v>
      </c>
      <c r="AK19" s="82"/>
      <c r="AL19" s="82"/>
    </row>
    <row r="20" spans="1:38" s="3" customFormat="1" x14ac:dyDescent="0.25">
      <c r="A20" s="3">
        <v>0</v>
      </c>
      <c r="B20" s="9">
        <v>18</v>
      </c>
      <c r="C20" s="10">
        <v>2224356</v>
      </c>
      <c r="D20" s="50">
        <v>14344527</v>
      </c>
      <c r="E20" s="11" t="s">
        <v>123</v>
      </c>
      <c r="F20" s="11" t="s">
        <v>212</v>
      </c>
      <c r="G20" s="11">
        <f t="shared" si="7"/>
        <v>61960</v>
      </c>
      <c r="H20" s="12"/>
      <c r="I20" s="11">
        <f t="shared" si="0"/>
        <v>12404</v>
      </c>
      <c r="J20" s="11">
        <f t="shared" si="1"/>
        <v>6196</v>
      </c>
      <c r="K20" s="12">
        <v>2000</v>
      </c>
      <c r="L20" s="11">
        <f t="shared" si="8"/>
        <v>1400</v>
      </c>
      <c r="M20" s="13">
        <f t="shared" si="2"/>
        <v>83960</v>
      </c>
      <c r="N20" s="14">
        <v>8000</v>
      </c>
      <c r="O20" s="11">
        <v>0</v>
      </c>
      <c r="P20" s="14">
        <v>0</v>
      </c>
      <c r="Q20" s="11">
        <v>0</v>
      </c>
      <c r="R20" s="11">
        <v>2200</v>
      </c>
      <c r="S20" s="11">
        <v>0</v>
      </c>
      <c r="T20" s="11">
        <v>60</v>
      </c>
      <c r="U20" s="11">
        <v>0</v>
      </c>
      <c r="V20" s="11">
        <v>200</v>
      </c>
      <c r="W20" s="11">
        <v>225</v>
      </c>
      <c r="X20" s="14">
        <v>5000</v>
      </c>
      <c r="Y20" s="14"/>
      <c r="Z20" s="14"/>
      <c r="AA20" s="11">
        <f t="shared" si="3"/>
        <v>15685</v>
      </c>
      <c r="AB20" s="15">
        <f t="shared" si="4"/>
        <v>68275</v>
      </c>
      <c r="AC20" s="79">
        <f t="shared" si="6"/>
        <v>2</v>
      </c>
      <c r="AD20" s="12">
        <v>860</v>
      </c>
      <c r="AE20" s="50">
        <v>61960</v>
      </c>
      <c r="AF20" s="74" t="str">
        <f t="shared" si="9"/>
        <v/>
      </c>
      <c r="AG20" s="124">
        <f t="shared" si="5"/>
        <v>61960</v>
      </c>
      <c r="AH20" s="126">
        <v>61960</v>
      </c>
      <c r="AI20" s="81">
        <v>2224356</v>
      </c>
      <c r="AJ20" s="81" t="s">
        <v>308</v>
      </c>
      <c r="AK20" s="81"/>
      <c r="AL20" s="81"/>
    </row>
    <row r="21" spans="1:38" s="3" customFormat="1" ht="16.5" customHeight="1" x14ac:dyDescent="0.25">
      <c r="A21" s="3">
        <v>0</v>
      </c>
      <c r="B21" s="9">
        <v>19</v>
      </c>
      <c r="C21" s="10">
        <v>2224756</v>
      </c>
      <c r="D21" s="50">
        <v>14344796</v>
      </c>
      <c r="E21" s="11" t="s">
        <v>160</v>
      </c>
      <c r="F21" s="11" t="s">
        <v>212</v>
      </c>
      <c r="G21" s="11">
        <f t="shared" si="7"/>
        <v>61960</v>
      </c>
      <c r="H21" s="12">
        <v>0</v>
      </c>
      <c r="I21" s="11">
        <f t="shared" si="0"/>
        <v>12404</v>
      </c>
      <c r="J21" s="11">
        <f t="shared" si="1"/>
        <v>6196</v>
      </c>
      <c r="K21" s="12">
        <v>2000</v>
      </c>
      <c r="L21" s="11">
        <f t="shared" si="8"/>
        <v>1400</v>
      </c>
      <c r="M21" s="13">
        <f t="shared" si="2"/>
        <v>83960</v>
      </c>
      <c r="N21" s="14">
        <v>10000</v>
      </c>
      <c r="O21" s="11">
        <v>0</v>
      </c>
      <c r="P21" s="14">
        <v>0</v>
      </c>
      <c r="Q21" s="11">
        <v>0</v>
      </c>
      <c r="R21" s="11">
        <v>2200</v>
      </c>
      <c r="S21" s="11">
        <v>0</v>
      </c>
      <c r="T21" s="11">
        <v>60</v>
      </c>
      <c r="U21" s="11">
        <v>0</v>
      </c>
      <c r="V21" s="11">
        <v>200</v>
      </c>
      <c r="W21" s="11">
        <v>0</v>
      </c>
      <c r="X21" s="14">
        <v>5000</v>
      </c>
      <c r="Y21" s="14"/>
      <c r="Z21" s="14"/>
      <c r="AA21" s="11">
        <f t="shared" si="3"/>
        <v>17460</v>
      </c>
      <c r="AB21" s="15">
        <f t="shared" si="4"/>
        <v>66500</v>
      </c>
      <c r="AC21" s="79">
        <f t="shared" si="6"/>
        <v>2</v>
      </c>
      <c r="AD21" s="12">
        <v>860</v>
      </c>
      <c r="AE21" s="50">
        <v>61960</v>
      </c>
      <c r="AF21" s="74" t="str">
        <f t="shared" si="9"/>
        <v/>
      </c>
      <c r="AG21" s="124">
        <f t="shared" si="5"/>
        <v>61960</v>
      </c>
      <c r="AH21" s="126">
        <v>61960</v>
      </c>
      <c r="AI21" s="81">
        <v>2224756</v>
      </c>
      <c r="AJ21" s="81" t="s">
        <v>308</v>
      </c>
      <c r="AK21" s="81"/>
      <c r="AL21" s="81"/>
    </row>
    <row r="22" spans="1:38" s="3" customFormat="1" ht="16.5" customHeight="1" x14ac:dyDescent="0.25">
      <c r="A22" s="3">
        <v>0</v>
      </c>
      <c r="B22" s="9">
        <v>20</v>
      </c>
      <c r="C22" s="10">
        <v>2224364</v>
      </c>
      <c r="D22" s="50">
        <v>14344533</v>
      </c>
      <c r="E22" s="11" t="s">
        <v>181</v>
      </c>
      <c r="F22" s="11" t="s">
        <v>213</v>
      </c>
      <c r="G22" s="11">
        <f t="shared" si="7"/>
        <v>101970</v>
      </c>
      <c r="H22" s="12"/>
      <c r="I22" s="11">
        <f t="shared" si="0"/>
        <v>20414</v>
      </c>
      <c r="J22" s="11">
        <f t="shared" si="1"/>
        <v>10197</v>
      </c>
      <c r="K22" s="12">
        <v>2000</v>
      </c>
      <c r="L22" s="11">
        <f t="shared" si="8"/>
        <v>1600</v>
      </c>
      <c r="M22" s="13">
        <f t="shared" si="2"/>
        <v>136181</v>
      </c>
      <c r="N22" s="14">
        <v>0</v>
      </c>
      <c r="O22" s="11">
        <v>0</v>
      </c>
      <c r="P22" s="14">
        <v>6118</v>
      </c>
      <c r="Q22" s="11">
        <v>0</v>
      </c>
      <c r="R22" s="11">
        <v>0</v>
      </c>
      <c r="S22" s="11">
        <v>0</v>
      </c>
      <c r="T22" s="11">
        <v>60</v>
      </c>
      <c r="U22" s="11">
        <v>0</v>
      </c>
      <c r="V22" s="11">
        <v>200</v>
      </c>
      <c r="W22" s="11">
        <v>225</v>
      </c>
      <c r="X22" s="14">
        <v>18000</v>
      </c>
      <c r="Y22" s="14"/>
      <c r="Z22" s="14"/>
      <c r="AA22" s="11">
        <f t="shared" si="3"/>
        <v>24603</v>
      </c>
      <c r="AB22" s="15">
        <f t="shared" si="4"/>
        <v>111578</v>
      </c>
      <c r="AC22" s="79">
        <f t="shared" si="6"/>
        <v>2</v>
      </c>
      <c r="AD22" s="12">
        <v>975</v>
      </c>
      <c r="AE22" s="50">
        <v>101970</v>
      </c>
      <c r="AF22" s="74" t="str">
        <f t="shared" si="9"/>
        <v/>
      </c>
      <c r="AG22" s="124">
        <f t="shared" si="5"/>
        <v>101970</v>
      </c>
      <c r="AH22" s="126">
        <v>101970</v>
      </c>
      <c r="AI22" s="81">
        <v>2224364</v>
      </c>
      <c r="AJ22" s="81" t="s">
        <v>307</v>
      </c>
      <c r="AK22" s="81"/>
      <c r="AL22" s="81"/>
    </row>
    <row r="23" spans="1:38" s="3" customFormat="1" ht="16.5" customHeight="1" x14ac:dyDescent="0.25">
      <c r="A23" s="3">
        <v>0</v>
      </c>
      <c r="B23" s="9">
        <v>21</v>
      </c>
      <c r="C23" s="10">
        <v>2229098</v>
      </c>
      <c r="D23" s="50">
        <v>14345873</v>
      </c>
      <c r="E23" s="11" t="s">
        <v>122</v>
      </c>
      <c r="F23" s="11" t="s">
        <v>214</v>
      </c>
      <c r="G23" s="11">
        <f t="shared" si="7"/>
        <v>61960</v>
      </c>
      <c r="H23" s="12"/>
      <c r="I23" s="11">
        <f t="shared" si="0"/>
        <v>12404</v>
      </c>
      <c r="J23" s="11">
        <f t="shared" si="1"/>
        <v>6196</v>
      </c>
      <c r="K23" s="12">
        <v>2000</v>
      </c>
      <c r="L23" s="11">
        <f t="shared" si="8"/>
        <v>1400</v>
      </c>
      <c r="M23" s="13">
        <f t="shared" si="2"/>
        <v>83960</v>
      </c>
      <c r="N23" s="14">
        <v>4000</v>
      </c>
      <c r="O23" s="11">
        <v>0</v>
      </c>
      <c r="P23" s="14">
        <v>0</v>
      </c>
      <c r="Q23" s="11">
        <v>0</v>
      </c>
      <c r="R23" s="11">
        <v>2200</v>
      </c>
      <c r="S23" s="11">
        <v>0</v>
      </c>
      <c r="T23" s="11">
        <v>60</v>
      </c>
      <c r="U23" s="11">
        <v>0</v>
      </c>
      <c r="V23" s="11">
        <v>200</v>
      </c>
      <c r="W23" s="11">
        <v>225</v>
      </c>
      <c r="X23" s="14">
        <v>1000</v>
      </c>
      <c r="Y23" s="14"/>
      <c r="Z23" s="14"/>
      <c r="AA23" s="11">
        <f t="shared" si="3"/>
        <v>7685</v>
      </c>
      <c r="AB23" s="15">
        <f t="shared" si="4"/>
        <v>76275</v>
      </c>
      <c r="AC23" s="79">
        <f t="shared" si="6"/>
        <v>2</v>
      </c>
      <c r="AD23" s="12">
        <v>860</v>
      </c>
      <c r="AE23" s="50">
        <v>61960</v>
      </c>
      <c r="AF23" s="74" t="str">
        <f t="shared" si="9"/>
        <v/>
      </c>
      <c r="AG23" s="124">
        <f t="shared" si="5"/>
        <v>61960</v>
      </c>
      <c r="AH23" s="126">
        <v>61960</v>
      </c>
      <c r="AI23" s="81">
        <v>2229098</v>
      </c>
      <c r="AJ23" s="81" t="s">
        <v>308</v>
      </c>
      <c r="AK23" s="81"/>
      <c r="AL23" s="81"/>
    </row>
    <row r="24" spans="1:38" s="3" customFormat="1" ht="16.5" customHeight="1" x14ac:dyDescent="0.25">
      <c r="A24" s="106">
        <v>11</v>
      </c>
      <c r="B24" s="110">
        <v>22</v>
      </c>
      <c r="C24" s="117">
        <v>2233464</v>
      </c>
      <c r="D24" s="118">
        <v>14347228</v>
      </c>
      <c r="E24" s="107" t="s">
        <v>165</v>
      </c>
      <c r="F24" s="107" t="s">
        <v>214</v>
      </c>
      <c r="G24" s="11">
        <f t="shared" si="7"/>
        <v>22095</v>
      </c>
      <c r="H24" s="119">
        <v>0</v>
      </c>
      <c r="I24" s="107">
        <f t="shared" si="0"/>
        <v>4423</v>
      </c>
      <c r="J24" s="107">
        <f t="shared" si="1"/>
        <v>2210</v>
      </c>
      <c r="K24" s="119">
        <f>ROUND(2000/30*A24,0)</f>
        <v>733</v>
      </c>
      <c r="L24" s="107">
        <f>ROUND(800/30*A24,0)</f>
        <v>293</v>
      </c>
      <c r="M24" s="120">
        <f t="shared" si="2"/>
        <v>29754</v>
      </c>
      <c r="N24" s="108"/>
      <c r="O24" s="107"/>
      <c r="P24" s="108"/>
      <c r="Q24" s="107"/>
      <c r="R24" s="107"/>
      <c r="S24" s="107"/>
      <c r="T24" s="107"/>
      <c r="U24" s="107"/>
      <c r="V24" s="107">
        <v>200</v>
      </c>
      <c r="W24" s="107"/>
      <c r="X24" s="108"/>
      <c r="Y24" s="108"/>
      <c r="Z24" s="108"/>
      <c r="AA24" s="107">
        <f t="shared" si="3"/>
        <v>200</v>
      </c>
      <c r="AB24" s="109">
        <f t="shared" si="4"/>
        <v>29554</v>
      </c>
      <c r="AC24" s="115">
        <f t="shared" si="6"/>
        <v>2</v>
      </c>
      <c r="AD24" s="119">
        <v>860</v>
      </c>
      <c r="AE24" s="118">
        <v>60260</v>
      </c>
      <c r="AF24" s="74" t="str">
        <f t="shared" si="9"/>
        <v/>
      </c>
      <c r="AG24" s="125">
        <f t="shared" si="5"/>
        <v>60260</v>
      </c>
      <c r="AH24" s="127">
        <v>60260</v>
      </c>
      <c r="AI24" s="81">
        <v>2233464</v>
      </c>
      <c r="AJ24" s="81" t="s">
        <v>308</v>
      </c>
      <c r="AK24" s="81"/>
      <c r="AL24" s="81"/>
    </row>
    <row r="25" spans="1:38" s="3" customFormat="1" ht="16.5" customHeight="1" x14ac:dyDescent="0.25">
      <c r="A25" s="3">
        <v>0</v>
      </c>
      <c r="B25" s="9">
        <v>23</v>
      </c>
      <c r="C25" s="10">
        <v>2224272</v>
      </c>
      <c r="D25" s="50">
        <v>14344471</v>
      </c>
      <c r="E25" s="11" t="s">
        <v>157</v>
      </c>
      <c r="F25" s="11" t="s">
        <v>215</v>
      </c>
      <c r="G25" s="11">
        <f t="shared" si="7"/>
        <v>72810</v>
      </c>
      <c r="H25" s="12"/>
      <c r="I25" s="11">
        <f t="shared" si="0"/>
        <v>14577</v>
      </c>
      <c r="J25" s="11">
        <f t="shared" si="1"/>
        <v>7281</v>
      </c>
      <c r="K25" s="12">
        <v>2000</v>
      </c>
      <c r="L25" s="11">
        <f t="shared" si="8"/>
        <v>1525</v>
      </c>
      <c r="M25" s="13">
        <f t="shared" si="2"/>
        <v>98193</v>
      </c>
      <c r="N25" s="14">
        <v>15000</v>
      </c>
      <c r="O25" s="11">
        <v>0</v>
      </c>
      <c r="P25" s="14">
        <v>0</v>
      </c>
      <c r="Q25" s="11">
        <v>0</v>
      </c>
      <c r="R25" s="11">
        <v>2200</v>
      </c>
      <c r="S25" s="11">
        <v>0</v>
      </c>
      <c r="T25" s="11">
        <v>60</v>
      </c>
      <c r="U25" s="11">
        <v>0</v>
      </c>
      <c r="V25" s="11">
        <v>200</v>
      </c>
      <c r="W25" s="11">
        <v>225</v>
      </c>
      <c r="X25" s="14">
        <v>6000</v>
      </c>
      <c r="Y25" s="14"/>
      <c r="Z25" s="14"/>
      <c r="AA25" s="11">
        <f t="shared" si="3"/>
        <v>23685</v>
      </c>
      <c r="AB25" s="15">
        <f t="shared" si="4"/>
        <v>74508</v>
      </c>
      <c r="AC25" s="79">
        <f t="shared" si="6"/>
        <v>2</v>
      </c>
      <c r="AD25" s="12">
        <v>935</v>
      </c>
      <c r="AE25" s="50">
        <v>72810</v>
      </c>
      <c r="AF25" s="74" t="str">
        <f t="shared" si="9"/>
        <v/>
      </c>
      <c r="AG25" s="124">
        <f t="shared" si="5"/>
        <v>72810</v>
      </c>
      <c r="AH25" s="126">
        <v>72810</v>
      </c>
      <c r="AI25" s="81">
        <v>2224272</v>
      </c>
      <c r="AJ25" s="81" t="s">
        <v>307</v>
      </c>
      <c r="AK25" s="81"/>
      <c r="AL25" s="81"/>
    </row>
    <row r="26" spans="1:38" s="3" customFormat="1" ht="16.5" customHeight="1" x14ac:dyDescent="0.25">
      <c r="A26" s="3">
        <v>0</v>
      </c>
      <c r="B26" s="9">
        <v>24</v>
      </c>
      <c r="C26" s="10">
        <v>2224365</v>
      </c>
      <c r="D26" s="50">
        <v>14344534</v>
      </c>
      <c r="E26" s="11" t="s">
        <v>127</v>
      </c>
      <c r="F26" s="11" t="s">
        <v>215</v>
      </c>
      <c r="G26" s="11">
        <f t="shared" si="7"/>
        <v>65360</v>
      </c>
      <c r="H26" s="12">
        <v>0</v>
      </c>
      <c r="I26" s="11">
        <f t="shared" si="0"/>
        <v>13085</v>
      </c>
      <c r="J26" s="11">
        <f t="shared" si="1"/>
        <v>6536</v>
      </c>
      <c r="K26" s="12">
        <v>2000</v>
      </c>
      <c r="L26" s="11">
        <f t="shared" si="8"/>
        <v>1400</v>
      </c>
      <c r="M26" s="13">
        <f t="shared" si="2"/>
        <v>88381</v>
      </c>
      <c r="N26" s="14">
        <v>8000</v>
      </c>
      <c r="O26" s="11">
        <v>0</v>
      </c>
      <c r="P26" s="14">
        <v>0</v>
      </c>
      <c r="Q26" s="11">
        <v>0</v>
      </c>
      <c r="R26" s="11">
        <v>2200</v>
      </c>
      <c r="S26" s="11">
        <v>0</v>
      </c>
      <c r="T26" s="11">
        <v>60</v>
      </c>
      <c r="U26" s="11">
        <v>0</v>
      </c>
      <c r="V26" s="11">
        <v>200</v>
      </c>
      <c r="W26" s="11">
        <v>225</v>
      </c>
      <c r="X26" s="14">
        <v>8000</v>
      </c>
      <c r="Y26" s="14"/>
      <c r="Z26" s="14"/>
      <c r="AA26" s="11">
        <f t="shared" si="3"/>
        <v>18685</v>
      </c>
      <c r="AB26" s="15">
        <f t="shared" si="4"/>
        <v>69696</v>
      </c>
      <c r="AC26" s="79">
        <f t="shared" si="6"/>
        <v>2</v>
      </c>
      <c r="AD26" s="12">
        <v>860</v>
      </c>
      <c r="AE26" s="11">
        <v>65360</v>
      </c>
      <c r="AF26" s="74" t="str">
        <f t="shared" si="9"/>
        <v/>
      </c>
      <c r="AG26" s="124">
        <f t="shared" si="5"/>
        <v>65360</v>
      </c>
      <c r="AH26" s="126">
        <v>65360</v>
      </c>
      <c r="AI26" s="81">
        <v>2224365</v>
      </c>
      <c r="AJ26" s="81" t="s">
        <v>308</v>
      </c>
      <c r="AK26" s="81"/>
      <c r="AL26" s="81"/>
    </row>
    <row r="27" spans="1:38" s="3" customFormat="1" ht="16.5" customHeight="1" x14ac:dyDescent="0.25">
      <c r="A27" s="3">
        <v>0</v>
      </c>
      <c r="B27" s="9">
        <v>25</v>
      </c>
      <c r="C27" s="10">
        <v>2249476</v>
      </c>
      <c r="D27" s="50">
        <v>14355344</v>
      </c>
      <c r="E27" s="11" t="s">
        <v>144</v>
      </c>
      <c r="F27" s="11" t="s">
        <v>216</v>
      </c>
      <c r="G27" s="11">
        <f t="shared" si="7"/>
        <v>40970</v>
      </c>
      <c r="H27" s="12"/>
      <c r="I27" s="11">
        <f t="shared" si="0"/>
        <v>8202</v>
      </c>
      <c r="J27" s="11">
        <f t="shared" si="1"/>
        <v>4097</v>
      </c>
      <c r="K27" s="12">
        <v>2000</v>
      </c>
      <c r="L27" s="11">
        <f t="shared" si="8"/>
        <v>1100</v>
      </c>
      <c r="M27" s="13">
        <f t="shared" si="2"/>
        <v>56369</v>
      </c>
      <c r="N27" s="14">
        <v>0</v>
      </c>
      <c r="O27" s="11">
        <v>0</v>
      </c>
      <c r="P27" s="14">
        <v>0</v>
      </c>
      <c r="Q27" s="11">
        <v>0</v>
      </c>
      <c r="R27" s="11">
        <v>1300</v>
      </c>
      <c r="S27" s="11">
        <v>0</v>
      </c>
      <c r="T27" s="11">
        <v>30</v>
      </c>
      <c r="U27" s="14">
        <f>ROUND((G27+I27)*10%,0)</f>
        <v>4917</v>
      </c>
      <c r="V27" s="11">
        <v>200</v>
      </c>
      <c r="W27" s="11">
        <v>225</v>
      </c>
      <c r="X27" s="14">
        <v>0</v>
      </c>
      <c r="Y27" s="14"/>
      <c r="Z27" s="14"/>
      <c r="AA27" s="11">
        <f t="shared" si="3"/>
        <v>6672</v>
      </c>
      <c r="AB27" s="15">
        <f t="shared" si="4"/>
        <v>49697</v>
      </c>
      <c r="AC27" s="79">
        <f t="shared" si="6"/>
        <v>3</v>
      </c>
      <c r="AD27" s="12">
        <v>825</v>
      </c>
      <c r="AE27" s="50">
        <v>39800</v>
      </c>
      <c r="AF27" s="122" t="s">
        <v>352</v>
      </c>
      <c r="AG27" s="124">
        <f t="shared" si="5"/>
        <v>40970</v>
      </c>
      <c r="AH27" s="126">
        <v>40970</v>
      </c>
      <c r="AI27" s="81">
        <v>2249476</v>
      </c>
      <c r="AJ27" s="81" t="s">
        <v>308</v>
      </c>
      <c r="AK27" s="81"/>
      <c r="AL27" s="81"/>
    </row>
    <row r="28" spans="1:38" s="3" customFormat="1" ht="16.5" customHeight="1" x14ac:dyDescent="0.25">
      <c r="A28" s="3">
        <v>0</v>
      </c>
      <c r="B28" s="9">
        <v>26</v>
      </c>
      <c r="C28" s="10">
        <v>2224285</v>
      </c>
      <c r="D28" s="50">
        <v>14344479</v>
      </c>
      <c r="E28" s="11" t="s">
        <v>145</v>
      </c>
      <c r="F28" s="11" t="s">
        <v>217</v>
      </c>
      <c r="G28" s="11">
        <f t="shared" si="7"/>
        <v>65360</v>
      </c>
      <c r="H28" s="12"/>
      <c r="I28" s="11">
        <f t="shared" si="0"/>
        <v>13085</v>
      </c>
      <c r="J28" s="11">
        <f t="shared" si="1"/>
        <v>6536</v>
      </c>
      <c r="K28" s="12">
        <v>2000</v>
      </c>
      <c r="L28" s="11">
        <f t="shared" si="8"/>
        <v>1600</v>
      </c>
      <c r="M28" s="13">
        <f t="shared" si="2"/>
        <v>88581</v>
      </c>
      <c r="N28" s="14">
        <v>10000</v>
      </c>
      <c r="O28" s="11">
        <v>0</v>
      </c>
      <c r="P28" s="14">
        <v>0</v>
      </c>
      <c r="Q28" s="11">
        <v>0</v>
      </c>
      <c r="R28" s="11">
        <v>2200</v>
      </c>
      <c r="S28" s="11">
        <v>0</v>
      </c>
      <c r="T28" s="11">
        <v>60</v>
      </c>
      <c r="U28" s="11">
        <v>0</v>
      </c>
      <c r="V28" s="11">
        <v>200</v>
      </c>
      <c r="W28" s="11">
        <v>225</v>
      </c>
      <c r="X28" s="14">
        <v>6000</v>
      </c>
      <c r="Y28" s="14"/>
      <c r="Z28" s="14"/>
      <c r="AA28" s="11">
        <f t="shared" si="3"/>
        <v>18685</v>
      </c>
      <c r="AB28" s="15">
        <f t="shared" si="4"/>
        <v>69896</v>
      </c>
      <c r="AC28" s="79">
        <f t="shared" si="6"/>
        <v>3</v>
      </c>
      <c r="AD28" s="12">
        <v>1050</v>
      </c>
      <c r="AE28" s="11">
        <v>65360</v>
      </c>
      <c r="AF28" s="74" t="str">
        <f t="shared" ref="AF28:AF37" si="10">IFERROR(VLOOKUP(D28,INCREMENTSJUNE,1,FALSE),"")</f>
        <v/>
      </c>
      <c r="AG28" s="124">
        <f t="shared" si="5"/>
        <v>65360</v>
      </c>
      <c r="AH28" s="126">
        <v>65360</v>
      </c>
      <c r="AI28" s="81">
        <v>2224285</v>
      </c>
      <c r="AJ28" s="81" t="s">
        <v>308</v>
      </c>
      <c r="AK28" s="81"/>
      <c r="AL28" s="81"/>
    </row>
    <row r="29" spans="1:38" s="3" customFormat="1" ht="16.5" customHeight="1" x14ac:dyDescent="0.25">
      <c r="A29" s="3">
        <v>0</v>
      </c>
      <c r="B29" s="9">
        <v>27</v>
      </c>
      <c r="C29" s="10">
        <v>2224742</v>
      </c>
      <c r="D29" s="50">
        <v>14344788</v>
      </c>
      <c r="E29" s="11" t="s">
        <v>153</v>
      </c>
      <c r="F29" s="11" t="s">
        <v>218</v>
      </c>
      <c r="G29" s="11">
        <f t="shared" si="7"/>
        <v>61960</v>
      </c>
      <c r="H29" s="12"/>
      <c r="I29" s="11">
        <f t="shared" si="0"/>
        <v>12404</v>
      </c>
      <c r="J29" s="11">
        <f t="shared" si="1"/>
        <v>6196</v>
      </c>
      <c r="K29" s="12">
        <v>2000</v>
      </c>
      <c r="L29" s="11">
        <f t="shared" si="8"/>
        <v>1400</v>
      </c>
      <c r="M29" s="13">
        <f t="shared" si="2"/>
        <v>83960</v>
      </c>
      <c r="N29" s="14">
        <v>10000</v>
      </c>
      <c r="O29" s="11">
        <v>0</v>
      </c>
      <c r="P29" s="14">
        <v>0</v>
      </c>
      <c r="Q29" s="11">
        <v>0</v>
      </c>
      <c r="R29" s="11">
        <v>2200</v>
      </c>
      <c r="S29" s="11">
        <v>0</v>
      </c>
      <c r="T29" s="11">
        <v>60</v>
      </c>
      <c r="U29" s="11">
        <v>0</v>
      </c>
      <c r="V29" s="11">
        <v>200</v>
      </c>
      <c r="W29" s="11">
        <v>225</v>
      </c>
      <c r="X29" s="14">
        <v>5000</v>
      </c>
      <c r="Y29" s="14"/>
      <c r="Z29" s="14"/>
      <c r="AA29" s="11">
        <f t="shared" si="3"/>
        <v>17685</v>
      </c>
      <c r="AB29" s="15">
        <f t="shared" si="4"/>
        <v>66275</v>
      </c>
      <c r="AC29" s="79">
        <f t="shared" si="6"/>
        <v>2</v>
      </c>
      <c r="AD29" s="12">
        <v>860</v>
      </c>
      <c r="AE29" s="50">
        <v>61960</v>
      </c>
      <c r="AF29" s="74" t="str">
        <f t="shared" si="10"/>
        <v/>
      </c>
      <c r="AG29" s="124">
        <f t="shared" si="5"/>
        <v>61960</v>
      </c>
      <c r="AH29" s="126">
        <v>61960</v>
      </c>
      <c r="AI29" s="81">
        <v>2224742</v>
      </c>
      <c r="AJ29" s="81" t="s">
        <v>308</v>
      </c>
      <c r="AK29" s="81"/>
      <c r="AL29" s="81"/>
    </row>
    <row r="30" spans="1:38" s="3" customFormat="1" ht="16.5" customHeight="1" x14ac:dyDescent="0.25">
      <c r="A30" s="3">
        <v>0</v>
      </c>
      <c r="B30" s="9">
        <v>29</v>
      </c>
      <c r="C30" s="10">
        <v>2244745</v>
      </c>
      <c r="D30" s="50">
        <v>14352225</v>
      </c>
      <c r="E30" s="11" t="s">
        <v>174</v>
      </c>
      <c r="F30" s="11" t="s">
        <v>220</v>
      </c>
      <c r="G30" s="11">
        <f t="shared" si="7"/>
        <v>52600</v>
      </c>
      <c r="H30" s="12"/>
      <c r="I30" s="11">
        <f t="shared" si="0"/>
        <v>10531</v>
      </c>
      <c r="J30" s="11">
        <f t="shared" si="1"/>
        <v>5260</v>
      </c>
      <c r="K30" s="12">
        <v>2000</v>
      </c>
      <c r="L30" s="11">
        <f t="shared" si="8"/>
        <v>1300</v>
      </c>
      <c r="M30" s="13">
        <f t="shared" si="2"/>
        <v>71691</v>
      </c>
      <c r="N30" s="14">
        <v>0</v>
      </c>
      <c r="O30" s="11">
        <v>0</v>
      </c>
      <c r="P30" s="14">
        <v>0</v>
      </c>
      <c r="Q30" s="11">
        <v>0</v>
      </c>
      <c r="R30" s="11">
        <v>2000</v>
      </c>
      <c r="S30" s="11">
        <v>0</v>
      </c>
      <c r="T30" s="11">
        <v>60</v>
      </c>
      <c r="U30" s="14">
        <f>ROUND((G30+I30)*10%,0)</f>
        <v>6313</v>
      </c>
      <c r="V30" s="11">
        <v>200</v>
      </c>
      <c r="W30" s="11">
        <v>225</v>
      </c>
      <c r="X30" s="14">
        <v>2000</v>
      </c>
      <c r="Y30" s="14"/>
      <c r="Z30" s="14"/>
      <c r="AA30" s="11">
        <f t="shared" si="3"/>
        <v>10798</v>
      </c>
      <c r="AB30" s="15">
        <f t="shared" si="4"/>
        <v>60893</v>
      </c>
      <c r="AC30" s="79">
        <f t="shared" si="6"/>
        <v>3</v>
      </c>
      <c r="AD30" s="12">
        <v>935</v>
      </c>
      <c r="AE30" s="11">
        <v>52600</v>
      </c>
      <c r="AF30" s="74" t="str">
        <f t="shared" si="10"/>
        <v/>
      </c>
      <c r="AG30" s="124">
        <f t="shared" si="5"/>
        <v>52600</v>
      </c>
      <c r="AH30" s="126">
        <v>52600</v>
      </c>
      <c r="AI30" s="81">
        <v>2244745</v>
      </c>
      <c r="AJ30" s="81" t="s">
        <v>308</v>
      </c>
      <c r="AK30" s="81"/>
      <c r="AL30" s="81"/>
    </row>
    <row r="31" spans="1:38" s="3" customFormat="1" ht="16.5" customHeight="1" x14ac:dyDescent="0.25">
      <c r="A31" s="106">
        <v>9</v>
      </c>
      <c r="B31" s="110">
        <v>30</v>
      </c>
      <c r="C31" s="117">
        <v>2224307</v>
      </c>
      <c r="D31" s="118">
        <v>14344497</v>
      </c>
      <c r="E31" s="107" t="s">
        <v>146</v>
      </c>
      <c r="F31" s="107" t="s">
        <v>221</v>
      </c>
      <c r="G31" s="11">
        <f t="shared" si="7"/>
        <v>19608</v>
      </c>
      <c r="H31" s="119"/>
      <c r="I31" s="107">
        <f t="shared" si="0"/>
        <v>3926</v>
      </c>
      <c r="J31" s="107">
        <f t="shared" si="1"/>
        <v>1961</v>
      </c>
      <c r="K31" s="119">
        <f>ROUND(2000/30*A31,0)</f>
        <v>600</v>
      </c>
      <c r="L31" s="107">
        <f>ROUND(800/30*A31,0)</f>
        <v>240</v>
      </c>
      <c r="M31" s="120">
        <f t="shared" si="2"/>
        <v>26335</v>
      </c>
      <c r="N31" s="108"/>
      <c r="O31" s="107"/>
      <c r="P31" s="108"/>
      <c r="Q31" s="107"/>
      <c r="R31" s="107"/>
      <c r="S31" s="107"/>
      <c r="T31" s="107"/>
      <c r="U31" s="107"/>
      <c r="V31" s="107">
        <v>200</v>
      </c>
      <c r="W31" s="107"/>
      <c r="X31" s="108"/>
      <c r="Y31" s="108"/>
      <c r="Z31" s="108"/>
      <c r="AA31" s="107">
        <f t="shared" si="3"/>
        <v>200</v>
      </c>
      <c r="AB31" s="109">
        <f t="shared" si="4"/>
        <v>26135</v>
      </c>
      <c r="AC31" s="115">
        <f t="shared" si="6"/>
        <v>2</v>
      </c>
      <c r="AD31" s="119">
        <v>860</v>
      </c>
      <c r="AE31" s="118">
        <v>65360</v>
      </c>
      <c r="AF31" s="74" t="str">
        <f t="shared" si="10"/>
        <v/>
      </c>
      <c r="AG31" s="125">
        <f t="shared" si="5"/>
        <v>65360</v>
      </c>
      <c r="AH31" s="125">
        <v>65360</v>
      </c>
      <c r="AI31" s="81">
        <v>2224307</v>
      </c>
      <c r="AJ31" s="81" t="s">
        <v>308</v>
      </c>
      <c r="AK31" s="81"/>
      <c r="AL31" s="81"/>
    </row>
    <row r="32" spans="1:38" s="3" customFormat="1" ht="16.5" customHeight="1" x14ac:dyDescent="0.25">
      <c r="A32" s="3">
        <v>0</v>
      </c>
      <c r="B32" s="9">
        <v>31</v>
      </c>
      <c r="C32" s="10">
        <v>2224353</v>
      </c>
      <c r="D32" s="50">
        <v>14344524</v>
      </c>
      <c r="E32" s="11" t="s">
        <v>137</v>
      </c>
      <c r="F32" s="11" t="s">
        <v>222</v>
      </c>
      <c r="G32" s="11">
        <f t="shared" si="7"/>
        <v>65360</v>
      </c>
      <c r="H32" s="12"/>
      <c r="I32" s="11">
        <f t="shared" si="0"/>
        <v>13085</v>
      </c>
      <c r="J32" s="11">
        <f t="shared" si="1"/>
        <v>6536</v>
      </c>
      <c r="K32" s="12">
        <v>2000</v>
      </c>
      <c r="L32" s="11">
        <f t="shared" si="8"/>
        <v>1400</v>
      </c>
      <c r="M32" s="13">
        <f t="shared" si="2"/>
        <v>88381</v>
      </c>
      <c r="N32" s="14">
        <v>4000</v>
      </c>
      <c r="O32" s="11">
        <v>0</v>
      </c>
      <c r="P32" s="14">
        <v>0</v>
      </c>
      <c r="Q32" s="11">
        <v>0</v>
      </c>
      <c r="R32" s="11">
        <v>2200</v>
      </c>
      <c r="S32" s="11">
        <v>0</v>
      </c>
      <c r="T32" s="11">
        <v>60</v>
      </c>
      <c r="U32" s="11">
        <v>0</v>
      </c>
      <c r="V32" s="11">
        <v>200</v>
      </c>
      <c r="W32" s="11">
        <v>225</v>
      </c>
      <c r="X32" s="14">
        <v>2000</v>
      </c>
      <c r="Y32" s="14"/>
      <c r="Z32" s="14"/>
      <c r="AA32" s="11">
        <f t="shared" si="3"/>
        <v>8685</v>
      </c>
      <c r="AB32" s="15">
        <f t="shared" si="4"/>
        <v>79696</v>
      </c>
      <c r="AC32" s="79">
        <f t="shared" si="6"/>
        <v>2</v>
      </c>
      <c r="AD32" s="12">
        <v>860</v>
      </c>
      <c r="AE32" s="50">
        <v>65360</v>
      </c>
      <c r="AF32" s="74" t="str">
        <f t="shared" si="10"/>
        <v/>
      </c>
      <c r="AG32" s="124">
        <f t="shared" si="5"/>
        <v>65360</v>
      </c>
      <c r="AH32" s="124">
        <v>65360</v>
      </c>
      <c r="AI32" s="81">
        <v>2224353</v>
      </c>
      <c r="AJ32" s="81" t="s">
        <v>308</v>
      </c>
      <c r="AK32" s="81"/>
      <c r="AL32" s="81"/>
    </row>
    <row r="33" spans="1:38" s="3" customFormat="1" ht="16.5" customHeight="1" x14ac:dyDescent="0.25">
      <c r="A33" s="106">
        <v>11</v>
      </c>
      <c r="B33" s="110">
        <v>32</v>
      </c>
      <c r="C33" s="117">
        <v>2224369</v>
      </c>
      <c r="D33" s="118">
        <v>14344537</v>
      </c>
      <c r="E33" s="107" t="s">
        <v>142</v>
      </c>
      <c r="F33" s="107" t="s">
        <v>222</v>
      </c>
      <c r="G33" s="11">
        <f t="shared" si="7"/>
        <v>22095</v>
      </c>
      <c r="H33" s="119">
        <v>0</v>
      </c>
      <c r="I33" s="107">
        <f t="shared" si="0"/>
        <v>4423</v>
      </c>
      <c r="J33" s="107">
        <f t="shared" si="1"/>
        <v>2210</v>
      </c>
      <c r="K33" s="119">
        <f>ROUND(2000/30*A33,0)</f>
        <v>733</v>
      </c>
      <c r="L33" s="107">
        <f>ROUND(800/30*A33,0)</f>
        <v>293</v>
      </c>
      <c r="M33" s="120">
        <f t="shared" si="2"/>
        <v>29754</v>
      </c>
      <c r="N33" s="108"/>
      <c r="O33" s="107"/>
      <c r="P33" s="108"/>
      <c r="Q33" s="107"/>
      <c r="R33" s="107"/>
      <c r="S33" s="107"/>
      <c r="T33" s="107"/>
      <c r="U33" s="108"/>
      <c r="V33" s="107">
        <v>200</v>
      </c>
      <c r="W33" s="107"/>
      <c r="X33" s="108"/>
      <c r="Y33" s="108"/>
      <c r="Z33" s="108"/>
      <c r="AA33" s="107">
        <f t="shared" si="3"/>
        <v>200</v>
      </c>
      <c r="AB33" s="109">
        <f t="shared" si="4"/>
        <v>29554</v>
      </c>
      <c r="AC33" s="115">
        <f t="shared" si="6"/>
        <v>2</v>
      </c>
      <c r="AD33" s="119">
        <v>860</v>
      </c>
      <c r="AE33" s="118">
        <v>60260</v>
      </c>
      <c r="AF33" s="74" t="str">
        <f t="shared" si="10"/>
        <v/>
      </c>
      <c r="AG33" s="125">
        <f t="shared" si="5"/>
        <v>60260</v>
      </c>
      <c r="AH33" s="127">
        <v>60260</v>
      </c>
      <c r="AI33" s="81">
        <v>2224369</v>
      </c>
      <c r="AJ33" s="81" t="s">
        <v>308</v>
      </c>
      <c r="AK33" s="81"/>
      <c r="AL33" s="81"/>
    </row>
    <row r="34" spans="1:38" s="3" customFormat="1" ht="16.5" customHeight="1" x14ac:dyDescent="0.25">
      <c r="A34" s="3">
        <v>0</v>
      </c>
      <c r="B34" s="9">
        <v>33</v>
      </c>
      <c r="C34" s="10">
        <v>2224317</v>
      </c>
      <c r="D34" s="50">
        <v>14344502</v>
      </c>
      <c r="E34" s="11" t="s">
        <v>180</v>
      </c>
      <c r="F34" s="11" t="s">
        <v>223</v>
      </c>
      <c r="G34" s="11">
        <f t="shared" si="7"/>
        <v>74770</v>
      </c>
      <c r="H34" s="12"/>
      <c r="I34" s="11">
        <f t="shared" ref="I34:I65" si="11">ROUND(G34*20.02%,0)</f>
        <v>14969</v>
      </c>
      <c r="J34" s="11">
        <f t="shared" ref="J34:J55" si="12">ROUND(G34*10%,0)</f>
        <v>7477</v>
      </c>
      <c r="K34" s="12">
        <v>2000</v>
      </c>
      <c r="L34" s="11">
        <f t="shared" si="8"/>
        <v>1525</v>
      </c>
      <c r="M34" s="13">
        <f t="shared" ref="M34:M65" si="13">SUM(G34:L34)</f>
        <v>100741</v>
      </c>
      <c r="N34" s="14">
        <v>7000</v>
      </c>
      <c r="O34" s="11">
        <v>0</v>
      </c>
      <c r="P34" s="14">
        <v>0</v>
      </c>
      <c r="Q34" s="11">
        <v>0</v>
      </c>
      <c r="R34" s="11">
        <v>2200</v>
      </c>
      <c r="S34" s="11">
        <v>2204</v>
      </c>
      <c r="T34" s="11">
        <v>60</v>
      </c>
      <c r="U34" s="11">
        <v>0</v>
      </c>
      <c r="V34" s="11">
        <v>200</v>
      </c>
      <c r="W34" s="11">
        <v>300</v>
      </c>
      <c r="X34" s="14">
        <v>5000</v>
      </c>
      <c r="Y34" s="14"/>
      <c r="Z34" s="14"/>
      <c r="AA34" s="11">
        <f t="shared" ref="AA34:AA65" si="14">SUM(N34:Z34)</f>
        <v>16964</v>
      </c>
      <c r="AB34" s="15">
        <f t="shared" ref="AB34:AB65" si="15">M34-AA34</f>
        <v>83777</v>
      </c>
      <c r="AC34" s="79">
        <f t="shared" ref="AC34:AC65" si="16">IFERROR(VLOOKUP(F34,HILLTOPSNEW,2,FALSE),2)</f>
        <v>2</v>
      </c>
      <c r="AD34" s="12">
        <v>935</v>
      </c>
      <c r="AE34" s="50">
        <v>74770</v>
      </c>
      <c r="AF34" s="74" t="str">
        <f t="shared" si="10"/>
        <v/>
      </c>
      <c r="AG34" s="124">
        <f t="shared" ref="AG34:AG65" si="17">IF((AF34="YES"),VLOOKUP(AE34,RATEOFINC,2,FALSE)+AE34,AE34)</f>
        <v>74770</v>
      </c>
      <c r="AH34" s="126">
        <v>74770</v>
      </c>
      <c r="AI34" s="81">
        <v>2224317</v>
      </c>
      <c r="AJ34" s="81" t="s">
        <v>307</v>
      </c>
      <c r="AK34" s="81"/>
      <c r="AL34" s="81"/>
    </row>
    <row r="35" spans="1:38" s="3" customFormat="1" ht="16.5" customHeight="1" x14ac:dyDescent="0.25">
      <c r="A35" s="3">
        <v>0</v>
      </c>
      <c r="B35" s="9">
        <v>34</v>
      </c>
      <c r="C35" s="10">
        <v>2243839</v>
      </c>
      <c r="D35" s="50">
        <v>14351477</v>
      </c>
      <c r="E35" s="11" t="s">
        <v>163</v>
      </c>
      <c r="F35" s="11" t="s">
        <v>223</v>
      </c>
      <c r="G35" s="11">
        <f t="shared" si="7"/>
        <v>52600</v>
      </c>
      <c r="H35" s="12">
        <v>0</v>
      </c>
      <c r="I35" s="11">
        <f t="shared" si="11"/>
        <v>10531</v>
      </c>
      <c r="J35" s="11">
        <f t="shared" si="12"/>
        <v>5260</v>
      </c>
      <c r="K35" s="12">
        <v>2000</v>
      </c>
      <c r="L35" s="11">
        <f t="shared" si="8"/>
        <v>1150</v>
      </c>
      <c r="M35" s="13">
        <f t="shared" si="13"/>
        <v>71541</v>
      </c>
      <c r="N35" s="14">
        <v>0</v>
      </c>
      <c r="O35" s="11">
        <v>0</v>
      </c>
      <c r="P35" s="14">
        <v>0</v>
      </c>
      <c r="Q35" s="11">
        <v>0</v>
      </c>
      <c r="R35" s="11">
        <v>1800</v>
      </c>
      <c r="S35" s="11">
        <v>0</v>
      </c>
      <c r="T35" s="11">
        <v>30</v>
      </c>
      <c r="U35" s="14">
        <f>ROUND((G35+I35)*10%,0)</f>
        <v>6313</v>
      </c>
      <c r="V35" s="11">
        <v>200</v>
      </c>
      <c r="W35" s="11">
        <v>225</v>
      </c>
      <c r="X35" s="14">
        <v>0</v>
      </c>
      <c r="Y35" s="14"/>
      <c r="Z35" s="14"/>
      <c r="AA35" s="11">
        <f t="shared" si="14"/>
        <v>8568</v>
      </c>
      <c r="AB35" s="15">
        <f t="shared" si="15"/>
        <v>62973</v>
      </c>
      <c r="AC35" s="79">
        <f t="shared" si="16"/>
        <v>2</v>
      </c>
      <c r="AD35" s="12">
        <v>710</v>
      </c>
      <c r="AE35" s="50">
        <v>52600</v>
      </c>
      <c r="AF35" s="74" t="str">
        <f t="shared" si="10"/>
        <v/>
      </c>
      <c r="AG35" s="124">
        <f t="shared" si="17"/>
        <v>52600</v>
      </c>
      <c r="AH35" s="126">
        <v>52600</v>
      </c>
      <c r="AI35" s="81">
        <v>2243839</v>
      </c>
      <c r="AJ35" s="81" t="s">
        <v>308</v>
      </c>
      <c r="AK35" s="81"/>
      <c r="AL35" s="81"/>
    </row>
    <row r="36" spans="1:38" s="3" customFormat="1" ht="16.5" customHeight="1" x14ac:dyDescent="0.25">
      <c r="A36" s="3">
        <v>0</v>
      </c>
      <c r="B36" s="9">
        <v>35</v>
      </c>
      <c r="C36" s="10">
        <v>2207580</v>
      </c>
      <c r="D36" s="50">
        <v>14340263</v>
      </c>
      <c r="E36" s="11" t="s">
        <v>150</v>
      </c>
      <c r="F36" s="11" t="s">
        <v>224</v>
      </c>
      <c r="G36" s="11">
        <f t="shared" si="7"/>
        <v>57100</v>
      </c>
      <c r="H36" s="12"/>
      <c r="I36" s="11">
        <f t="shared" si="11"/>
        <v>11431</v>
      </c>
      <c r="J36" s="11">
        <f t="shared" si="12"/>
        <v>5710</v>
      </c>
      <c r="K36" s="12">
        <v>2000</v>
      </c>
      <c r="L36" s="11">
        <f t="shared" si="8"/>
        <v>1400</v>
      </c>
      <c r="M36" s="13">
        <f t="shared" si="13"/>
        <v>77641</v>
      </c>
      <c r="N36" s="14">
        <v>0</v>
      </c>
      <c r="O36" s="11">
        <v>0</v>
      </c>
      <c r="P36" s="14">
        <v>0</v>
      </c>
      <c r="Q36" s="11">
        <v>0</v>
      </c>
      <c r="R36" s="11">
        <v>2200</v>
      </c>
      <c r="S36" s="11">
        <v>0</v>
      </c>
      <c r="T36" s="11">
        <v>60</v>
      </c>
      <c r="U36" s="14">
        <f>ROUND((G36+I36)*10%,0)</f>
        <v>6853</v>
      </c>
      <c r="V36" s="11">
        <v>200</v>
      </c>
      <c r="W36" s="11">
        <v>225</v>
      </c>
      <c r="X36" s="14">
        <v>0</v>
      </c>
      <c r="Y36" s="14"/>
      <c r="Z36" s="14"/>
      <c r="AA36" s="11">
        <f t="shared" si="14"/>
        <v>9538</v>
      </c>
      <c r="AB36" s="15">
        <f t="shared" si="15"/>
        <v>68103</v>
      </c>
      <c r="AC36" s="79">
        <f t="shared" si="16"/>
        <v>2</v>
      </c>
      <c r="AD36" s="12">
        <v>860</v>
      </c>
      <c r="AE36" s="50">
        <v>57100</v>
      </c>
      <c r="AF36" s="74" t="str">
        <f t="shared" si="10"/>
        <v/>
      </c>
      <c r="AG36" s="124">
        <f t="shared" si="17"/>
        <v>57100</v>
      </c>
      <c r="AH36" s="124">
        <v>57100</v>
      </c>
      <c r="AI36" s="81">
        <v>2207580</v>
      </c>
      <c r="AJ36" s="81" t="s">
        <v>308</v>
      </c>
      <c r="AK36" s="81"/>
      <c r="AL36" s="81"/>
    </row>
    <row r="37" spans="1:38" s="3" customFormat="1" ht="16.5" customHeight="1" x14ac:dyDescent="0.25">
      <c r="A37" s="3">
        <v>0</v>
      </c>
      <c r="B37" s="9">
        <v>36</v>
      </c>
      <c r="C37" s="10">
        <v>2244127</v>
      </c>
      <c r="D37" s="50">
        <v>14351726</v>
      </c>
      <c r="E37" s="11" t="s">
        <v>166</v>
      </c>
      <c r="F37" s="11" t="s">
        <v>224</v>
      </c>
      <c r="G37" s="11">
        <f t="shared" si="7"/>
        <v>52600</v>
      </c>
      <c r="H37" s="12">
        <v>0</v>
      </c>
      <c r="I37" s="11">
        <f t="shared" si="11"/>
        <v>10531</v>
      </c>
      <c r="J37" s="11">
        <f t="shared" si="12"/>
        <v>5260</v>
      </c>
      <c r="K37" s="12">
        <v>2000</v>
      </c>
      <c r="L37" s="11">
        <f t="shared" si="8"/>
        <v>1150</v>
      </c>
      <c r="M37" s="13">
        <f t="shared" si="13"/>
        <v>71541</v>
      </c>
      <c r="N37" s="14">
        <v>0</v>
      </c>
      <c r="O37" s="11">
        <v>0</v>
      </c>
      <c r="P37" s="14">
        <v>0</v>
      </c>
      <c r="Q37" s="11">
        <v>0</v>
      </c>
      <c r="R37" s="11">
        <v>2000</v>
      </c>
      <c r="S37" s="11">
        <v>0</v>
      </c>
      <c r="T37" s="11">
        <v>30</v>
      </c>
      <c r="U37" s="14">
        <f>ROUND((G37+I37)*10%,0)</f>
        <v>6313</v>
      </c>
      <c r="V37" s="11">
        <v>200</v>
      </c>
      <c r="W37" s="11">
        <v>225</v>
      </c>
      <c r="X37" s="14">
        <v>0</v>
      </c>
      <c r="Y37" s="14"/>
      <c r="Z37" s="14"/>
      <c r="AA37" s="11">
        <f t="shared" si="14"/>
        <v>8768</v>
      </c>
      <c r="AB37" s="15">
        <f t="shared" si="15"/>
        <v>62773</v>
      </c>
      <c r="AC37" s="79">
        <f t="shared" si="16"/>
        <v>2</v>
      </c>
      <c r="AD37" s="12">
        <v>710</v>
      </c>
      <c r="AE37" s="11">
        <v>52600</v>
      </c>
      <c r="AF37" s="74" t="str">
        <f t="shared" si="10"/>
        <v/>
      </c>
      <c r="AG37" s="124">
        <f t="shared" si="17"/>
        <v>52600</v>
      </c>
      <c r="AH37" s="126">
        <v>52600</v>
      </c>
      <c r="AI37" s="81">
        <v>2244127</v>
      </c>
      <c r="AJ37" s="81" t="s">
        <v>308</v>
      </c>
      <c r="AK37" s="81"/>
      <c r="AL37" s="81"/>
    </row>
    <row r="38" spans="1:38" s="3" customFormat="1" ht="16.5" customHeight="1" x14ac:dyDescent="0.25">
      <c r="A38" s="3">
        <v>0</v>
      </c>
      <c r="B38" s="9">
        <v>37</v>
      </c>
      <c r="C38" s="10">
        <v>2224792</v>
      </c>
      <c r="D38" s="50">
        <v>14344825</v>
      </c>
      <c r="E38" s="11" t="s">
        <v>172</v>
      </c>
      <c r="F38" s="11" t="s">
        <v>225</v>
      </c>
      <c r="G38" s="11">
        <f t="shared" si="7"/>
        <v>72810</v>
      </c>
      <c r="H38" s="12"/>
      <c r="I38" s="11">
        <f t="shared" si="11"/>
        <v>14577</v>
      </c>
      <c r="J38" s="11">
        <f t="shared" si="12"/>
        <v>7281</v>
      </c>
      <c r="K38" s="12">
        <v>2000</v>
      </c>
      <c r="L38" s="11">
        <f t="shared" si="8"/>
        <v>1700</v>
      </c>
      <c r="M38" s="13">
        <f t="shared" si="13"/>
        <v>98368</v>
      </c>
      <c r="N38" s="14">
        <v>15000</v>
      </c>
      <c r="O38" s="11">
        <v>0</v>
      </c>
      <c r="P38" s="14">
        <v>0</v>
      </c>
      <c r="Q38" s="11">
        <v>0</v>
      </c>
      <c r="R38" s="11">
        <v>3000</v>
      </c>
      <c r="S38" s="11">
        <v>0</v>
      </c>
      <c r="T38" s="11">
        <v>60</v>
      </c>
      <c r="U38" s="11">
        <v>0</v>
      </c>
      <c r="V38" s="11">
        <v>200</v>
      </c>
      <c r="W38" s="11">
        <v>225</v>
      </c>
      <c r="X38" s="14">
        <v>7000</v>
      </c>
      <c r="Y38" s="14"/>
      <c r="Z38" s="14"/>
      <c r="AA38" s="11">
        <f t="shared" si="14"/>
        <v>25485</v>
      </c>
      <c r="AB38" s="15">
        <f t="shared" si="15"/>
        <v>72883</v>
      </c>
      <c r="AC38" s="79">
        <f t="shared" si="16"/>
        <v>3</v>
      </c>
      <c r="AD38" s="12">
        <v>1125</v>
      </c>
      <c r="AE38" s="50">
        <v>70850</v>
      </c>
      <c r="AF38" s="122" t="s">
        <v>352</v>
      </c>
      <c r="AG38" s="124">
        <f t="shared" si="17"/>
        <v>72810</v>
      </c>
      <c r="AH38" s="126">
        <v>72810</v>
      </c>
      <c r="AI38" s="81">
        <v>2224792</v>
      </c>
      <c r="AJ38" s="81" t="s">
        <v>308</v>
      </c>
      <c r="AK38" s="81"/>
      <c r="AL38" s="81"/>
    </row>
    <row r="39" spans="1:38" s="3" customFormat="1" ht="16.5" customHeight="1" x14ac:dyDescent="0.25">
      <c r="A39" s="3">
        <v>0</v>
      </c>
      <c r="B39" s="9">
        <v>38</v>
      </c>
      <c r="C39" s="10">
        <v>2224360</v>
      </c>
      <c r="D39" s="50">
        <v>14344530</v>
      </c>
      <c r="E39" s="11" t="s">
        <v>134</v>
      </c>
      <c r="F39" s="11" t="s">
        <v>225</v>
      </c>
      <c r="G39" s="11">
        <f t="shared" si="7"/>
        <v>61960</v>
      </c>
      <c r="H39" s="12">
        <v>0</v>
      </c>
      <c r="I39" s="11">
        <f t="shared" si="11"/>
        <v>12404</v>
      </c>
      <c r="J39" s="11">
        <f t="shared" si="12"/>
        <v>6196</v>
      </c>
      <c r="K39" s="12">
        <v>2000</v>
      </c>
      <c r="L39" s="11">
        <f t="shared" si="8"/>
        <v>1600</v>
      </c>
      <c r="M39" s="13">
        <f t="shared" si="13"/>
        <v>84160</v>
      </c>
      <c r="N39" s="14">
        <v>6000</v>
      </c>
      <c r="O39" s="11">
        <v>0</v>
      </c>
      <c r="P39" s="14">
        <v>0</v>
      </c>
      <c r="Q39" s="11">
        <v>0</v>
      </c>
      <c r="R39" s="11">
        <v>2200</v>
      </c>
      <c r="S39" s="11">
        <v>0</v>
      </c>
      <c r="T39" s="11">
        <v>60</v>
      </c>
      <c r="U39" s="11">
        <v>0</v>
      </c>
      <c r="V39" s="11">
        <v>200</v>
      </c>
      <c r="W39" s="11">
        <v>225</v>
      </c>
      <c r="X39" s="14">
        <v>4000</v>
      </c>
      <c r="Y39" s="14"/>
      <c r="Z39" s="14"/>
      <c r="AA39" s="11">
        <f t="shared" si="14"/>
        <v>12685</v>
      </c>
      <c r="AB39" s="15">
        <f t="shared" si="15"/>
        <v>71475</v>
      </c>
      <c r="AC39" s="79">
        <f t="shared" si="16"/>
        <v>3</v>
      </c>
      <c r="AD39" s="12">
        <v>1050</v>
      </c>
      <c r="AE39" s="50">
        <v>61960</v>
      </c>
      <c r="AF39" s="74" t="str">
        <f t="shared" ref="AF39:AF47" si="18">IFERROR(VLOOKUP(D39,INCREMENTSJUNE,1,FALSE),"")</f>
        <v/>
      </c>
      <c r="AG39" s="124">
        <f t="shared" si="17"/>
        <v>61960</v>
      </c>
      <c r="AH39" s="126">
        <v>61960</v>
      </c>
      <c r="AI39" s="81">
        <v>2224360</v>
      </c>
      <c r="AJ39" s="81" t="s">
        <v>308</v>
      </c>
      <c r="AK39" s="81"/>
      <c r="AL39" s="81"/>
    </row>
    <row r="40" spans="1:38" s="3" customFormat="1" ht="16.5" customHeight="1" x14ac:dyDescent="0.25">
      <c r="A40" s="3">
        <v>0</v>
      </c>
      <c r="B40" s="9">
        <v>39</v>
      </c>
      <c r="C40" s="10">
        <v>2229550</v>
      </c>
      <c r="D40" s="50">
        <v>14346245</v>
      </c>
      <c r="E40" s="11" t="s">
        <v>143</v>
      </c>
      <c r="F40" s="11" t="s">
        <v>226</v>
      </c>
      <c r="G40" s="11">
        <f t="shared" si="7"/>
        <v>70850</v>
      </c>
      <c r="H40" s="12"/>
      <c r="I40" s="11">
        <f t="shared" si="11"/>
        <v>14184</v>
      </c>
      <c r="J40" s="11">
        <f t="shared" si="12"/>
        <v>7085</v>
      </c>
      <c r="K40" s="12">
        <v>2000</v>
      </c>
      <c r="L40" s="11">
        <f t="shared" si="8"/>
        <v>1700</v>
      </c>
      <c r="M40" s="13">
        <f t="shared" si="13"/>
        <v>95819</v>
      </c>
      <c r="N40" s="14">
        <v>5000</v>
      </c>
      <c r="O40" s="11">
        <v>0</v>
      </c>
      <c r="P40" s="14">
        <v>0</v>
      </c>
      <c r="Q40" s="11">
        <v>0</v>
      </c>
      <c r="R40" s="11">
        <v>2200</v>
      </c>
      <c r="S40" s="11">
        <v>0</v>
      </c>
      <c r="T40" s="11">
        <v>60</v>
      </c>
      <c r="U40" s="11">
        <v>0</v>
      </c>
      <c r="V40" s="11">
        <v>200</v>
      </c>
      <c r="W40" s="11">
        <v>225</v>
      </c>
      <c r="X40" s="14">
        <v>2000</v>
      </c>
      <c r="Y40" s="14"/>
      <c r="Z40" s="14"/>
      <c r="AA40" s="11">
        <f t="shared" si="14"/>
        <v>9685</v>
      </c>
      <c r="AB40" s="15">
        <f t="shared" si="15"/>
        <v>86134</v>
      </c>
      <c r="AC40" s="79">
        <f t="shared" si="16"/>
        <v>3</v>
      </c>
      <c r="AD40" s="12">
        <v>1125</v>
      </c>
      <c r="AE40" s="50">
        <v>70850</v>
      </c>
      <c r="AF40" s="74" t="str">
        <f t="shared" si="18"/>
        <v/>
      </c>
      <c r="AG40" s="124">
        <f t="shared" si="17"/>
        <v>70850</v>
      </c>
      <c r="AH40" s="126">
        <v>70850</v>
      </c>
      <c r="AI40" s="81">
        <v>2229550</v>
      </c>
      <c r="AJ40" s="81" t="s">
        <v>308</v>
      </c>
      <c r="AK40" s="81"/>
      <c r="AL40" s="81"/>
    </row>
    <row r="41" spans="1:38" s="3" customFormat="1" ht="16.5" customHeight="1" x14ac:dyDescent="0.25">
      <c r="A41" s="3">
        <v>0</v>
      </c>
      <c r="B41" s="9">
        <v>40</v>
      </c>
      <c r="C41" s="10">
        <v>2249744</v>
      </c>
      <c r="D41" s="50">
        <v>14355551</v>
      </c>
      <c r="E41" s="11" t="s">
        <v>154</v>
      </c>
      <c r="F41" s="11" t="s">
        <v>227</v>
      </c>
      <c r="G41" s="11">
        <f t="shared" si="7"/>
        <v>38720</v>
      </c>
      <c r="H41" s="12">
        <v>0</v>
      </c>
      <c r="I41" s="11">
        <f t="shared" si="11"/>
        <v>7752</v>
      </c>
      <c r="J41" s="11">
        <f t="shared" si="12"/>
        <v>3872</v>
      </c>
      <c r="K41" s="12">
        <v>2000</v>
      </c>
      <c r="L41" s="11">
        <f t="shared" si="8"/>
        <v>975</v>
      </c>
      <c r="M41" s="13">
        <f t="shared" si="13"/>
        <v>53319</v>
      </c>
      <c r="N41" s="14">
        <v>0</v>
      </c>
      <c r="O41" s="11">
        <v>0</v>
      </c>
      <c r="P41" s="14">
        <v>0</v>
      </c>
      <c r="Q41" s="11">
        <v>0</v>
      </c>
      <c r="R41" s="11">
        <v>1300</v>
      </c>
      <c r="S41" s="11">
        <v>0</v>
      </c>
      <c r="T41" s="11">
        <v>30</v>
      </c>
      <c r="U41" s="14">
        <f>ROUND((G41+I41)*10%,0)</f>
        <v>4647</v>
      </c>
      <c r="V41" s="11">
        <v>200</v>
      </c>
      <c r="W41" s="11">
        <v>225</v>
      </c>
      <c r="X41" s="14">
        <v>0</v>
      </c>
      <c r="Y41" s="14"/>
      <c r="Z41" s="14"/>
      <c r="AA41" s="11">
        <f t="shared" si="14"/>
        <v>6402</v>
      </c>
      <c r="AB41" s="15">
        <f t="shared" si="15"/>
        <v>46917</v>
      </c>
      <c r="AC41" s="79">
        <f t="shared" si="16"/>
        <v>2</v>
      </c>
      <c r="AD41" s="12">
        <v>600</v>
      </c>
      <c r="AE41" s="50">
        <v>38720</v>
      </c>
      <c r="AF41" s="74" t="str">
        <f t="shared" si="18"/>
        <v/>
      </c>
      <c r="AG41" s="124">
        <f t="shared" si="17"/>
        <v>38720</v>
      </c>
      <c r="AH41" s="124">
        <v>38720</v>
      </c>
      <c r="AI41" s="81">
        <v>2249744</v>
      </c>
      <c r="AJ41" s="81" t="s">
        <v>308</v>
      </c>
      <c r="AK41" s="81"/>
      <c r="AL41" s="81"/>
    </row>
    <row r="42" spans="1:38" s="3" customFormat="1" ht="16.5" customHeight="1" x14ac:dyDescent="0.25">
      <c r="A42" s="3">
        <v>0</v>
      </c>
      <c r="B42" s="9">
        <v>41</v>
      </c>
      <c r="C42" s="10">
        <v>2224528</v>
      </c>
      <c r="D42" s="50">
        <v>14344618</v>
      </c>
      <c r="E42" s="11" t="s">
        <v>182</v>
      </c>
      <c r="F42" s="11" t="s">
        <v>228</v>
      </c>
      <c r="G42" s="11">
        <f t="shared" si="7"/>
        <v>99430</v>
      </c>
      <c r="H42" s="12"/>
      <c r="I42" s="11">
        <f t="shared" si="11"/>
        <v>19906</v>
      </c>
      <c r="J42" s="11">
        <f t="shared" si="12"/>
        <v>9943</v>
      </c>
      <c r="K42" s="12">
        <v>2000</v>
      </c>
      <c r="L42" s="11">
        <f t="shared" si="8"/>
        <v>1800</v>
      </c>
      <c r="M42" s="13">
        <f t="shared" si="13"/>
        <v>133079</v>
      </c>
      <c r="N42" s="14">
        <v>6000</v>
      </c>
      <c r="O42" s="11">
        <v>0</v>
      </c>
      <c r="P42" s="14">
        <v>0</v>
      </c>
      <c r="Q42" s="11">
        <v>0</v>
      </c>
      <c r="R42" s="11">
        <v>0</v>
      </c>
      <c r="S42" s="11">
        <v>0</v>
      </c>
      <c r="T42" s="11">
        <v>60</v>
      </c>
      <c r="U42" s="11">
        <v>0</v>
      </c>
      <c r="V42" s="11">
        <v>200</v>
      </c>
      <c r="W42" s="11">
        <v>300</v>
      </c>
      <c r="X42" s="14">
        <v>6000</v>
      </c>
      <c r="Y42" s="14"/>
      <c r="Z42" s="14"/>
      <c r="AA42" s="11">
        <f t="shared" si="14"/>
        <v>12560</v>
      </c>
      <c r="AB42" s="15">
        <f t="shared" si="15"/>
        <v>120519</v>
      </c>
      <c r="AC42" s="79">
        <f t="shared" si="16"/>
        <v>3</v>
      </c>
      <c r="AD42" s="12">
        <v>1275</v>
      </c>
      <c r="AE42" s="50">
        <v>99430</v>
      </c>
      <c r="AF42" s="74" t="str">
        <f t="shared" si="18"/>
        <v/>
      </c>
      <c r="AG42" s="124">
        <f t="shared" si="17"/>
        <v>99430</v>
      </c>
      <c r="AH42" s="126">
        <v>99430</v>
      </c>
      <c r="AI42" s="81">
        <v>2224528</v>
      </c>
      <c r="AJ42" s="81" t="s">
        <v>307</v>
      </c>
      <c r="AK42" s="81"/>
      <c r="AL42" s="81"/>
    </row>
    <row r="43" spans="1:38" s="3" customFormat="1" ht="16.5" customHeight="1" x14ac:dyDescent="0.25">
      <c r="A43" s="3">
        <v>0</v>
      </c>
      <c r="B43" s="9">
        <v>42</v>
      </c>
      <c r="C43" s="10">
        <v>2224343</v>
      </c>
      <c r="D43" s="50">
        <v>14344518</v>
      </c>
      <c r="E43" s="11" t="s">
        <v>140</v>
      </c>
      <c r="F43" s="11" t="s">
        <v>228</v>
      </c>
      <c r="G43" s="11">
        <f t="shared" si="7"/>
        <v>61960</v>
      </c>
      <c r="H43" s="12">
        <v>0</v>
      </c>
      <c r="I43" s="11">
        <f t="shared" si="11"/>
        <v>12404</v>
      </c>
      <c r="J43" s="11">
        <f t="shared" si="12"/>
        <v>6196</v>
      </c>
      <c r="K43" s="12">
        <v>2000</v>
      </c>
      <c r="L43" s="11">
        <f t="shared" si="8"/>
        <v>1600</v>
      </c>
      <c r="M43" s="13">
        <f t="shared" si="13"/>
        <v>84160</v>
      </c>
      <c r="N43" s="14">
        <v>4000</v>
      </c>
      <c r="O43" s="11">
        <v>0</v>
      </c>
      <c r="P43" s="14">
        <v>0</v>
      </c>
      <c r="Q43" s="11">
        <v>0</v>
      </c>
      <c r="R43" s="11">
        <v>2200</v>
      </c>
      <c r="S43" s="11">
        <v>0</v>
      </c>
      <c r="T43" s="11">
        <v>60</v>
      </c>
      <c r="U43" s="11">
        <v>0</v>
      </c>
      <c r="V43" s="11">
        <v>200</v>
      </c>
      <c r="W43" s="11">
        <v>225</v>
      </c>
      <c r="X43" s="14">
        <v>2000</v>
      </c>
      <c r="Y43" s="14"/>
      <c r="Z43" s="14"/>
      <c r="AA43" s="11">
        <f t="shared" si="14"/>
        <v>8685</v>
      </c>
      <c r="AB43" s="15">
        <f t="shared" si="15"/>
        <v>75475</v>
      </c>
      <c r="AC43" s="79">
        <f t="shared" si="16"/>
        <v>3</v>
      </c>
      <c r="AD43" s="12">
        <v>1050</v>
      </c>
      <c r="AE43" s="50">
        <v>61960</v>
      </c>
      <c r="AF43" s="74" t="str">
        <f t="shared" si="18"/>
        <v/>
      </c>
      <c r="AG43" s="124">
        <f t="shared" si="17"/>
        <v>61960</v>
      </c>
      <c r="AH43" s="126">
        <v>61960</v>
      </c>
      <c r="AI43" s="81">
        <v>2224343</v>
      </c>
      <c r="AJ43" s="81" t="s">
        <v>308</v>
      </c>
      <c r="AK43" s="81"/>
      <c r="AL43" s="81"/>
    </row>
    <row r="44" spans="1:38" s="3" customFormat="1" ht="16.5" customHeight="1" x14ac:dyDescent="0.25">
      <c r="A44" s="3">
        <v>0</v>
      </c>
      <c r="B44" s="9">
        <v>43</v>
      </c>
      <c r="C44" s="10">
        <v>2224346</v>
      </c>
      <c r="D44" s="50">
        <v>14344521</v>
      </c>
      <c r="E44" s="11" t="s">
        <v>132</v>
      </c>
      <c r="F44" s="11" t="s">
        <v>229</v>
      </c>
      <c r="G44" s="11">
        <f t="shared" si="7"/>
        <v>69020</v>
      </c>
      <c r="H44" s="12"/>
      <c r="I44" s="11">
        <f t="shared" si="11"/>
        <v>13818</v>
      </c>
      <c r="J44" s="11">
        <f t="shared" si="12"/>
        <v>6902</v>
      </c>
      <c r="K44" s="12">
        <v>2000</v>
      </c>
      <c r="L44" s="11">
        <f t="shared" si="8"/>
        <v>1525</v>
      </c>
      <c r="M44" s="13">
        <f t="shared" si="13"/>
        <v>93265</v>
      </c>
      <c r="N44" s="14">
        <v>8000</v>
      </c>
      <c r="O44" s="11">
        <v>0</v>
      </c>
      <c r="P44" s="14">
        <v>0</v>
      </c>
      <c r="Q44" s="11">
        <v>0</v>
      </c>
      <c r="R44" s="11">
        <v>2200</v>
      </c>
      <c r="S44" s="11">
        <v>2204</v>
      </c>
      <c r="T44" s="11">
        <v>60</v>
      </c>
      <c r="U44" s="11">
        <v>0</v>
      </c>
      <c r="V44" s="11">
        <v>200</v>
      </c>
      <c r="W44" s="11">
        <v>225</v>
      </c>
      <c r="X44" s="14">
        <v>4000</v>
      </c>
      <c r="Y44" s="14"/>
      <c r="Z44" s="14"/>
      <c r="AA44" s="11">
        <f t="shared" si="14"/>
        <v>16889</v>
      </c>
      <c r="AB44" s="15">
        <f t="shared" si="15"/>
        <v>76376</v>
      </c>
      <c r="AC44" s="79">
        <f t="shared" si="16"/>
        <v>2</v>
      </c>
      <c r="AD44" s="12">
        <v>935</v>
      </c>
      <c r="AE44" s="50">
        <v>69020</v>
      </c>
      <c r="AF44" s="74" t="str">
        <f t="shared" si="18"/>
        <v/>
      </c>
      <c r="AG44" s="124">
        <f t="shared" si="17"/>
        <v>69020</v>
      </c>
      <c r="AH44" s="126">
        <v>69020</v>
      </c>
      <c r="AI44" s="81">
        <v>2224346</v>
      </c>
      <c r="AJ44" s="81" t="s">
        <v>308</v>
      </c>
      <c r="AK44" s="81"/>
      <c r="AL44" s="81"/>
    </row>
    <row r="45" spans="1:38" s="3" customFormat="1" ht="16.5" customHeight="1" x14ac:dyDescent="0.25">
      <c r="A45" s="3">
        <v>0</v>
      </c>
      <c r="B45" s="9">
        <v>44</v>
      </c>
      <c r="C45" s="10">
        <v>2224338</v>
      </c>
      <c r="D45" s="50">
        <v>14416951</v>
      </c>
      <c r="E45" s="11" t="s">
        <v>135</v>
      </c>
      <c r="F45" s="11" t="s">
        <v>230</v>
      </c>
      <c r="G45" s="11">
        <f t="shared" si="7"/>
        <v>60260</v>
      </c>
      <c r="H45" s="12"/>
      <c r="I45" s="11">
        <f t="shared" si="11"/>
        <v>12064</v>
      </c>
      <c r="J45" s="11">
        <f t="shared" si="12"/>
        <v>6026</v>
      </c>
      <c r="K45" s="12">
        <v>2000</v>
      </c>
      <c r="L45" s="11">
        <f t="shared" si="8"/>
        <v>1400</v>
      </c>
      <c r="M45" s="13">
        <f t="shared" si="13"/>
        <v>81750</v>
      </c>
      <c r="N45" s="14">
        <v>8000</v>
      </c>
      <c r="O45" s="11">
        <v>0</v>
      </c>
      <c r="P45" s="14">
        <v>0</v>
      </c>
      <c r="Q45" s="11">
        <v>0</v>
      </c>
      <c r="R45" s="11">
        <v>2200</v>
      </c>
      <c r="S45" s="11">
        <v>0</v>
      </c>
      <c r="T45" s="11">
        <v>60</v>
      </c>
      <c r="U45" s="11">
        <v>0</v>
      </c>
      <c r="V45" s="11">
        <v>200</v>
      </c>
      <c r="W45" s="11">
        <v>225</v>
      </c>
      <c r="X45" s="14">
        <v>4000</v>
      </c>
      <c r="Y45" s="14"/>
      <c r="Z45" s="14"/>
      <c r="AA45" s="11">
        <f t="shared" si="14"/>
        <v>14685</v>
      </c>
      <c r="AB45" s="15">
        <f t="shared" si="15"/>
        <v>67065</v>
      </c>
      <c r="AC45" s="79">
        <f t="shared" si="16"/>
        <v>2</v>
      </c>
      <c r="AD45" s="12">
        <v>860</v>
      </c>
      <c r="AE45" s="50">
        <v>60260</v>
      </c>
      <c r="AF45" s="74" t="str">
        <f t="shared" si="18"/>
        <v/>
      </c>
      <c r="AG45" s="124">
        <f t="shared" si="17"/>
        <v>60260</v>
      </c>
      <c r="AH45" s="126">
        <v>60260</v>
      </c>
      <c r="AI45" s="81">
        <v>2224338</v>
      </c>
      <c r="AJ45" s="81" t="s">
        <v>308</v>
      </c>
      <c r="AK45" s="81"/>
      <c r="AL45" s="81"/>
    </row>
    <row r="46" spans="1:38" s="3" customFormat="1" ht="16.5" customHeight="1" x14ac:dyDescent="0.25">
      <c r="A46" s="3">
        <v>0</v>
      </c>
      <c r="B46" s="9">
        <v>45</v>
      </c>
      <c r="C46" s="10">
        <v>2246943</v>
      </c>
      <c r="D46" s="50">
        <v>14353447</v>
      </c>
      <c r="E46" s="11" t="s">
        <v>141</v>
      </c>
      <c r="F46" s="11" t="s">
        <v>230</v>
      </c>
      <c r="G46" s="11">
        <f t="shared" si="7"/>
        <v>48440</v>
      </c>
      <c r="H46" s="12">
        <v>0</v>
      </c>
      <c r="I46" s="11">
        <f t="shared" si="11"/>
        <v>9698</v>
      </c>
      <c r="J46" s="11">
        <f t="shared" si="12"/>
        <v>4844</v>
      </c>
      <c r="K46" s="12">
        <v>2000</v>
      </c>
      <c r="L46" s="11">
        <f t="shared" si="8"/>
        <v>1150</v>
      </c>
      <c r="M46" s="13">
        <f t="shared" si="13"/>
        <v>66132</v>
      </c>
      <c r="N46" s="14">
        <v>0</v>
      </c>
      <c r="O46" s="11">
        <v>0</v>
      </c>
      <c r="P46" s="14">
        <v>0</v>
      </c>
      <c r="Q46" s="11">
        <v>0</v>
      </c>
      <c r="R46" s="11">
        <v>1800</v>
      </c>
      <c r="S46" s="11">
        <v>0</v>
      </c>
      <c r="T46" s="11">
        <v>30</v>
      </c>
      <c r="U46" s="14">
        <f>ROUND((G46+I46)*10%,0)</f>
        <v>5814</v>
      </c>
      <c r="V46" s="11">
        <v>200</v>
      </c>
      <c r="W46" s="11">
        <v>225</v>
      </c>
      <c r="X46" s="14">
        <v>1000</v>
      </c>
      <c r="Y46" s="14"/>
      <c r="Z46" s="14"/>
      <c r="AA46" s="11">
        <f t="shared" si="14"/>
        <v>9069</v>
      </c>
      <c r="AB46" s="15">
        <f t="shared" si="15"/>
        <v>57063</v>
      </c>
      <c r="AC46" s="79">
        <f t="shared" si="16"/>
        <v>2</v>
      </c>
      <c r="AD46" s="12">
        <v>710</v>
      </c>
      <c r="AE46" s="50">
        <v>48440</v>
      </c>
      <c r="AF46" s="74" t="str">
        <f t="shared" si="18"/>
        <v/>
      </c>
      <c r="AG46" s="124">
        <f t="shared" si="17"/>
        <v>48440</v>
      </c>
      <c r="AH46" s="126">
        <v>48440</v>
      </c>
      <c r="AI46" s="81">
        <v>2246943</v>
      </c>
      <c r="AJ46" s="81" t="s">
        <v>308</v>
      </c>
      <c r="AK46" s="81"/>
      <c r="AL46" s="81"/>
    </row>
    <row r="47" spans="1:38" s="3" customFormat="1" ht="16.5" customHeight="1" x14ac:dyDescent="0.25">
      <c r="A47" s="106">
        <v>9</v>
      </c>
      <c r="B47" s="110">
        <v>46</v>
      </c>
      <c r="C47" s="117">
        <v>2224318</v>
      </c>
      <c r="D47" s="118">
        <v>14344503</v>
      </c>
      <c r="E47" s="107" t="s">
        <v>147</v>
      </c>
      <c r="F47" s="107" t="s">
        <v>231</v>
      </c>
      <c r="G47" s="11">
        <f t="shared" si="7"/>
        <v>21255</v>
      </c>
      <c r="H47" s="119"/>
      <c r="I47" s="107">
        <f t="shared" si="11"/>
        <v>4255</v>
      </c>
      <c r="J47" s="107">
        <f t="shared" si="12"/>
        <v>2126</v>
      </c>
      <c r="K47" s="119">
        <f>ROUND(2000/30*A47,0)</f>
        <v>600</v>
      </c>
      <c r="L47" s="107">
        <f>ROUND(800/30*A47,0)</f>
        <v>240</v>
      </c>
      <c r="M47" s="120">
        <f t="shared" si="13"/>
        <v>28476</v>
      </c>
      <c r="N47" s="108"/>
      <c r="O47" s="107"/>
      <c r="P47" s="108"/>
      <c r="Q47" s="107"/>
      <c r="R47" s="107"/>
      <c r="S47" s="107"/>
      <c r="T47" s="107"/>
      <c r="U47" s="107"/>
      <c r="V47" s="107">
        <v>200</v>
      </c>
      <c r="W47" s="107"/>
      <c r="X47" s="108"/>
      <c r="Y47" s="108"/>
      <c r="Z47" s="108"/>
      <c r="AA47" s="107">
        <f t="shared" si="14"/>
        <v>200</v>
      </c>
      <c r="AB47" s="109">
        <f t="shared" si="15"/>
        <v>28276</v>
      </c>
      <c r="AC47" s="115">
        <f t="shared" si="16"/>
        <v>2</v>
      </c>
      <c r="AD47" s="119">
        <v>935</v>
      </c>
      <c r="AE47" s="118">
        <v>70850</v>
      </c>
      <c r="AF47" s="74" t="str">
        <f t="shared" si="18"/>
        <v/>
      </c>
      <c r="AG47" s="125">
        <f t="shared" si="17"/>
        <v>70850</v>
      </c>
      <c r="AH47" s="127">
        <v>70850</v>
      </c>
      <c r="AI47" s="81">
        <v>2224318</v>
      </c>
      <c r="AJ47" s="81" t="s">
        <v>308</v>
      </c>
      <c r="AK47" s="81"/>
      <c r="AL47" s="81"/>
    </row>
    <row r="48" spans="1:38" s="3" customFormat="1" ht="16.5" customHeight="1" x14ac:dyDescent="0.25">
      <c r="A48" s="3">
        <v>0</v>
      </c>
      <c r="B48" s="9">
        <v>47</v>
      </c>
      <c r="C48" s="10">
        <v>2249473</v>
      </c>
      <c r="D48" s="50">
        <v>14355341</v>
      </c>
      <c r="E48" s="11" t="s">
        <v>149</v>
      </c>
      <c r="F48" s="11" t="s">
        <v>232</v>
      </c>
      <c r="G48" s="11">
        <f t="shared" si="7"/>
        <v>40970</v>
      </c>
      <c r="H48" s="12">
        <v>0</v>
      </c>
      <c r="I48" s="11">
        <f t="shared" si="11"/>
        <v>8202</v>
      </c>
      <c r="J48" s="11">
        <f t="shared" si="12"/>
        <v>4097</v>
      </c>
      <c r="K48" s="12">
        <v>2000</v>
      </c>
      <c r="L48" s="11">
        <f t="shared" si="8"/>
        <v>975</v>
      </c>
      <c r="M48" s="13">
        <f t="shared" si="13"/>
        <v>56244</v>
      </c>
      <c r="N48" s="14">
        <v>0</v>
      </c>
      <c r="O48" s="11">
        <v>0</v>
      </c>
      <c r="P48" s="14">
        <v>0</v>
      </c>
      <c r="Q48" s="11">
        <v>0</v>
      </c>
      <c r="R48" s="11">
        <v>1300</v>
      </c>
      <c r="S48" s="11">
        <v>0</v>
      </c>
      <c r="T48" s="11">
        <v>30</v>
      </c>
      <c r="U48" s="14">
        <f>ROUND((G48+I48)*10%,0)</f>
        <v>4917</v>
      </c>
      <c r="V48" s="11">
        <v>200</v>
      </c>
      <c r="W48" s="11">
        <v>225</v>
      </c>
      <c r="X48" s="14">
        <v>0</v>
      </c>
      <c r="Y48" s="14"/>
      <c r="Z48" s="14"/>
      <c r="AA48" s="11">
        <f t="shared" si="14"/>
        <v>6672</v>
      </c>
      <c r="AB48" s="15">
        <f t="shared" si="15"/>
        <v>49572</v>
      </c>
      <c r="AC48" s="79">
        <f t="shared" si="16"/>
        <v>2</v>
      </c>
      <c r="AD48" s="12">
        <v>600</v>
      </c>
      <c r="AE48" s="50">
        <v>39800</v>
      </c>
      <c r="AF48" s="122" t="s">
        <v>352</v>
      </c>
      <c r="AG48" s="124">
        <f t="shared" si="17"/>
        <v>40970</v>
      </c>
      <c r="AH48" s="126">
        <v>40970</v>
      </c>
      <c r="AI48" s="81">
        <v>2249473</v>
      </c>
      <c r="AJ48" s="81" t="s">
        <v>308</v>
      </c>
      <c r="AK48" s="81"/>
      <c r="AL48" s="81"/>
    </row>
    <row r="49" spans="1:38" s="3" customFormat="1" ht="16.5" customHeight="1" x14ac:dyDescent="0.25">
      <c r="A49" s="3">
        <v>0</v>
      </c>
      <c r="B49" s="9">
        <v>48</v>
      </c>
      <c r="C49" s="10">
        <v>2229168</v>
      </c>
      <c r="D49" s="50">
        <v>14345931</v>
      </c>
      <c r="E49" s="11" t="s">
        <v>233</v>
      </c>
      <c r="F49" s="11" t="s">
        <v>234</v>
      </c>
      <c r="G49" s="11">
        <f t="shared" si="7"/>
        <v>60260</v>
      </c>
      <c r="H49" s="12"/>
      <c r="I49" s="11">
        <f t="shared" si="11"/>
        <v>12064</v>
      </c>
      <c r="J49" s="11">
        <f t="shared" si="12"/>
        <v>6026</v>
      </c>
      <c r="K49" s="12">
        <v>2000</v>
      </c>
      <c r="L49" s="11">
        <f t="shared" si="8"/>
        <v>1400</v>
      </c>
      <c r="M49" s="13">
        <f t="shared" si="13"/>
        <v>81750</v>
      </c>
      <c r="N49" s="14">
        <v>10000</v>
      </c>
      <c r="O49" s="11">
        <v>0</v>
      </c>
      <c r="P49" s="14">
        <v>0</v>
      </c>
      <c r="Q49" s="11">
        <v>0</v>
      </c>
      <c r="R49" s="11">
        <v>2200</v>
      </c>
      <c r="S49" s="11">
        <v>0</v>
      </c>
      <c r="T49" s="11">
        <v>60</v>
      </c>
      <c r="U49" s="11">
        <v>0</v>
      </c>
      <c r="V49" s="11">
        <v>200</v>
      </c>
      <c r="W49" s="11">
        <v>225</v>
      </c>
      <c r="X49" s="14">
        <v>5000</v>
      </c>
      <c r="Y49" s="14"/>
      <c r="Z49" s="14"/>
      <c r="AA49" s="11">
        <f t="shared" si="14"/>
        <v>17685</v>
      </c>
      <c r="AB49" s="15">
        <f t="shared" si="15"/>
        <v>64065</v>
      </c>
      <c r="AC49" s="79">
        <f t="shared" si="16"/>
        <v>2</v>
      </c>
      <c r="AD49" s="12">
        <v>860</v>
      </c>
      <c r="AE49" s="50">
        <v>60260</v>
      </c>
      <c r="AF49" s="74" t="str">
        <f t="shared" ref="AF49:AF54" si="19">IFERROR(VLOOKUP(D49,INCREMENTSJUNE,1,FALSE),"")</f>
        <v/>
      </c>
      <c r="AG49" s="124">
        <f t="shared" si="17"/>
        <v>60260</v>
      </c>
      <c r="AH49" s="126">
        <v>60260</v>
      </c>
      <c r="AI49" s="81">
        <v>2229168</v>
      </c>
      <c r="AJ49" s="81" t="s">
        <v>308</v>
      </c>
      <c r="AK49" s="81"/>
      <c r="AL49" s="81"/>
    </row>
    <row r="50" spans="1:38" s="3" customFormat="1" ht="16.5" customHeight="1" x14ac:dyDescent="0.25">
      <c r="A50" s="3">
        <v>0</v>
      </c>
      <c r="B50" s="9">
        <v>49</v>
      </c>
      <c r="C50" s="10">
        <v>2247111</v>
      </c>
      <c r="D50" s="50">
        <v>14353592</v>
      </c>
      <c r="E50" s="11" t="s">
        <v>131</v>
      </c>
      <c r="F50" s="11" t="s">
        <v>234</v>
      </c>
      <c r="G50" s="11">
        <f t="shared" si="7"/>
        <v>48440</v>
      </c>
      <c r="H50" s="12">
        <v>0</v>
      </c>
      <c r="I50" s="11">
        <f t="shared" si="11"/>
        <v>9698</v>
      </c>
      <c r="J50" s="11">
        <f t="shared" si="12"/>
        <v>4844</v>
      </c>
      <c r="K50" s="12">
        <v>2000</v>
      </c>
      <c r="L50" s="11">
        <f t="shared" si="8"/>
        <v>1150</v>
      </c>
      <c r="M50" s="13">
        <f t="shared" si="13"/>
        <v>66132</v>
      </c>
      <c r="N50" s="14">
        <v>0</v>
      </c>
      <c r="O50" s="11">
        <v>0</v>
      </c>
      <c r="P50" s="14">
        <v>0</v>
      </c>
      <c r="Q50" s="11">
        <v>0</v>
      </c>
      <c r="R50" s="11">
        <v>1800</v>
      </c>
      <c r="S50" s="11">
        <v>0</v>
      </c>
      <c r="T50" s="11">
        <v>30</v>
      </c>
      <c r="U50" s="14">
        <f>ROUND((G50+I50)*10%,0)</f>
        <v>5814</v>
      </c>
      <c r="V50" s="11">
        <v>200</v>
      </c>
      <c r="W50" s="11">
        <v>225</v>
      </c>
      <c r="X50" s="14">
        <v>0</v>
      </c>
      <c r="Y50" s="14"/>
      <c r="Z50" s="14"/>
      <c r="AA50" s="11">
        <f t="shared" si="14"/>
        <v>8069</v>
      </c>
      <c r="AB50" s="15">
        <f t="shared" si="15"/>
        <v>58063</v>
      </c>
      <c r="AC50" s="79">
        <f t="shared" si="16"/>
        <v>2</v>
      </c>
      <c r="AD50" s="12">
        <v>710</v>
      </c>
      <c r="AE50" s="50">
        <v>48440</v>
      </c>
      <c r="AF50" s="74" t="str">
        <f t="shared" si="19"/>
        <v/>
      </c>
      <c r="AG50" s="124">
        <f t="shared" si="17"/>
        <v>48440</v>
      </c>
      <c r="AH50" s="126">
        <v>48440</v>
      </c>
      <c r="AI50" s="81">
        <v>2247111</v>
      </c>
      <c r="AJ50" s="81" t="s">
        <v>308</v>
      </c>
      <c r="AK50" s="81"/>
      <c r="AL50" s="81"/>
    </row>
    <row r="51" spans="1:38" s="3" customFormat="1" ht="16.5" customHeight="1" x14ac:dyDescent="0.25">
      <c r="A51" s="3">
        <v>0</v>
      </c>
      <c r="B51" s="9">
        <v>50</v>
      </c>
      <c r="C51" s="10">
        <v>2224325</v>
      </c>
      <c r="D51" s="50">
        <v>14344507</v>
      </c>
      <c r="E51" s="11" t="s">
        <v>136</v>
      </c>
      <c r="F51" s="11" t="s">
        <v>235</v>
      </c>
      <c r="G51" s="11">
        <f t="shared" si="7"/>
        <v>61960</v>
      </c>
      <c r="H51" s="12"/>
      <c r="I51" s="11">
        <f t="shared" si="11"/>
        <v>12404</v>
      </c>
      <c r="J51" s="11">
        <f t="shared" si="12"/>
        <v>6196</v>
      </c>
      <c r="K51" s="12">
        <v>2000</v>
      </c>
      <c r="L51" s="11">
        <f t="shared" si="8"/>
        <v>1400</v>
      </c>
      <c r="M51" s="13">
        <f t="shared" si="13"/>
        <v>83960</v>
      </c>
      <c r="N51" s="14">
        <v>9000</v>
      </c>
      <c r="O51" s="11">
        <v>0</v>
      </c>
      <c r="P51" s="14">
        <v>0</v>
      </c>
      <c r="Q51" s="11">
        <v>0</v>
      </c>
      <c r="R51" s="11">
        <v>3000</v>
      </c>
      <c r="S51" s="11">
        <v>0</v>
      </c>
      <c r="T51" s="11">
        <v>60</v>
      </c>
      <c r="U51" s="11">
        <v>0</v>
      </c>
      <c r="V51" s="11">
        <v>200</v>
      </c>
      <c r="W51" s="11">
        <v>225</v>
      </c>
      <c r="X51" s="14">
        <v>2000</v>
      </c>
      <c r="Y51" s="14"/>
      <c r="Z51" s="14"/>
      <c r="AA51" s="11">
        <f t="shared" si="14"/>
        <v>14485</v>
      </c>
      <c r="AB51" s="15">
        <f t="shared" si="15"/>
        <v>69475</v>
      </c>
      <c r="AC51" s="79">
        <f t="shared" si="16"/>
        <v>2</v>
      </c>
      <c r="AD51" s="12">
        <v>860</v>
      </c>
      <c r="AE51" s="50">
        <v>61960</v>
      </c>
      <c r="AF51" s="74" t="str">
        <f t="shared" si="19"/>
        <v/>
      </c>
      <c r="AG51" s="124">
        <f t="shared" si="17"/>
        <v>61960</v>
      </c>
      <c r="AH51" s="126">
        <v>61960</v>
      </c>
      <c r="AI51" s="81">
        <v>2224325</v>
      </c>
      <c r="AJ51" s="81" t="s">
        <v>308</v>
      </c>
      <c r="AK51" s="81"/>
      <c r="AL51" s="81"/>
    </row>
    <row r="52" spans="1:38" s="3" customFormat="1" ht="16.5" customHeight="1" x14ac:dyDescent="0.25">
      <c r="A52" s="3">
        <v>0</v>
      </c>
      <c r="B52" s="9">
        <v>51</v>
      </c>
      <c r="C52" s="10">
        <v>2224768</v>
      </c>
      <c r="D52" s="50">
        <v>14344807</v>
      </c>
      <c r="E52" s="11" t="s">
        <v>236</v>
      </c>
      <c r="F52" s="11" t="s">
        <v>237</v>
      </c>
      <c r="G52" s="11">
        <f t="shared" si="7"/>
        <v>55520</v>
      </c>
      <c r="H52" s="12"/>
      <c r="I52" s="11">
        <f t="shared" si="11"/>
        <v>11115</v>
      </c>
      <c r="J52" s="11">
        <f t="shared" si="12"/>
        <v>5552</v>
      </c>
      <c r="K52" s="12">
        <v>2000</v>
      </c>
      <c r="L52" s="11">
        <f t="shared" si="8"/>
        <v>1400</v>
      </c>
      <c r="M52" s="13">
        <f t="shared" si="13"/>
        <v>75587</v>
      </c>
      <c r="N52" s="14">
        <v>0</v>
      </c>
      <c r="O52" s="11">
        <v>0</v>
      </c>
      <c r="P52" s="14">
        <v>3331</v>
      </c>
      <c r="Q52" s="11">
        <v>0</v>
      </c>
      <c r="R52" s="11">
        <v>1800</v>
      </c>
      <c r="S52" s="11">
        <v>0</v>
      </c>
      <c r="T52" s="11">
        <v>60</v>
      </c>
      <c r="U52" s="11">
        <v>0</v>
      </c>
      <c r="V52" s="11">
        <v>200</v>
      </c>
      <c r="W52" s="11">
        <v>225</v>
      </c>
      <c r="X52" s="14">
        <v>1000</v>
      </c>
      <c r="Y52" s="14"/>
      <c r="Z52" s="14"/>
      <c r="AA52" s="11">
        <f t="shared" si="14"/>
        <v>6616</v>
      </c>
      <c r="AB52" s="15">
        <f t="shared" si="15"/>
        <v>68971</v>
      </c>
      <c r="AC52" s="79">
        <f t="shared" si="16"/>
        <v>2</v>
      </c>
      <c r="AD52" s="12">
        <v>710</v>
      </c>
      <c r="AE52" s="50">
        <v>55520</v>
      </c>
      <c r="AF52" s="74" t="str">
        <f t="shared" si="19"/>
        <v/>
      </c>
      <c r="AG52" s="124">
        <f t="shared" si="17"/>
        <v>55520</v>
      </c>
      <c r="AH52" s="126">
        <v>55520</v>
      </c>
      <c r="AI52" s="81">
        <v>2224768</v>
      </c>
      <c r="AJ52" s="81" t="s">
        <v>308</v>
      </c>
      <c r="AK52" s="81"/>
      <c r="AL52" s="81"/>
    </row>
    <row r="53" spans="1:38" s="3" customFormat="1" ht="16.5" customHeight="1" x14ac:dyDescent="0.25">
      <c r="A53" s="3">
        <v>0</v>
      </c>
      <c r="B53" s="9">
        <v>52</v>
      </c>
      <c r="C53" s="10">
        <v>2224288</v>
      </c>
      <c r="D53" s="50">
        <v>14344482</v>
      </c>
      <c r="E53" s="11" t="s">
        <v>124</v>
      </c>
      <c r="F53" s="11" t="s">
        <v>238</v>
      </c>
      <c r="G53" s="11">
        <f t="shared" si="7"/>
        <v>58680</v>
      </c>
      <c r="H53" s="12"/>
      <c r="I53" s="11">
        <f t="shared" si="11"/>
        <v>11748</v>
      </c>
      <c r="J53" s="11">
        <f t="shared" si="12"/>
        <v>5868</v>
      </c>
      <c r="K53" s="12">
        <v>2000</v>
      </c>
      <c r="L53" s="11">
        <f t="shared" si="8"/>
        <v>1400</v>
      </c>
      <c r="M53" s="13">
        <f t="shared" si="13"/>
        <v>79696</v>
      </c>
      <c r="N53" s="14">
        <v>4000</v>
      </c>
      <c r="O53" s="11">
        <v>0</v>
      </c>
      <c r="P53" s="14">
        <v>0</v>
      </c>
      <c r="Q53" s="11">
        <v>0</v>
      </c>
      <c r="R53" s="11">
        <v>2200</v>
      </c>
      <c r="S53" s="11">
        <v>0</v>
      </c>
      <c r="T53" s="11">
        <v>60</v>
      </c>
      <c r="U53" s="11">
        <v>0</v>
      </c>
      <c r="V53" s="11">
        <v>200</v>
      </c>
      <c r="W53" s="11">
        <v>225</v>
      </c>
      <c r="X53" s="14">
        <v>2000</v>
      </c>
      <c r="Y53" s="14"/>
      <c r="Z53" s="14"/>
      <c r="AA53" s="11">
        <f t="shared" si="14"/>
        <v>8685</v>
      </c>
      <c r="AB53" s="15">
        <f t="shared" si="15"/>
        <v>71011</v>
      </c>
      <c r="AC53" s="79">
        <f t="shared" si="16"/>
        <v>2</v>
      </c>
      <c r="AD53" s="12">
        <v>860</v>
      </c>
      <c r="AE53" s="50">
        <v>58680</v>
      </c>
      <c r="AF53" s="74" t="str">
        <f t="shared" si="19"/>
        <v/>
      </c>
      <c r="AG53" s="124">
        <f t="shared" si="17"/>
        <v>58680</v>
      </c>
      <c r="AH53" s="126">
        <v>58680</v>
      </c>
      <c r="AI53" s="81">
        <v>2224288</v>
      </c>
      <c r="AJ53" s="81" t="s">
        <v>308</v>
      </c>
      <c r="AK53" s="81"/>
      <c r="AL53" s="81"/>
    </row>
    <row r="54" spans="1:38" s="3" customFormat="1" ht="16.5" customHeight="1" x14ac:dyDescent="0.25">
      <c r="A54" s="3">
        <v>0</v>
      </c>
      <c r="B54" s="9">
        <v>53</v>
      </c>
      <c r="C54" s="10">
        <v>2224268</v>
      </c>
      <c r="D54" s="50">
        <v>14344469</v>
      </c>
      <c r="E54" s="11" t="s">
        <v>175</v>
      </c>
      <c r="F54" s="11" t="s">
        <v>239</v>
      </c>
      <c r="G54" s="11">
        <f t="shared" si="7"/>
        <v>69020</v>
      </c>
      <c r="H54" s="12"/>
      <c r="I54" s="11">
        <f t="shared" si="11"/>
        <v>13818</v>
      </c>
      <c r="J54" s="11">
        <f t="shared" si="12"/>
        <v>6902</v>
      </c>
      <c r="K54" s="12">
        <v>2000</v>
      </c>
      <c r="L54" s="11">
        <f t="shared" si="8"/>
        <v>1700</v>
      </c>
      <c r="M54" s="13">
        <f t="shared" si="13"/>
        <v>93440</v>
      </c>
      <c r="N54" s="14">
        <v>15000</v>
      </c>
      <c r="O54" s="11">
        <v>0</v>
      </c>
      <c r="P54" s="14">
        <v>0</v>
      </c>
      <c r="Q54" s="11">
        <v>0</v>
      </c>
      <c r="R54" s="11">
        <v>2200</v>
      </c>
      <c r="S54" s="11">
        <v>0</v>
      </c>
      <c r="T54" s="11">
        <v>60</v>
      </c>
      <c r="U54" s="11">
        <v>0</v>
      </c>
      <c r="V54" s="11">
        <v>200</v>
      </c>
      <c r="W54" s="11">
        <v>225</v>
      </c>
      <c r="X54" s="14">
        <v>4000</v>
      </c>
      <c r="Y54" s="14"/>
      <c r="Z54" s="14"/>
      <c r="AA54" s="11">
        <f t="shared" si="14"/>
        <v>21685</v>
      </c>
      <c r="AB54" s="15">
        <f t="shared" si="15"/>
        <v>71755</v>
      </c>
      <c r="AC54" s="79">
        <f t="shared" si="16"/>
        <v>3</v>
      </c>
      <c r="AD54" s="12">
        <v>1125</v>
      </c>
      <c r="AE54" s="50">
        <v>69020</v>
      </c>
      <c r="AF54" s="74" t="str">
        <f t="shared" si="19"/>
        <v/>
      </c>
      <c r="AG54" s="124">
        <f t="shared" si="17"/>
        <v>69020</v>
      </c>
      <c r="AH54" s="126">
        <v>69020</v>
      </c>
      <c r="AI54" s="81">
        <v>2224268</v>
      </c>
      <c r="AJ54" s="81" t="s">
        <v>308</v>
      </c>
      <c r="AK54" s="81"/>
      <c r="AL54" s="81"/>
    </row>
    <row r="55" spans="1:38" s="3" customFormat="1" ht="16.5" customHeight="1" x14ac:dyDescent="0.25">
      <c r="A55" s="106">
        <v>11</v>
      </c>
      <c r="B55" s="110">
        <v>54</v>
      </c>
      <c r="C55" s="117">
        <v>2249477</v>
      </c>
      <c r="D55" s="118">
        <v>14355345</v>
      </c>
      <c r="E55" s="107" t="s">
        <v>170</v>
      </c>
      <c r="F55" s="107" t="s">
        <v>240</v>
      </c>
      <c r="G55" s="11">
        <f t="shared" si="7"/>
        <v>15022</v>
      </c>
      <c r="H55" s="119"/>
      <c r="I55" s="107">
        <f t="shared" si="11"/>
        <v>3007</v>
      </c>
      <c r="J55" s="107">
        <f t="shared" si="12"/>
        <v>1502</v>
      </c>
      <c r="K55" s="119">
        <f>ROUND(2000/30*A55,0)</f>
        <v>733</v>
      </c>
      <c r="L55" s="107">
        <f>ROUND(800/30*A55,0)</f>
        <v>293</v>
      </c>
      <c r="M55" s="120">
        <f t="shared" si="13"/>
        <v>20557</v>
      </c>
      <c r="N55" s="108"/>
      <c r="O55" s="107"/>
      <c r="P55" s="108"/>
      <c r="Q55" s="107"/>
      <c r="R55" s="107"/>
      <c r="S55" s="107"/>
      <c r="T55" s="107"/>
      <c r="U55" s="108"/>
      <c r="V55" s="107">
        <v>200</v>
      </c>
      <c r="W55" s="107"/>
      <c r="X55" s="108"/>
      <c r="Y55" s="108"/>
      <c r="Z55" s="108"/>
      <c r="AA55" s="107">
        <f t="shared" si="14"/>
        <v>200</v>
      </c>
      <c r="AB55" s="109">
        <f t="shared" si="15"/>
        <v>20357</v>
      </c>
      <c r="AC55" s="115">
        <f t="shared" si="16"/>
        <v>2</v>
      </c>
      <c r="AD55" s="119">
        <v>600</v>
      </c>
      <c r="AE55" s="118">
        <v>39800</v>
      </c>
      <c r="AF55" s="122" t="s">
        <v>352</v>
      </c>
      <c r="AG55" s="125">
        <f t="shared" si="17"/>
        <v>40970</v>
      </c>
      <c r="AH55" s="127">
        <v>40970</v>
      </c>
      <c r="AI55" s="81">
        <v>2249477</v>
      </c>
      <c r="AJ55" s="81" t="s">
        <v>308</v>
      </c>
      <c r="AK55" s="81"/>
      <c r="AL55" s="81"/>
    </row>
    <row r="56" spans="1:38" s="3" customFormat="1" ht="16.5" customHeight="1" x14ac:dyDescent="0.25">
      <c r="A56" s="3">
        <v>0</v>
      </c>
      <c r="B56" s="9">
        <v>55</v>
      </c>
      <c r="C56" s="10">
        <v>2208458</v>
      </c>
      <c r="D56" s="50">
        <v>14340912</v>
      </c>
      <c r="E56" s="11" t="s">
        <v>186</v>
      </c>
      <c r="F56" s="11" t="s">
        <v>241</v>
      </c>
      <c r="G56" s="11">
        <f t="shared" si="7"/>
        <v>130580</v>
      </c>
      <c r="H56" s="12">
        <v>0</v>
      </c>
      <c r="I56" s="11">
        <f t="shared" si="11"/>
        <v>26142</v>
      </c>
      <c r="J56" s="11">
        <v>11000</v>
      </c>
      <c r="K56" s="12">
        <v>2000</v>
      </c>
      <c r="L56" s="11">
        <f t="shared" si="8"/>
        <v>1600</v>
      </c>
      <c r="M56" s="13">
        <f t="shared" si="13"/>
        <v>171322</v>
      </c>
      <c r="N56" s="14">
        <v>7835</v>
      </c>
      <c r="O56" s="11">
        <v>0</v>
      </c>
      <c r="P56" s="14">
        <v>0</v>
      </c>
      <c r="Q56" s="11">
        <v>0</v>
      </c>
      <c r="R56" s="11">
        <v>0</v>
      </c>
      <c r="S56" s="11">
        <v>0</v>
      </c>
      <c r="T56" s="11">
        <v>60</v>
      </c>
      <c r="U56" s="11">
        <v>0</v>
      </c>
      <c r="V56" s="11">
        <v>200</v>
      </c>
      <c r="W56" s="11">
        <v>225</v>
      </c>
      <c r="X56" s="14">
        <v>10000</v>
      </c>
      <c r="Y56" s="14"/>
      <c r="Z56" s="14"/>
      <c r="AA56" s="11">
        <f t="shared" si="14"/>
        <v>18320</v>
      </c>
      <c r="AB56" s="15">
        <f t="shared" si="15"/>
        <v>153002</v>
      </c>
      <c r="AC56" s="79">
        <f t="shared" si="16"/>
        <v>2</v>
      </c>
      <c r="AD56" s="12">
        <v>1110</v>
      </c>
      <c r="AE56" s="50">
        <v>130580</v>
      </c>
      <c r="AF56" s="74" t="str">
        <f t="shared" ref="AF56:AF73" si="20">IFERROR(VLOOKUP(D56,INCREMENTSJUNE,1,FALSE),"")</f>
        <v/>
      </c>
      <c r="AG56" s="124">
        <f t="shared" si="17"/>
        <v>130580</v>
      </c>
      <c r="AH56" s="126">
        <v>130580</v>
      </c>
      <c r="AI56" s="81">
        <v>2208458</v>
      </c>
      <c r="AJ56" s="81" t="s">
        <v>307</v>
      </c>
      <c r="AK56" s="81"/>
      <c r="AL56" s="81"/>
    </row>
    <row r="57" spans="1:38" s="3" customFormat="1" ht="16.5" customHeight="1" x14ac:dyDescent="0.25">
      <c r="A57" s="3">
        <v>0</v>
      </c>
      <c r="B57" s="9">
        <v>56</v>
      </c>
      <c r="C57" s="10">
        <v>2256872</v>
      </c>
      <c r="D57" s="50">
        <v>15028778</v>
      </c>
      <c r="E57" s="11" t="s">
        <v>177</v>
      </c>
      <c r="F57" s="11" t="s">
        <v>241</v>
      </c>
      <c r="G57" s="11">
        <f t="shared" si="7"/>
        <v>34580</v>
      </c>
      <c r="H57" s="12">
        <v>2000</v>
      </c>
      <c r="I57" s="11">
        <f t="shared" si="11"/>
        <v>6923</v>
      </c>
      <c r="J57" s="11">
        <f t="shared" ref="J57:J78" si="21">ROUND(G57*10%,0)</f>
        <v>3458</v>
      </c>
      <c r="K57" s="12">
        <v>2000</v>
      </c>
      <c r="L57" s="11">
        <f t="shared" si="8"/>
        <v>975</v>
      </c>
      <c r="M57" s="13">
        <f t="shared" si="13"/>
        <v>49936</v>
      </c>
      <c r="N57" s="14">
        <v>0</v>
      </c>
      <c r="O57" s="11">
        <v>0</v>
      </c>
      <c r="P57" s="14">
        <v>0</v>
      </c>
      <c r="Q57" s="11">
        <v>0</v>
      </c>
      <c r="R57" s="11">
        <v>1300</v>
      </c>
      <c r="S57" s="11">
        <v>0</v>
      </c>
      <c r="T57" s="11">
        <v>30</v>
      </c>
      <c r="U57" s="14">
        <f>ROUND((G57+I57)*10%,0)</f>
        <v>4150</v>
      </c>
      <c r="V57" s="11">
        <v>200</v>
      </c>
      <c r="W57" s="11">
        <v>225</v>
      </c>
      <c r="X57" s="14">
        <v>0</v>
      </c>
      <c r="Y57" s="14"/>
      <c r="Z57" s="14"/>
      <c r="AA57" s="11">
        <f t="shared" si="14"/>
        <v>5905</v>
      </c>
      <c r="AB57" s="15">
        <f t="shared" si="15"/>
        <v>44031</v>
      </c>
      <c r="AC57" s="79">
        <f t="shared" si="16"/>
        <v>2</v>
      </c>
      <c r="AD57" s="12">
        <v>600</v>
      </c>
      <c r="AE57" s="50">
        <v>34580</v>
      </c>
      <c r="AF57" s="74" t="str">
        <f t="shared" si="20"/>
        <v/>
      </c>
      <c r="AG57" s="124">
        <f t="shared" si="17"/>
        <v>34580</v>
      </c>
      <c r="AH57" s="126">
        <v>34580</v>
      </c>
      <c r="AI57" s="81">
        <v>2256872</v>
      </c>
      <c r="AJ57" s="81" t="s">
        <v>308</v>
      </c>
      <c r="AK57" s="81"/>
      <c r="AL57" s="81"/>
    </row>
    <row r="58" spans="1:38" s="3" customFormat="1" ht="16.5" customHeight="1" x14ac:dyDescent="0.25">
      <c r="A58" s="3">
        <v>0</v>
      </c>
      <c r="B58" s="9">
        <v>57</v>
      </c>
      <c r="C58" s="10">
        <v>2224334</v>
      </c>
      <c r="D58" s="50">
        <v>14344513</v>
      </c>
      <c r="E58" s="11" t="s">
        <v>152</v>
      </c>
      <c r="F58" s="11" t="s">
        <v>241</v>
      </c>
      <c r="G58" s="11">
        <f t="shared" si="7"/>
        <v>63660</v>
      </c>
      <c r="H58" s="12">
        <v>0</v>
      </c>
      <c r="I58" s="11">
        <f t="shared" si="11"/>
        <v>12745</v>
      </c>
      <c r="J58" s="11">
        <f t="shared" si="21"/>
        <v>6366</v>
      </c>
      <c r="K58" s="12">
        <v>2000</v>
      </c>
      <c r="L58" s="11">
        <f t="shared" si="8"/>
        <v>1400</v>
      </c>
      <c r="M58" s="13">
        <f t="shared" si="13"/>
        <v>86171</v>
      </c>
      <c r="N58" s="14">
        <v>7000</v>
      </c>
      <c r="O58" s="11">
        <v>0</v>
      </c>
      <c r="P58" s="14">
        <v>0</v>
      </c>
      <c r="Q58" s="11">
        <v>0</v>
      </c>
      <c r="R58" s="11">
        <v>2200</v>
      </c>
      <c r="S58" s="11">
        <v>0</v>
      </c>
      <c r="T58" s="11">
        <v>60</v>
      </c>
      <c r="U58" s="11">
        <v>0</v>
      </c>
      <c r="V58" s="11">
        <v>200</v>
      </c>
      <c r="W58" s="11">
        <v>0</v>
      </c>
      <c r="X58" s="14">
        <v>5500</v>
      </c>
      <c r="Y58" s="14"/>
      <c r="Z58" s="14"/>
      <c r="AA58" s="11">
        <f t="shared" si="14"/>
        <v>14960</v>
      </c>
      <c r="AB58" s="15">
        <f t="shared" si="15"/>
        <v>71211</v>
      </c>
      <c r="AC58" s="79">
        <f t="shared" si="16"/>
        <v>2</v>
      </c>
      <c r="AD58" s="12">
        <v>860</v>
      </c>
      <c r="AE58" s="50">
        <v>63660</v>
      </c>
      <c r="AF58" s="74" t="str">
        <f t="shared" si="20"/>
        <v/>
      </c>
      <c r="AG58" s="124">
        <f t="shared" si="17"/>
        <v>63660</v>
      </c>
      <c r="AH58" s="124">
        <v>63660</v>
      </c>
      <c r="AI58" s="81">
        <v>2224334</v>
      </c>
      <c r="AJ58" s="81" t="s">
        <v>308</v>
      </c>
      <c r="AK58" s="81"/>
      <c r="AL58" s="81"/>
    </row>
    <row r="59" spans="1:38" s="3" customFormat="1" ht="16.5" customHeight="1" x14ac:dyDescent="0.25">
      <c r="A59" s="3">
        <v>0</v>
      </c>
      <c r="B59" s="9">
        <v>58</v>
      </c>
      <c r="C59" s="10">
        <v>2224348</v>
      </c>
      <c r="D59" s="50">
        <v>14344523</v>
      </c>
      <c r="E59" s="11" t="s">
        <v>138</v>
      </c>
      <c r="F59" s="11" t="s">
        <v>242</v>
      </c>
      <c r="G59" s="11">
        <f t="shared" si="7"/>
        <v>65360</v>
      </c>
      <c r="H59" s="12"/>
      <c r="I59" s="11">
        <f t="shared" si="11"/>
        <v>13085</v>
      </c>
      <c r="J59" s="11">
        <f t="shared" si="21"/>
        <v>6536</v>
      </c>
      <c r="K59" s="12">
        <v>2000</v>
      </c>
      <c r="L59" s="11">
        <f t="shared" si="8"/>
        <v>1400</v>
      </c>
      <c r="M59" s="13">
        <f t="shared" si="13"/>
        <v>88381</v>
      </c>
      <c r="N59" s="14">
        <v>8000</v>
      </c>
      <c r="O59" s="11">
        <v>0</v>
      </c>
      <c r="P59" s="14">
        <v>0</v>
      </c>
      <c r="Q59" s="11">
        <v>0</v>
      </c>
      <c r="R59" s="11">
        <v>2200</v>
      </c>
      <c r="S59" s="11">
        <v>0</v>
      </c>
      <c r="T59" s="11">
        <v>60</v>
      </c>
      <c r="U59" s="11">
        <v>0</v>
      </c>
      <c r="V59" s="11">
        <v>200</v>
      </c>
      <c r="W59" s="11">
        <v>225</v>
      </c>
      <c r="X59" s="14">
        <v>6000</v>
      </c>
      <c r="Y59" s="14"/>
      <c r="Z59" s="14"/>
      <c r="AA59" s="11">
        <f t="shared" si="14"/>
        <v>16685</v>
      </c>
      <c r="AB59" s="15">
        <f t="shared" si="15"/>
        <v>71696</v>
      </c>
      <c r="AC59" s="79">
        <f t="shared" si="16"/>
        <v>2</v>
      </c>
      <c r="AD59" s="12">
        <v>860</v>
      </c>
      <c r="AE59" s="50">
        <v>65360</v>
      </c>
      <c r="AF59" s="74" t="str">
        <f t="shared" si="20"/>
        <v/>
      </c>
      <c r="AG59" s="124">
        <f t="shared" si="17"/>
        <v>65360</v>
      </c>
      <c r="AH59" s="124">
        <v>65360</v>
      </c>
      <c r="AI59" s="81">
        <v>2224348</v>
      </c>
      <c r="AJ59" s="81" t="s">
        <v>308</v>
      </c>
      <c r="AK59" s="81"/>
      <c r="AL59" s="81"/>
    </row>
    <row r="60" spans="1:38" s="3" customFormat="1" ht="16.5" customHeight="1" x14ac:dyDescent="0.25">
      <c r="A60" s="3">
        <v>0</v>
      </c>
      <c r="B60" s="9">
        <v>59</v>
      </c>
      <c r="C60" s="10">
        <v>2224269</v>
      </c>
      <c r="D60" s="50">
        <v>14344470</v>
      </c>
      <c r="E60" s="11" t="s">
        <v>133</v>
      </c>
      <c r="F60" s="11" t="s">
        <v>243</v>
      </c>
      <c r="G60" s="11">
        <f t="shared" si="7"/>
        <v>0</v>
      </c>
      <c r="H60" s="12"/>
      <c r="I60" s="11"/>
      <c r="J60" s="11"/>
      <c r="K60" s="12"/>
      <c r="L60" s="11">
        <v>0</v>
      </c>
      <c r="M60" s="13"/>
      <c r="N60" s="14"/>
      <c r="O60" s="11"/>
      <c r="P60" s="14"/>
      <c r="Q60" s="11"/>
      <c r="R60" s="11"/>
      <c r="S60" s="11"/>
      <c r="T60" s="11"/>
      <c r="U60" s="11"/>
      <c r="V60" s="11"/>
      <c r="W60" s="11"/>
      <c r="X60" s="14"/>
      <c r="Y60" s="14"/>
      <c r="Z60" s="14"/>
      <c r="AA60" s="11"/>
      <c r="AB60" s="15"/>
      <c r="AC60" s="79">
        <f t="shared" si="16"/>
        <v>3</v>
      </c>
      <c r="AD60" s="12"/>
      <c r="AE60" s="50">
        <v>0</v>
      </c>
      <c r="AF60" s="74" t="str">
        <f t="shared" si="20"/>
        <v/>
      </c>
      <c r="AG60" s="124">
        <f t="shared" si="17"/>
        <v>0</v>
      </c>
      <c r="AH60" s="126">
        <v>0</v>
      </c>
      <c r="AI60" s="81">
        <v>2224269</v>
      </c>
      <c r="AJ60" s="81" t="s">
        <v>308</v>
      </c>
      <c r="AK60" s="81"/>
      <c r="AL60" s="81"/>
    </row>
    <row r="61" spans="1:38" s="3" customFormat="1" ht="16.5" customHeight="1" x14ac:dyDescent="0.25">
      <c r="A61" s="3">
        <v>0</v>
      </c>
      <c r="B61" s="9">
        <v>60</v>
      </c>
      <c r="C61" s="10">
        <v>2224363</v>
      </c>
      <c r="D61" s="50">
        <v>14344532</v>
      </c>
      <c r="E61" s="11" t="s">
        <v>178</v>
      </c>
      <c r="F61" s="11" t="s">
        <v>244</v>
      </c>
      <c r="G61" s="11">
        <f t="shared" si="7"/>
        <v>70850</v>
      </c>
      <c r="H61" s="12"/>
      <c r="I61" s="11">
        <f t="shared" si="11"/>
        <v>14184</v>
      </c>
      <c r="J61" s="11">
        <f t="shared" si="21"/>
        <v>7085</v>
      </c>
      <c r="K61" s="12">
        <v>2000</v>
      </c>
      <c r="L61" s="11">
        <f t="shared" si="8"/>
        <v>1525</v>
      </c>
      <c r="M61" s="13">
        <f t="shared" si="13"/>
        <v>95644</v>
      </c>
      <c r="N61" s="14">
        <v>8000</v>
      </c>
      <c r="O61" s="11">
        <v>0</v>
      </c>
      <c r="P61" s="14">
        <v>0</v>
      </c>
      <c r="Q61" s="11">
        <v>0</v>
      </c>
      <c r="R61" s="11">
        <v>2200</v>
      </c>
      <c r="S61" s="11">
        <v>0</v>
      </c>
      <c r="T61" s="11">
        <v>60</v>
      </c>
      <c r="U61" s="11">
        <v>0</v>
      </c>
      <c r="V61" s="11">
        <v>200</v>
      </c>
      <c r="W61" s="11">
        <v>225</v>
      </c>
      <c r="X61" s="14">
        <v>5000</v>
      </c>
      <c r="Y61" s="14"/>
      <c r="Z61" s="14"/>
      <c r="AA61" s="11">
        <f t="shared" si="14"/>
        <v>15685</v>
      </c>
      <c r="AB61" s="15">
        <f t="shared" si="15"/>
        <v>79959</v>
      </c>
      <c r="AC61" s="79">
        <f t="shared" si="16"/>
        <v>2</v>
      </c>
      <c r="AD61" s="12">
        <v>935</v>
      </c>
      <c r="AE61" s="50">
        <v>70850</v>
      </c>
      <c r="AF61" s="74" t="str">
        <f t="shared" si="20"/>
        <v/>
      </c>
      <c r="AG61" s="124">
        <f t="shared" si="17"/>
        <v>70850</v>
      </c>
      <c r="AH61" s="126">
        <v>70850</v>
      </c>
      <c r="AI61" s="81">
        <v>2224363</v>
      </c>
      <c r="AJ61" s="81" t="s">
        <v>308</v>
      </c>
      <c r="AK61" s="81"/>
      <c r="AL61" s="81"/>
    </row>
    <row r="62" spans="1:38" s="3" customFormat="1" ht="16.5" customHeight="1" x14ac:dyDescent="0.25">
      <c r="A62" s="3">
        <v>0</v>
      </c>
      <c r="B62" s="9">
        <v>61</v>
      </c>
      <c r="C62" s="10">
        <v>2244410</v>
      </c>
      <c r="D62" s="50">
        <v>14351944</v>
      </c>
      <c r="E62" s="11" t="s">
        <v>245</v>
      </c>
      <c r="F62" s="11" t="s">
        <v>244</v>
      </c>
      <c r="G62" s="11">
        <f t="shared" si="7"/>
        <v>52600</v>
      </c>
      <c r="H62" s="12">
        <v>0</v>
      </c>
      <c r="I62" s="11">
        <f t="shared" si="11"/>
        <v>10531</v>
      </c>
      <c r="J62" s="11">
        <f t="shared" si="21"/>
        <v>5260</v>
      </c>
      <c r="K62" s="12">
        <v>2000</v>
      </c>
      <c r="L62" s="11">
        <f t="shared" si="8"/>
        <v>1150</v>
      </c>
      <c r="M62" s="13">
        <f t="shared" si="13"/>
        <v>71541</v>
      </c>
      <c r="N62" s="14">
        <v>0</v>
      </c>
      <c r="O62" s="11">
        <v>0</v>
      </c>
      <c r="P62" s="14">
        <v>0</v>
      </c>
      <c r="Q62" s="11">
        <v>0</v>
      </c>
      <c r="R62" s="11">
        <v>1800</v>
      </c>
      <c r="S62" s="11">
        <v>0</v>
      </c>
      <c r="T62" s="11">
        <v>30</v>
      </c>
      <c r="U62" s="14">
        <f>ROUND((G62+I62)*10%,0)</f>
        <v>6313</v>
      </c>
      <c r="V62" s="11">
        <v>200</v>
      </c>
      <c r="W62" s="11">
        <v>225</v>
      </c>
      <c r="X62" s="14">
        <v>1000</v>
      </c>
      <c r="Y62" s="14"/>
      <c r="Z62" s="14"/>
      <c r="AA62" s="11">
        <f t="shared" si="14"/>
        <v>9568</v>
      </c>
      <c r="AB62" s="15">
        <f t="shared" si="15"/>
        <v>61973</v>
      </c>
      <c r="AC62" s="79">
        <f t="shared" si="16"/>
        <v>2</v>
      </c>
      <c r="AD62" s="12">
        <v>710</v>
      </c>
      <c r="AE62" s="11">
        <v>52600</v>
      </c>
      <c r="AF62" s="74" t="str">
        <f t="shared" si="20"/>
        <v/>
      </c>
      <c r="AG62" s="124">
        <f t="shared" si="17"/>
        <v>52600</v>
      </c>
      <c r="AH62" s="126">
        <v>52600</v>
      </c>
      <c r="AI62" s="81">
        <v>2244410</v>
      </c>
      <c r="AJ62" s="81" t="s">
        <v>308</v>
      </c>
      <c r="AK62" s="81"/>
      <c r="AL62" s="81"/>
    </row>
    <row r="63" spans="1:38" s="3" customFormat="1" ht="16.5" customHeight="1" x14ac:dyDescent="0.25">
      <c r="A63" s="106">
        <v>10</v>
      </c>
      <c r="B63" s="110">
        <v>62</v>
      </c>
      <c r="C63" s="117">
        <v>2224754</v>
      </c>
      <c r="D63" s="118">
        <v>14344794</v>
      </c>
      <c r="E63" s="107" t="s">
        <v>184</v>
      </c>
      <c r="F63" s="107" t="s">
        <v>246</v>
      </c>
      <c r="G63" s="11">
        <f t="shared" si="7"/>
        <v>24923</v>
      </c>
      <c r="H63" s="119"/>
      <c r="I63" s="107">
        <f t="shared" si="11"/>
        <v>4990</v>
      </c>
      <c r="J63" s="107">
        <f t="shared" si="21"/>
        <v>2492</v>
      </c>
      <c r="K63" s="119">
        <f>ROUND(2000/30*A63,0)</f>
        <v>667</v>
      </c>
      <c r="L63" s="107">
        <f>ROUND(800/30*A63,0)</f>
        <v>267</v>
      </c>
      <c r="M63" s="120">
        <f t="shared" si="13"/>
        <v>33339</v>
      </c>
      <c r="N63" s="108"/>
      <c r="O63" s="107"/>
      <c r="P63" s="108"/>
      <c r="Q63" s="107"/>
      <c r="R63" s="107"/>
      <c r="S63" s="107"/>
      <c r="T63" s="107"/>
      <c r="U63" s="107"/>
      <c r="V63" s="107">
        <v>200</v>
      </c>
      <c r="W63" s="107"/>
      <c r="X63" s="108"/>
      <c r="Y63" s="108"/>
      <c r="Z63" s="108"/>
      <c r="AA63" s="107">
        <f t="shared" si="14"/>
        <v>200</v>
      </c>
      <c r="AB63" s="109">
        <f t="shared" si="15"/>
        <v>33139</v>
      </c>
      <c r="AC63" s="115">
        <f t="shared" si="16"/>
        <v>2</v>
      </c>
      <c r="AD63" s="119">
        <v>935</v>
      </c>
      <c r="AE63" s="118">
        <v>74770</v>
      </c>
      <c r="AF63" s="74" t="str">
        <f t="shared" si="20"/>
        <v/>
      </c>
      <c r="AG63" s="125">
        <f t="shared" si="17"/>
        <v>74770</v>
      </c>
      <c r="AH63" s="125">
        <v>74770</v>
      </c>
      <c r="AI63" s="81">
        <v>2224754</v>
      </c>
      <c r="AJ63" s="81" t="s">
        <v>307</v>
      </c>
      <c r="AK63" s="81"/>
      <c r="AL63" s="81"/>
    </row>
    <row r="64" spans="1:38" s="3" customFormat="1" ht="16.5" customHeight="1" x14ac:dyDescent="0.25">
      <c r="A64" s="3">
        <v>0</v>
      </c>
      <c r="B64" s="9">
        <v>63</v>
      </c>
      <c r="C64" s="10">
        <v>2224633</v>
      </c>
      <c r="D64" s="50">
        <v>14344702</v>
      </c>
      <c r="E64" s="11" t="s">
        <v>129</v>
      </c>
      <c r="F64" s="11" t="s">
        <v>247</v>
      </c>
      <c r="G64" s="11">
        <f t="shared" si="7"/>
        <v>65360</v>
      </c>
      <c r="H64" s="12"/>
      <c r="I64" s="11">
        <f t="shared" si="11"/>
        <v>13085</v>
      </c>
      <c r="J64" s="11">
        <f t="shared" si="21"/>
        <v>6536</v>
      </c>
      <c r="K64" s="12">
        <v>2000</v>
      </c>
      <c r="L64" s="11">
        <f t="shared" si="8"/>
        <v>1600</v>
      </c>
      <c r="M64" s="13">
        <f t="shared" si="13"/>
        <v>88581</v>
      </c>
      <c r="N64" s="14">
        <v>10000</v>
      </c>
      <c r="O64" s="11">
        <v>0</v>
      </c>
      <c r="P64" s="14">
        <v>0</v>
      </c>
      <c r="Q64" s="11">
        <v>0</v>
      </c>
      <c r="R64" s="11">
        <v>2200</v>
      </c>
      <c r="S64" s="11">
        <v>0</v>
      </c>
      <c r="T64" s="11">
        <v>60</v>
      </c>
      <c r="U64" s="11">
        <v>0</v>
      </c>
      <c r="V64" s="11">
        <v>200</v>
      </c>
      <c r="W64" s="11">
        <v>225</v>
      </c>
      <c r="X64" s="14">
        <v>4000</v>
      </c>
      <c r="Y64" s="14"/>
      <c r="Z64" s="14"/>
      <c r="AA64" s="11">
        <f t="shared" si="14"/>
        <v>16685</v>
      </c>
      <c r="AB64" s="15">
        <f t="shared" si="15"/>
        <v>71896</v>
      </c>
      <c r="AC64" s="79">
        <f t="shared" si="16"/>
        <v>3</v>
      </c>
      <c r="AD64" s="12">
        <v>1050</v>
      </c>
      <c r="AE64" s="11">
        <v>65360</v>
      </c>
      <c r="AF64" s="74" t="str">
        <f t="shared" si="20"/>
        <v/>
      </c>
      <c r="AG64" s="124">
        <f t="shared" si="17"/>
        <v>65360</v>
      </c>
      <c r="AH64" s="126">
        <v>65360</v>
      </c>
      <c r="AI64" s="81">
        <v>2224633</v>
      </c>
      <c r="AJ64" s="81" t="s">
        <v>308</v>
      </c>
      <c r="AK64" s="81"/>
      <c r="AL64" s="81"/>
    </row>
    <row r="65" spans="1:38" s="3" customFormat="1" ht="16.5" customHeight="1" x14ac:dyDescent="0.25">
      <c r="A65" s="3">
        <v>0</v>
      </c>
      <c r="B65" s="9">
        <v>64</v>
      </c>
      <c r="C65" s="10">
        <v>2224331</v>
      </c>
      <c r="D65" s="50">
        <v>14416948</v>
      </c>
      <c r="E65" s="11" t="s">
        <v>148</v>
      </c>
      <c r="F65" s="11" t="s">
        <v>248</v>
      </c>
      <c r="G65" s="11">
        <f t="shared" si="7"/>
        <v>61960</v>
      </c>
      <c r="H65" s="12"/>
      <c r="I65" s="11">
        <f t="shared" si="11"/>
        <v>12404</v>
      </c>
      <c r="J65" s="11">
        <f t="shared" si="21"/>
        <v>6196</v>
      </c>
      <c r="K65" s="12">
        <v>2000</v>
      </c>
      <c r="L65" s="11">
        <f t="shared" si="8"/>
        <v>1600</v>
      </c>
      <c r="M65" s="13">
        <f t="shared" si="13"/>
        <v>84160</v>
      </c>
      <c r="N65" s="14">
        <v>5000</v>
      </c>
      <c r="O65" s="11">
        <v>0</v>
      </c>
      <c r="P65" s="14">
        <v>0</v>
      </c>
      <c r="Q65" s="11">
        <v>0</v>
      </c>
      <c r="R65" s="11">
        <v>2200</v>
      </c>
      <c r="S65" s="11">
        <v>0</v>
      </c>
      <c r="T65" s="11">
        <v>60</v>
      </c>
      <c r="U65" s="11">
        <v>0</v>
      </c>
      <c r="V65" s="11">
        <v>200</v>
      </c>
      <c r="W65" s="11">
        <v>225</v>
      </c>
      <c r="X65" s="14">
        <v>2000</v>
      </c>
      <c r="Y65" s="14"/>
      <c r="Z65" s="14"/>
      <c r="AA65" s="11">
        <f t="shared" si="14"/>
        <v>9685</v>
      </c>
      <c r="AB65" s="15">
        <f t="shared" si="15"/>
        <v>74475</v>
      </c>
      <c r="AC65" s="79">
        <f t="shared" si="16"/>
        <v>3</v>
      </c>
      <c r="AD65" s="12">
        <v>1050</v>
      </c>
      <c r="AE65" s="50">
        <v>61960</v>
      </c>
      <c r="AF65" s="74" t="str">
        <f t="shared" si="20"/>
        <v/>
      </c>
      <c r="AG65" s="124">
        <f t="shared" si="17"/>
        <v>61960</v>
      </c>
      <c r="AH65" s="126">
        <v>61960</v>
      </c>
      <c r="AI65" s="81">
        <v>2224331</v>
      </c>
      <c r="AJ65" s="81" t="s">
        <v>308</v>
      </c>
      <c r="AK65" s="81"/>
      <c r="AL65" s="81"/>
    </row>
    <row r="66" spans="1:38" s="3" customFormat="1" ht="16.5" customHeight="1" x14ac:dyDescent="0.25">
      <c r="A66" s="106">
        <v>11</v>
      </c>
      <c r="B66" s="110">
        <v>65</v>
      </c>
      <c r="C66" s="117">
        <v>2224711</v>
      </c>
      <c r="D66" s="118">
        <v>14344764</v>
      </c>
      <c r="E66" s="107" t="s">
        <v>249</v>
      </c>
      <c r="F66" s="107" t="s">
        <v>250</v>
      </c>
      <c r="G66" s="11">
        <f t="shared" si="7"/>
        <v>23965</v>
      </c>
      <c r="H66" s="119"/>
      <c r="I66" s="107">
        <f t="shared" ref="I66:I78" si="22">ROUND(G66*20.02%,0)</f>
        <v>4798</v>
      </c>
      <c r="J66" s="107">
        <f t="shared" si="21"/>
        <v>2397</v>
      </c>
      <c r="K66" s="119">
        <f>ROUND(2000/30*A66,0)</f>
        <v>733</v>
      </c>
      <c r="L66" s="107">
        <f>ROUND(800/30*A66,0)</f>
        <v>293</v>
      </c>
      <c r="M66" s="120">
        <f t="shared" ref="M66:M78" si="23">SUM(G66:L66)</f>
        <v>32186</v>
      </c>
      <c r="N66" s="108"/>
      <c r="O66" s="107"/>
      <c r="P66" s="108"/>
      <c r="Q66" s="107"/>
      <c r="R66" s="107"/>
      <c r="S66" s="107"/>
      <c r="T66" s="107"/>
      <c r="U66" s="107"/>
      <c r="V66" s="107">
        <v>200</v>
      </c>
      <c r="W66" s="107"/>
      <c r="X66" s="108"/>
      <c r="Y66" s="108"/>
      <c r="Z66" s="108"/>
      <c r="AA66" s="107">
        <f t="shared" ref="AA66:AA78" si="24">SUM(N66:Z66)</f>
        <v>200</v>
      </c>
      <c r="AB66" s="109">
        <f t="shared" ref="AB66:AB78" si="25">M66-AA66</f>
        <v>31986</v>
      </c>
      <c r="AC66" s="115">
        <f t="shared" ref="AC66:AC78" si="26">IFERROR(VLOOKUP(F66,HILLTOPSNEW,2,FALSE),2)</f>
        <v>2</v>
      </c>
      <c r="AD66" s="119">
        <v>860</v>
      </c>
      <c r="AE66" s="107">
        <v>65360</v>
      </c>
      <c r="AF66" s="74" t="str">
        <f t="shared" si="20"/>
        <v/>
      </c>
      <c r="AG66" s="125">
        <f t="shared" ref="AG66:AG78" si="27">IF((AF66="YES"),VLOOKUP(AE66,RATEOFINC,2,FALSE)+AE66,AE66)</f>
        <v>65360</v>
      </c>
      <c r="AH66" s="127">
        <v>65360</v>
      </c>
      <c r="AI66" s="81">
        <v>2224711</v>
      </c>
      <c r="AJ66" s="81" t="s">
        <v>308</v>
      </c>
      <c r="AK66" s="81"/>
      <c r="AL66" s="81"/>
    </row>
    <row r="67" spans="1:38" s="3" customFormat="1" ht="16.5" customHeight="1" x14ac:dyDescent="0.25">
      <c r="A67" s="3">
        <v>0</v>
      </c>
      <c r="B67" s="9">
        <v>66</v>
      </c>
      <c r="C67" s="10">
        <v>2224284</v>
      </c>
      <c r="D67" s="50">
        <v>14344478</v>
      </c>
      <c r="E67" s="11" t="s">
        <v>156</v>
      </c>
      <c r="F67" s="11" t="s">
        <v>251</v>
      </c>
      <c r="G67" s="11">
        <f t="shared" si="7"/>
        <v>65360</v>
      </c>
      <c r="H67" s="12"/>
      <c r="I67" s="11">
        <f t="shared" si="22"/>
        <v>13085</v>
      </c>
      <c r="J67" s="11">
        <f t="shared" si="21"/>
        <v>6536</v>
      </c>
      <c r="K67" s="12">
        <v>2000</v>
      </c>
      <c r="L67" s="11">
        <f t="shared" ref="L67:L78" si="28">IF(AND(G67&gt;=87481,AC67=1),1375,IF(AND(G67&gt;=65361,AC67=1),1330,IF(AND(G67&gt;=54061,AC67=1),1225,IF(AND(G67&gt;=42141,AC67=1),1000,IF(AND(G67&gt;=31751,AC67=1),850,IF(AND(G67&lt;=31750,AC67=1),700,IF(AND(G67&gt;=87481,AC67=2),1600,IF(AND(G67&gt;=65361,AC67=2),1525,IF(AND(G67&gt;=54061,AC67=2),1400,IF(AND(G67&gt;=42141,AC67=2),1150,IF(AND(G67&gt;=31751,AC67=2),975,IF(AND(G67&lt;=31750,AC67=2),800,IF(AND(G67&gt;=87481,AC67=3),1800,IF(AND(G67&gt;=65361,AC67=3),1700,IF(AND(G67&gt;=54061,AC67=3),1600,IF(AND(G67&gt;=42141,AC67=3),1300,IF(AND(G67&gt;=31751,AC67=3),1100,IF(AND(G67&lt;=31750,AC67=3),900))))))))))))))))))</f>
        <v>1400</v>
      </c>
      <c r="M67" s="13">
        <f t="shared" si="23"/>
        <v>88381</v>
      </c>
      <c r="N67" s="14">
        <v>7000</v>
      </c>
      <c r="O67" s="11">
        <v>0</v>
      </c>
      <c r="P67" s="14">
        <v>0</v>
      </c>
      <c r="Q67" s="11">
        <v>0</v>
      </c>
      <c r="R67" s="11">
        <v>2200</v>
      </c>
      <c r="S67" s="11">
        <v>0</v>
      </c>
      <c r="T67" s="11">
        <v>60</v>
      </c>
      <c r="U67" s="11">
        <v>0</v>
      </c>
      <c r="V67" s="11">
        <v>200</v>
      </c>
      <c r="W67" s="11">
        <v>225</v>
      </c>
      <c r="X67" s="14">
        <v>7000</v>
      </c>
      <c r="Y67" s="14"/>
      <c r="Z67" s="14"/>
      <c r="AA67" s="11">
        <f t="shared" si="24"/>
        <v>16685</v>
      </c>
      <c r="AB67" s="15">
        <f t="shared" si="25"/>
        <v>71696</v>
      </c>
      <c r="AC67" s="79">
        <f t="shared" si="26"/>
        <v>2</v>
      </c>
      <c r="AD67" s="12">
        <v>860</v>
      </c>
      <c r="AE67" s="50">
        <v>65360</v>
      </c>
      <c r="AF67" s="74" t="str">
        <f t="shared" si="20"/>
        <v/>
      </c>
      <c r="AG67" s="124">
        <f t="shared" si="27"/>
        <v>65360</v>
      </c>
      <c r="AH67" s="124">
        <v>65360</v>
      </c>
      <c r="AI67" s="81">
        <v>2224284</v>
      </c>
      <c r="AJ67" s="81" t="s">
        <v>308</v>
      </c>
      <c r="AK67" s="81"/>
      <c r="AL67" s="81"/>
    </row>
    <row r="68" spans="1:38" s="3" customFormat="1" ht="16.5" customHeight="1" x14ac:dyDescent="0.25">
      <c r="A68" s="3">
        <v>0</v>
      </c>
      <c r="B68" s="9">
        <v>67</v>
      </c>
      <c r="C68" s="10">
        <v>2224773</v>
      </c>
      <c r="D68" s="50">
        <v>14344811</v>
      </c>
      <c r="E68" s="11" t="s">
        <v>128</v>
      </c>
      <c r="F68" s="11" t="s">
        <v>251</v>
      </c>
      <c r="G68" s="11">
        <f t="shared" ref="G68:G78" si="29">IF(A68&gt;=1,ROUND(AH68/30*A68,0),AG68)</f>
        <v>61960</v>
      </c>
      <c r="H68" s="12">
        <v>0</v>
      </c>
      <c r="I68" s="11">
        <f t="shared" si="22"/>
        <v>12404</v>
      </c>
      <c r="J68" s="11">
        <f>ROUND(G68*10%,0)</f>
        <v>6196</v>
      </c>
      <c r="K68" s="12">
        <v>2000</v>
      </c>
      <c r="L68" s="11">
        <f t="shared" si="28"/>
        <v>1400</v>
      </c>
      <c r="M68" s="13">
        <f t="shared" si="23"/>
        <v>83960</v>
      </c>
      <c r="N68" s="14">
        <v>10000</v>
      </c>
      <c r="O68" s="11">
        <v>0</v>
      </c>
      <c r="P68" s="14">
        <v>0</v>
      </c>
      <c r="Q68" s="11">
        <v>0</v>
      </c>
      <c r="R68" s="11">
        <v>2200</v>
      </c>
      <c r="S68" s="11">
        <v>0</v>
      </c>
      <c r="T68" s="11">
        <v>60</v>
      </c>
      <c r="U68" s="11">
        <v>0</v>
      </c>
      <c r="V68" s="11">
        <v>200</v>
      </c>
      <c r="W68" s="11">
        <v>225</v>
      </c>
      <c r="X68" s="14">
        <v>7000</v>
      </c>
      <c r="Y68" s="14"/>
      <c r="Z68" s="14"/>
      <c r="AA68" s="11">
        <f t="shared" si="24"/>
        <v>19685</v>
      </c>
      <c r="AB68" s="15">
        <f t="shared" si="25"/>
        <v>64275</v>
      </c>
      <c r="AC68" s="79">
        <f t="shared" si="26"/>
        <v>2</v>
      </c>
      <c r="AD68" s="12">
        <v>860</v>
      </c>
      <c r="AE68" s="50">
        <v>61960</v>
      </c>
      <c r="AF68" s="74" t="str">
        <f t="shared" si="20"/>
        <v/>
      </c>
      <c r="AG68" s="124">
        <f t="shared" si="27"/>
        <v>61960</v>
      </c>
      <c r="AH68" s="126">
        <v>61960</v>
      </c>
      <c r="AI68" s="81">
        <v>2224773</v>
      </c>
      <c r="AJ68" s="81" t="s">
        <v>308</v>
      </c>
      <c r="AK68" s="81"/>
      <c r="AL68" s="81"/>
    </row>
    <row r="69" spans="1:38" s="3" customFormat="1" ht="16.5" customHeight="1" x14ac:dyDescent="0.25">
      <c r="A69" s="106">
        <v>10</v>
      </c>
      <c r="B69" s="110">
        <v>68</v>
      </c>
      <c r="C69" s="117">
        <v>2224324</v>
      </c>
      <c r="D69" s="118">
        <v>14344506</v>
      </c>
      <c r="E69" s="107" t="s">
        <v>179</v>
      </c>
      <c r="F69" s="107" t="s">
        <v>252</v>
      </c>
      <c r="G69" s="11">
        <f t="shared" si="29"/>
        <v>30703</v>
      </c>
      <c r="H69" s="119"/>
      <c r="I69" s="107">
        <f t="shared" si="22"/>
        <v>6147</v>
      </c>
      <c r="J69" s="107">
        <f t="shared" si="21"/>
        <v>3070</v>
      </c>
      <c r="K69" s="119">
        <f>ROUND(2000/30*A69,0)</f>
        <v>667</v>
      </c>
      <c r="L69" s="107">
        <f>ROUND(800/30*A69,0)</f>
        <v>267</v>
      </c>
      <c r="M69" s="120">
        <f>SUM(G69:L69)</f>
        <v>40854</v>
      </c>
      <c r="N69" s="108"/>
      <c r="O69" s="107"/>
      <c r="P69" s="108"/>
      <c r="Q69" s="107"/>
      <c r="R69" s="107"/>
      <c r="S69" s="107"/>
      <c r="T69" s="107"/>
      <c r="U69" s="107"/>
      <c r="V69" s="107">
        <v>200</v>
      </c>
      <c r="W69" s="107"/>
      <c r="X69" s="108"/>
      <c r="Y69" s="108"/>
      <c r="Z69" s="108"/>
      <c r="AA69" s="107">
        <f t="shared" si="24"/>
        <v>200</v>
      </c>
      <c r="AB69" s="109">
        <f t="shared" si="25"/>
        <v>40654</v>
      </c>
      <c r="AC69" s="115">
        <f t="shared" si="26"/>
        <v>2</v>
      </c>
      <c r="AD69" s="119">
        <v>935</v>
      </c>
      <c r="AE69" s="118">
        <v>92110</v>
      </c>
      <c r="AF69" s="74" t="str">
        <f t="shared" si="20"/>
        <v/>
      </c>
      <c r="AG69" s="125">
        <f t="shared" si="27"/>
        <v>92110</v>
      </c>
      <c r="AH69" s="127">
        <v>92110</v>
      </c>
      <c r="AI69" s="81">
        <v>2224324</v>
      </c>
      <c r="AJ69" s="81" t="s">
        <v>307</v>
      </c>
      <c r="AK69" s="81"/>
      <c r="AL69" s="81"/>
    </row>
    <row r="70" spans="1:38" s="3" customFormat="1" ht="16.5" customHeight="1" x14ac:dyDescent="0.25">
      <c r="A70" s="3">
        <v>0</v>
      </c>
      <c r="B70" s="9">
        <v>69</v>
      </c>
      <c r="C70" s="16">
        <v>116574</v>
      </c>
      <c r="D70" s="50">
        <v>14008285</v>
      </c>
      <c r="E70" s="11" t="s">
        <v>130</v>
      </c>
      <c r="F70" s="11" t="s">
        <v>252</v>
      </c>
      <c r="G70" s="11">
        <f t="shared" si="29"/>
        <v>58680</v>
      </c>
      <c r="H70" s="12">
        <v>0</v>
      </c>
      <c r="I70" s="11">
        <f t="shared" si="22"/>
        <v>11748</v>
      </c>
      <c r="J70" s="11">
        <f t="shared" si="21"/>
        <v>5868</v>
      </c>
      <c r="K70" s="12">
        <v>2000</v>
      </c>
      <c r="L70" s="11">
        <f t="shared" si="28"/>
        <v>1400</v>
      </c>
      <c r="M70" s="13">
        <f t="shared" si="23"/>
        <v>79696</v>
      </c>
      <c r="N70" s="14">
        <v>10000</v>
      </c>
      <c r="O70" s="11">
        <v>0</v>
      </c>
      <c r="P70" s="14">
        <v>0</v>
      </c>
      <c r="Q70" s="11">
        <v>0</v>
      </c>
      <c r="R70" s="11">
        <v>2200</v>
      </c>
      <c r="S70" s="11">
        <v>0</v>
      </c>
      <c r="T70" s="11">
        <v>60</v>
      </c>
      <c r="U70" s="11">
        <v>0</v>
      </c>
      <c r="V70" s="11">
        <v>200</v>
      </c>
      <c r="W70" s="11">
        <v>0</v>
      </c>
      <c r="X70" s="14">
        <v>4000</v>
      </c>
      <c r="Y70" s="14"/>
      <c r="Z70" s="14"/>
      <c r="AA70" s="11">
        <f t="shared" si="24"/>
        <v>16460</v>
      </c>
      <c r="AB70" s="15">
        <f t="shared" si="25"/>
        <v>63236</v>
      </c>
      <c r="AC70" s="79">
        <f t="shared" si="26"/>
        <v>2</v>
      </c>
      <c r="AD70" s="12">
        <v>860</v>
      </c>
      <c r="AE70" s="11">
        <v>58680</v>
      </c>
      <c r="AF70" s="74" t="str">
        <f t="shared" si="20"/>
        <v/>
      </c>
      <c r="AG70" s="124">
        <f t="shared" si="27"/>
        <v>58680</v>
      </c>
      <c r="AH70" s="128">
        <v>58680</v>
      </c>
      <c r="AI70" s="81" t="s">
        <v>306</v>
      </c>
      <c r="AJ70" s="81" t="s">
        <v>308</v>
      </c>
      <c r="AK70" s="81"/>
      <c r="AL70" s="81"/>
    </row>
    <row r="71" spans="1:38" s="3" customFormat="1" ht="16.5" customHeight="1" x14ac:dyDescent="0.25">
      <c r="A71" s="3">
        <v>0</v>
      </c>
      <c r="B71" s="9">
        <v>70</v>
      </c>
      <c r="C71" s="10">
        <v>2243837</v>
      </c>
      <c r="D71" s="50">
        <v>14351475</v>
      </c>
      <c r="E71" s="11" t="s">
        <v>176</v>
      </c>
      <c r="F71" s="11" t="s">
        <v>253</v>
      </c>
      <c r="G71" s="11">
        <f t="shared" si="29"/>
        <v>52600</v>
      </c>
      <c r="H71" s="12"/>
      <c r="I71" s="11">
        <f t="shared" si="22"/>
        <v>10531</v>
      </c>
      <c r="J71" s="11">
        <f t="shared" si="21"/>
        <v>5260</v>
      </c>
      <c r="K71" s="12">
        <v>2000</v>
      </c>
      <c r="L71" s="11">
        <f t="shared" si="28"/>
        <v>1150</v>
      </c>
      <c r="M71" s="13">
        <f t="shared" si="23"/>
        <v>71541</v>
      </c>
      <c r="N71" s="14">
        <v>0</v>
      </c>
      <c r="O71" s="11">
        <v>0</v>
      </c>
      <c r="P71" s="14">
        <v>0</v>
      </c>
      <c r="Q71" s="11">
        <v>0</v>
      </c>
      <c r="R71" s="11">
        <v>1800</v>
      </c>
      <c r="S71" s="11">
        <v>0</v>
      </c>
      <c r="T71" s="11">
        <v>30</v>
      </c>
      <c r="U71" s="14">
        <f>ROUND((G71+I71)*10%,0)</f>
        <v>6313</v>
      </c>
      <c r="V71" s="11">
        <v>200</v>
      </c>
      <c r="W71" s="11">
        <v>225</v>
      </c>
      <c r="X71" s="14">
        <v>0</v>
      </c>
      <c r="Y71" s="14"/>
      <c r="Z71" s="14"/>
      <c r="AA71" s="11">
        <f t="shared" si="24"/>
        <v>8568</v>
      </c>
      <c r="AB71" s="15">
        <f t="shared" si="25"/>
        <v>62973</v>
      </c>
      <c r="AC71" s="79">
        <f t="shared" si="26"/>
        <v>2</v>
      </c>
      <c r="AD71" s="12">
        <v>710</v>
      </c>
      <c r="AE71" s="50">
        <v>52600</v>
      </c>
      <c r="AF71" s="74" t="str">
        <f t="shared" si="20"/>
        <v/>
      </c>
      <c r="AG71" s="124">
        <f t="shared" si="27"/>
        <v>52600</v>
      </c>
      <c r="AH71" s="129">
        <v>52600</v>
      </c>
      <c r="AI71" s="81">
        <v>2243837</v>
      </c>
      <c r="AJ71" s="81" t="s">
        <v>308</v>
      </c>
      <c r="AK71" s="81"/>
      <c r="AL71" s="81"/>
    </row>
    <row r="72" spans="1:38" s="3" customFormat="1" ht="16.5" customHeight="1" x14ac:dyDescent="0.25">
      <c r="A72" s="3">
        <v>0</v>
      </c>
      <c r="B72" s="9">
        <v>71</v>
      </c>
      <c r="C72" s="10">
        <v>2224347</v>
      </c>
      <c r="D72" s="50">
        <v>14344522</v>
      </c>
      <c r="E72" s="11" t="s">
        <v>139</v>
      </c>
      <c r="F72" s="11" t="s">
        <v>254</v>
      </c>
      <c r="G72" s="11">
        <f t="shared" si="29"/>
        <v>61960</v>
      </c>
      <c r="H72" s="12"/>
      <c r="I72" s="11">
        <f t="shared" si="22"/>
        <v>12404</v>
      </c>
      <c r="J72" s="11">
        <f t="shared" si="21"/>
        <v>6196</v>
      </c>
      <c r="K72" s="12">
        <v>2000</v>
      </c>
      <c r="L72" s="11">
        <f t="shared" si="28"/>
        <v>1400</v>
      </c>
      <c r="M72" s="13">
        <f t="shared" si="23"/>
        <v>83960</v>
      </c>
      <c r="N72" s="14">
        <v>7000</v>
      </c>
      <c r="O72" s="11">
        <v>0</v>
      </c>
      <c r="P72" s="14">
        <v>0</v>
      </c>
      <c r="Q72" s="11">
        <v>0</v>
      </c>
      <c r="R72" s="11">
        <v>2200</v>
      </c>
      <c r="S72" s="11">
        <v>0</v>
      </c>
      <c r="T72" s="11">
        <v>60</v>
      </c>
      <c r="U72" s="11">
        <v>0</v>
      </c>
      <c r="V72" s="11">
        <v>200</v>
      </c>
      <c r="W72" s="11">
        <v>225</v>
      </c>
      <c r="X72" s="14">
        <v>3000</v>
      </c>
      <c r="Y72" s="14"/>
      <c r="Z72" s="14"/>
      <c r="AA72" s="11">
        <f t="shared" si="24"/>
        <v>12685</v>
      </c>
      <c r="AB72" s="15">
        <f t="shared" si="25"/>
        <v>71275</v>
      </c>
      <c r="AC72" s="79">
        <f t="shared" si="26"/>
        <v>2</v>
      </c>
      <c r="AD72" s="12">
        <v>860</v>
      </c>
      <c r="AE72" s="50">
        <v>61960</v>
      </c>
      <c r="AF72" s="74" t="str">
        <f t="shared" si="20"/>
        <v/>
      </c>
      <c r="AG72" s="124">
        <f t="shared" si="27"/>
        <v>61960</v>
      </c>
      <c r="AH72" s="129">
        <v>61960</v>
      </c>
      <c r="AI72" s="81">
        <v>2224347</v>
      </c>
      <c r="AJ72" s="81" t="s">
        <v>308</v>
      </c>
      <c r="AK72" s="81"/>
      <c r="AL72" s="81"/>
    </row>
    <row r="73" spans="1:38" s="3" customFormat="1" ht="16.5" customHeight="1" x14ac:dyDescent="0.25">
      <c r="A73" s="3">
        <v>0</v>
      </c>
      <c r="B73" s="9">
        <v>72</v>
      </c>
      <c r="C73" s="10">
        <v>4220689</v>
      </c>
      <c r="D73" s="50">
        <v>14713516</v>
      </c>
      <c r="E73" s="11" t="s">
        <v>162</v>
      </c>
      <c r="F73" s="11" t="s">
        <v>254</v>
      </c>
      <c r="G73" s="11">
        <f t="shared" si="29"/>
        <v>34580</v>
      </c>
      <c r="H73" s="12">
        <v>2000</v>
      </c>
      <c r="I73" s="11">
        <f t="shared" si="22"/>
        <v>6923</v>
      </c>
      <c r="J73" s="11">
        <f t="shared" si="21"/>
        <v>3458</v>
      </c>
      <c r="K73" s="12">
        <v>2000</v>
      </c>
      <c r="L73" s="11">
        <f t="shared" si="28"/>
        <v>975</v>
      </c>
      <c r="M73" s="13">
        <f t="shared" si="23"/>
        <v>49936</v>
      </c>
      <c r="N73" s="14">
        <v>0</v>
      </c>
      <c r="O73" s="11">
        <v>0</v>
      </c>
      <c r="P73" s="14">
        <v>0</v>
      </c>
      <c r="Q73" s="11">
        <v>0</v>
      </c>
      <c r="R73" s="11">
        <v>1300</v>
      </c>
      <c r="S73" s="11">
        <v>0</v>
      </c>
      <c r="T73" s="11">
        <v>30</v>
      </c>
      <c r="U73" s="14">
        <f>ROUND((G73+I73)*10%,0)</f>
        <v>4150</v>
      </c>
      <c r="V73" s="11">
        <v>200</v>
      </c>
      <c r="W73" s="11">
        <v>225</v>
      </c>
      <c r="X73" s="14">
        <v>0</v>
      </c>
      <c r="Y73" s="14"/>
      <c r="Z73" s="14"/>
      <c r="AA73" s="11">
        <f t="shared" si="24"/>
        <v>5905</v>
      </c>
      <c r="AB73" s="15">
        <f t="shared" si="25"/>
        <v>44031</v>
      </c>
      <c r="AC73" s="79">
        <f t="shared" si="26"/>
        <v>2</v>
      </c>
      <c r="AD73" s="12">
        <v>600</v>
      </c>
      <c r="AE73" s="50">
        <v>34580</v>
      </c>
      <c r="AF73" s="74" t="str">
        <f t="shared" si="20"/>
        <v/>
      </c>
      <c r="AG73" s="124">
        <f t="shared" si="27"/>
        <v>34580</v>
      </c>
      <c r="AH73" s="129">
        <v>34580</v>
      </c>
      <c r="AI73" s="81">
        <v>4220689</v>
      </c>
      <c r="AJ73" s="81" t="s">
        <v>308</v>
      </c>
      <c r="AK73" s="81"/>
      <c r="AL73" s="81"/>
    </row>
    <row r="74" spans="1:38" s="3" customFormat="1" ht="16.5" customHeight="1" x14ac:dyDescent="0.25">
      <c r="A74" s="3">
        <v>0</v>
      </c>
      <c r="B74" s="9">
        <v>73</v>
      </c>
      <c r="C74" s="10">
        <v>2249475</v>
      </c>
      <c r="D74" s="50">
        <v>14355343</v>
      </c>
      <c r="E74" s="11" t="s">
        <v>164</v>
      </c>
      <c r="F74" s="11" t="s">
        <v>255</v>
      </c>
      <c r="G74" s="11">
        <f t="shared" si="29"/>
        <v>40970</v>
      </c>
      <c r="H74" s="12">
        <v>0</v>
      </c>
      <c r="I74" s="11">
        <f t="shared" si="22"/>
        <v>8202</v>
      </c>
      <c r="J74" s="11">
        <f t="shared" si="21"/>
        <v>4097</v>
      </c>
      <c r="K74" s="12">
        <v>2000</v>
      </c>
      <c r="L74" s="11">
        <f t="shared" si="28"/>
        <v>1100</v>
      </c>
      <c r="M74" s="13">
        <f t="shared" si="23"/>
        <v>56369</v>
      </c>
      <c r="N74" s="14">
        <v>0</v>
      </c>
      <c r="O74" s="11">
        <v>0</v>
      </c>
      <c r="P74" s="14">
        <v>0</v>
      </c>
      <c r="Q74" s="11">
        <v>0</v>
      </c>
      <c r="R74" s="11">
        <v>1300</v>
      </c>
      <c r="S74" s="11">
        <v>0</v>
      </c>
      <c r="T74" s="11">
        <v>30</v>
      </c>
      <c r="U74" s="14">
        <f>ROUND((G74+I74)*10%,0)</f>
        <v>4917</v>
      </c>
      <c r="V74" s="11">
        <v>200</v>
      </c>
      <c r="W74" s="11">
        <v>225</v>
      </c>
      <c r="X74" s="14">
        <v>0</v>
      </c>
      <c r="Y74" s="14"/>
      <c r="Z74" s="14"/>
      <c r="AA74" s="11">
        <f t="shared" si="24"/>
        <v>6672</v>
      </c>
      <c r="AB74" s="15">
        <f t="shared" si="25"/>
        <v>49697</v>
      </c>
      <c r="AC74" s="79">
        <f t="shared" si="26"/>
        <v>3</v>
      </c>
      <c r="AD74" s="12">
        <v>825</v>
      </c>
      <c r="AE74" s="50">
        <v>39800</v>
      </c>
      <c r="AF74" s="122" t="s">
        <v>352</v>
      </c>
      <c r="AG74" s="124">
        <f t="shared" si="27"/>
        <v>40970</v>
      </c>
      <c r="AH74" s="129">
        <v>40970</v>
      </c>
      <c r="AI74" s="81">
        <v>2249475</v>
      </c>
      <c r="AJ74" s="81" t="s">
        <v>308</v>
      </c>
      <c r="AK74" s="81"/>
      <c r="AL74" s="81"/>
    </row>
    <row r="75" spans="1:38" s="3" customFormat="1" ht="16.5" customHeight="1" x14ac:dyDescent="0.25">
      <c r="A75" s="3">
        <v>0</v>
      </c>
      <c r="B75" s="9">
        <v>74</v>
      </c>
      <c r="C75" s="10">
        <v>2224276</v>
      </c>
      <c r="D75" s="50">
        <v>14344475</v>
      </c>
      <c r="E75" s="11" t="s">
        <v>169</v>
      </c>
      <c r="F75" s="11" t="s">
        <v>256</v>
      </c>
      <c r="G75" s="11">
        <f t="shared" si="29"/>
        <v>61960</v>
      </c>
      <c r="H75" s="12"/>
      <c r="I75" s="11">
        <f t="shared" si="22"/>
        <v>12404</v>
      </c>
      <c r="J75" s="11">
        <f t="shared" si="21"/>
        <v>6196</v>
      </c>
      <c r="K75" s="12">
        <v>2000</v>
      </c>
      <c r="L75" s="11">
        <f t="shared" si="28"/>
        <v>1600</v>
      </c>
      <c r="M75" s="13">
        <f t="shared" si="23"/>
        <v>84160</v>
      </c>
      <c r="N75" s="14">
        <v>8000</v>
      </c>
      <c r="O75" s="11">
        <v>0</v>
      </c>
      <c r="P75" s="14">
        <v>0</v>
      </c>
      <c r="Q75" s="11">
        <v>0</v>
      </c>
      <c r="R75" s="11">
        <v>2200</v>
      </c>
      <c r="S75" s="11">
        <v>0</v>
      </c>
      <c r="T75" s="11">
        <v>60</v>
      </c>
      <c r="U75" s="11">
        <v>0</v>
      </c>
      <c r="V75" s="11">
        <v>200</v>
      </c>
      <c r="W75" s="11">
        <v>225</v>
      </c>
      <c r="X75" s="14">
        <v>4000</v>
      </c>
      <c r="Y75" s="14"/>
      <c r="Z75" s="14"/>
      <c r="AA75" s="11">
        <f t="shared" si="24"/>
        <v>14685</v>
      </c>
      <c r="AB75" s="15">
        <f t="shared" si="25"/>
        <v>69475</v>
      </c>
      <c r="AC75" s="79">
        <f t="shared" si="26"/>
        <v>3</v>
      </c>
      <c r="AD75" s="12">
        <v>1050</v>
      </c>
      <c r="AE75" s="50">
        <v>61960</v>
      </c>
      <c r="AF75" s="74" t="str">
        <f>IFERROR(VLOOKUP(D75,INCREMENTSJUNE,1,FALSE),"")</f>
        <v/>
      </c>
      <c r="AG75" s="124">
        <f t="shared" si="27"/>
        <v>61960</v>
      </c>
      <c r="AH75" s="129">
        <v>61960</v>
      </c>
      <c r="AI75" s="81">
        <v>2224276</v>
      </c>
      <c r="AJ75" s="81" t="s">
        <v>308</v>
      </c>
      <c r="AK75" s="81"/>
      <c r="AL75" s="81"/>
    </row>
    <row r="76" spans="1:38" s="3" customFormat="1" ht="16.5" customHeight="1" x14ac:dyDescent="0.25">
      <c r="A76" s="3">
        <v>0</v>
      </c>
      <c r="B76" s="9">
        <v>75</v>
      </c>
      <c r="C76" s="10">
        <v>2224774</v>
      </c>
      <c r="D76" s="50">
        <v>14371715</v>
      </c>
      <c r="E76" s="11" t="s">
        <v>171</v>
      </c>
      <c r="F76" s="11" t="s">
        <v>256</v>
      </c>
      <c r="G76" s="11">
        <f t="shared" si="29"/>
        <v>61960</v>
      </c>
      <c r="H76" s="12">
        <v>0</v>
      </c>
      <c r="I76" s="11">
        <f t="shared" si="22"/>
        <v>12404</v>
      </c>
      <c r="J76" s="11">
        <f t="shared" si="21"/>
        <v>6196</v>
      </c>
      <c r="K76" s="12">
        <v>2000</v>
      </c>
      <c r="L76" s="11">
        <f t="shared" si="28"/>
        <v>1600</v>
      </c>
      <c r="M76" s="13">
        <f t="shared" si="23"/>
        <v>84160</v>
      </c>
      <c r="N76" s="14">
        <v>10000</v>
      </c>
      <c r="O76" s="11">
        <v>0</v>
      </c>
      <c r="P76" s="14">
        <v>0</v>
      </c>
      <c r="Q76" s="11">
        <v>0</v>
      </c>
      <c r="R76" s="11">
        <v>2200</v>
      </c>
      <c r="S76" s="11">
        <v>0</v>
      </c>
      <c r="T76" s="11">
        <v>60</v>
      </c>
      <c r="U76" s="11">
        <v>0</v>
      </c>
      <c r="V76" s="11">
        <v>200</v>
      </c>
      <c r="W76" s="11">
        <v>225</v>
      </c>
      <c r="X76" s="14">
        <v>2000</v>
      </c>
      <c r="Y76" s="14"/>
      <c r="Z76" s="14"/>
      <c r="AA76" s="11">
        <f t="shared" si="24"/>
        <v>14685</v>
      </c>
      <c r="AB76" s="15">
        <f t="shared" si="25"/>
        <v>69475</v>
      </c>
      <c r="AC76" s="79">
        <f t="shared" si="26"/>
        <v>3</v>
      </c>
      <c r="AD76" s="12">
        <v>1050</v>
      </c>
      <c r="AE76" s="50">
        <v>61960</v>
      </c>
      <c r="AF76" s="74" t="str">
        <f>IFERROR(VLOOKUP(D76,INCREMENTSJUNE,1,FALSE),"")</f>
        <v/>
      </c>
      <c r="AG76" s="124">
        <f t="shared" si="27"/>
        <v>61960</v>
      </c>
      <c r="AH76" s="129">
        <v>61960</v>
      </c>
      <c r="AI76" s="81">
        <v>2224774</v>
      </c>
      <c r="AJ76" s="81" t="s">
        <v>308</v>
      </c>
      <c r="AK76" s="81"/>
      <c r="AL76" s="81"/>
    </row>
    <row r="77" spans="1:38" s="3" customFormat="1" ht="16.5" customHeight="1" x14ac:dyDescent="0.25">
      <c r="A77" s="3">
        <v>0</v>
      </c>
      <c r="B77" s="9">
        <v>76</v>
      </c>
      <c r="C77" s="10">
        <v>2224293</v>
      </c>
      <c r="D77" s="50">
        <v>14344487</v>
      </c>
      <c r="E77" s="11" t="s">
        <v>257</v>
      </c>
      <c r="F77" s="11" t="s">
        <v>255</v>
      </c>
      <c r="G77" s="11">
        <f t="shared" si="29"/>
        <v>67190</v>
      </c>
      <c r="H77" s="12">
        <v>0</v>
      </c>
      <c r="I77" s="11">
        <f t="shared" si="22"/>
        <v>13451</v>
      </c>
      <c r="J77" s="11">
        <f t="shared" si="21"/>
        <v>6719</v>
      </c>
      <c r="K77" s="12">
        <v>2000</v>
      </c>
      <c r="L77" s="11">
        <f t="shared" si="28"/>
        <v>1700</v>
      </c>
      <c r="M77" s="13">
        <f t="shared" si="23"/>
        <v>91060</v>
      </c>
      <c r="N77" s="14">
        <v>10000</v>
      </c>
      <c r="O77" s="11">
        <v>0</v>
      </c>
      <c r="P77" s="14">
        <v>0</v>
      </c>
      <c r="Q77" s="11">
        <v>0</v>
      </c>
      <c r="R77" s="11">
        <v>3000</v>
      </c>
      <c r="S77" s="11">
        <v>0</v>
      </c>
      <c r="T77" s="11">
        <v>60</v>
      </c>
      <c r="U77" s="11">
        <v>0</v>
      </c>
      <c r="V77" s="11">
        <v>200</v>
      </c>
      <c r="W77" s="11">
        <v>225</v>
      </c>
      <c r="X77" s="14">
        <v>6000</v>
      </c>
      <c r="Y77" s="14"/>
      <c r="Z77" s="14"/>
      <c r="AA77" s="11">
        <f t="shared" si="24"/>
        <v>19485</v>
      </c>
      <c r="AB77" s="15">
        <f t="shared" si="25"/>
        <v>71575</v>
      </c>
      <c r="AC77" s="79">
        <f t="shared" si="26"/>
        <v>3</v>
      </c>
      <c r="AD77" s="12">
        <v>860</v>
      </c>
      <c r="AE77" s="50">
        <v>67190</v>
      </c>
      <c r="AF77" s="74" t="str">
        <f>IFERROR(VLOOKUP(D77,INCREMENTSJUNE,1,FALSE),"")</f>
        <v/>
      </c>
      <c r="AG77" s="124">
        <f t="shared" si="27"/>
        <v>67190</v>
      </c>
      <c r="AH77" s="126">
        <v>67190</v>
      </c>
      <c r="AI77" s="81">
        <v>2224293</v>
      </c>
      <c r="AJ77" s="81" t="s">
        <v>307</v>
      </c>
      <c r="AK77" s="81"/>
      <c r="AL77" s="81"/>
    </row>
    <row r="78" spans="1:38" s="3" customFormat="1" ht="16.5" customHeight="1" x14ac:dyDescent="0.25">
      <c r="A78" s="3">
        <v>0</v>
      </c>
      <c r="B78" s="9">
        <v>77</v>
      </c>
      <c r="C78" s="10">
        <v>2224319</v>
      </c>
      <c r="D78" s="50">
        <v>14344504</v>
      </c>
      <c r="E78" s="11" t="s">
        <v>158</v>
      </c>
      <c r="F78" s="11" t="s">
        <v>240</v>
      </c>
      <c r="G78" s="11">
        <f t="shared" si="29"/>
        <v>76730</v>
      </c>
      <c r="H78" s="12"/>
      <c r="I78" s="11">
        <f t="shared" si="22"/>
        <v>15361</v>
      </c>
      <c r="J78" s="11">
        <f t="shared" si="21"/>
        <v>7673</v>
      </c>
      <c r="K78" s="12">
        <v>2000</v>
      </c>
      <c r="L78" s="11">
        <f t="shared" si="28"/>
        <v>1525</v>
      </c>
      <c r="M78" s="13">
        <f t="shared" si="23"/>
        <v>103289</v>
      </c>
      <c r="N78" s="14">
        <v>12000</v>
      </c>
      <c r="O78" s="11">
        <v>0</v>
      </c>
      <c r="P78" s="14">
        <v>0</v>
      </c>
      <c r="Q78" s="11">
        <v>0</v>
      </c>
      <c r="R78" s="11">
        <v>2200</v>
      </c>
      <c r="S78" s="11">
        <v>0</v>
      </c>
      <c r="T78" s="11">
        <v>60</v>
      </c>
      <c r="U78" s="11">
        <v>0</v>
      </c>
      <c r="V78" s="11">
        <v>200</v>
      </c>
      <c r="W78" s="11">
        <v>225</v>
      </c>
      <c r="X78" s="14">
        <v>8000</v>
      </c>
      <c r="Y78" s="14"/>
      <c r="Z78" s="14"/>
      <c r="AA78" s="11">
        <f t="shared" si="24"/>
        <v>22685</v>
      </c>
      <c r="AB78" s="15">
        <f t="shared" si="25"/>
        <v>80604</v>
      </c>
      <c r="AC78" s="79">
        <f t="shared" si="26"/>
        <v>2</v>
      </c>
      <c r="AD78" s="12">
        <v>935</v>
      </c>
      <c r="AE78" s="50">
        <v>74770</v>
      </c>
      <c r="AF78" s="122" t="s">
        <v>352</v>
      </c>
      <c r="AG78" s="124">
        <f t="shared" si="27"/>
        <v>76730</v>
      </c>
      <c r="AH78" s="126">
        <v>76730</v>
      </c>
      <c r="AI78" s="81">
        <v>2224319</v>
      </c>
      <c r="AJ78" s="81" t="s">
        <v>307</v>
      </c>
      <c r="AK78" s="81"/>
      <c r="AL78" s="81"/>
    </row>
    <row r="79" spans="1:38" s="17" customFormat="1" ht="65.25" customHeight="1" x14ac:dyDescent="0.25">
      <c r="B79" s="132" t="s">
        <v>259</v>
      </c>
      <c r="C79" s="132"/>
      <c r="D79" s="132"/>
      <c r="E79" s="132"/>
      <c r="F79" s="132"/>
      <c r="G79" s="18">
        <f t="shared" ref="G79:AB79" si="30">SUM(G3:G78)</f>
        <v>4194457</v>
      </c>
      <c r="H79" s="18">
        <f t="shared" si="30"/>
        <v>4000</v>
      </c>
      <c r="I79" s="18">
        <f t="shared" si="30"/>
        <v>839728</v>
      </c>
      <c r="J79" s="18">
        <f t="shared" si="30"/>
        <v>417389</v>
      </c>
      <c r="K79" s="18">
        <f t="shared" si="30"/>
        <v>129599</v>
      </c>
      <c r="L79" s="18">
        <f t="shared" si="30"/>
        <v>88326</v>
      </c>
      <c r="M79" s="18">
        <f t="shared" si="30"/>
        <v>5673499</v>
      </c>
      <c r="N79" s="18">
        <f t="shared" si="30"/>
        <v>320553</v>
      </c>
      <c r="O79" s="18">
        <f t="shared" si="30"/>
        <v>0</v>
      </c>
      <c r="P79" s="18">
        <f t="shared" si="30"/>
        <v>17449</v>
      </c>
      <c r="Q79" s="18">
        <f t="shared" si="30"/>
        <v>0</v>
      </c>
      <c r="R79" s="18">
        <f t="shared" si="30"/>
        <v>124800</v>
      </c>
      <c r="S79" s="18">
        <f t="shared" si="30"/>
        <v>4408</v>
      </c>
      <c r="T79" s="18">
        <f t="shared" si="30"/>
        <v>3270</v>
      </c>
      <c r="U79" s="18">
        <f t="shared" si="30"/>
        <v>119852</v>
      </c>
      <c r="V79" s="18">
        <f t="shared" si="30"/>
        <v>15000</v>
      </c>
      <c r="W79" s="18">
        <f t="shared" si="30"/>
        <v>13875</v>
      </c>
      <c r="X79" s="18">
        <f t="shared" si="30"/>
        <v>226900</v>
      </c>
      <c r="Y79" s="18">
        <f t="shared" si="30"/>
        <v>0</v>
      </c>
      <c r="Z79" s="18">
        <f t="shared" si="30"/>
        <v>0</v>
      </c>
      <c r="AA79" s="18">
        <f t="shared" si="30"/>
        <v>846107</v>
      </c>
      <c r="AB79" s="18">
        <f t="shared" si="30"/>
        <v>4827392</v>
      </c>
      <c r="AC79" s="44"/>
      <c r="AD79" s="88">
        <f>SUM(AD3:AD78)</f>
        <v>63145</v>
      </c>
      <c r="AE79" s="88">
        <f>SUM(AE3:AE78)</f>
        <v>4646430</v>
      </c>
      <c r="AF79" s="88">
        <f>SUM(AF3:AF78)</f>
        <v>0</v>
      </c>
      <c r="AG79" s="88">
        <f>SUM(AG3:AG78)</f>
        <v>4658570</v>
      </c>
      <c r="AH79" s="126">
        <v>4704400</v>
      </c>
      <c r="AI79" s="83"/>
      <c r="AJ79" s="83"/>
      <c r="AK79" s="83"/>
      <c r="AL79" s="83"/>
    </row>
    <row r="81" spans="1:38" x14ac:dyDescent="0.25">
      <c r="AA81" s="45"/>
    </row>
    <row r="83" spans="1:38" s="3" customFormat="1" ht="16.5" customHeight="1" x14ac:dyDescent="0.25">
      <c r="B83" s="9">
        <v>59</v>
      </c>
      <c r="C83" s="10">
        <v>2224269</v>
      </c>
      <c r="D83" s="50">
        <v>14344470</v>
      </c>
      <c r="E83" s="11" t="s">
        <v>133</v>
      </c>
      <c r="F83" s="11" t="s">
        <v>243</v>
      </c>
      <c r="G83" s="50">
        <v>69020</v>
      </c>
      <c r="H83" s="12"/>
      <c r="I83" s="11">
        <f t="shared" ref="I83:I84" si="31">ROUND(G83*20.02%,0)</f>
        <v>13818</v>
      </c>
      <c r="J83" s="11">
        <f t="shared" ref="J83:J84" si="32">ROUND(G83*10%,0)</f>
        <v>6902</v>
      </c>
      <c r="K83" s="12">
        <v>2000</v>
      </c>
      <c r="L83" s="12">
        <v>1050</v>
      </c>
      <c r="M83" s="13">
        <f t="shared" ref="M83" si="33">SUM(G83:L83)</f>
        <v>92790</v>
      </c>
      <c r="N83" s="14">
        <v>5000</v>
      </c>
      <c r="O83" s="11">
        <v>0</v>
      </c>
      <c r="P83" s="14">
        <v>0</v>
      </c>
      <c r="Q83" s="11">
        <v>0</v>
      </c>
      <c r="R83" s="11">
        <v>2200</v>
      </c>
      <c r="S83" s="11">
        <v>0</v>
      </c>
      <c r="T83" s="11">
        <v>60</v>
      </c>
      <c r="U83" s="11">
        <v>0</v>
      </c>
      <c r="V83" s="11">
        <v>200</v>
      </c>
      <c r="W83" s="11">
        <v>225</v>
      </c>
      <c r="X83" s="14">
        <v>3000</v>
      </c>
      <c r="Y83" s="14"/>
      <c r="Z83" s="14"/>
      <c r="AA83" s="11">
        <f t="shared" ref="AA83" si="34">SUM(N83:Z83)</f>
        <v>10685</v>
      </c>
      <c r="AB83" s="15">
        <f t="shared" ref="AB83:AB84" si="35">M83-AA83</f>
        <v>82105</v>
      </c>
      <c r="AC83" s="79"/>
      <c r="AD83" s="12">
        <v>1050</v>
      </c>
      <c r="AE83" s="43"/>
      <c r="AF83" s="49"/>
      <c r="AG83" s="155">
        <f>ROUND(AH83/30*30,0)</f>
        <v>61960</v>
      </c>
      <c r="AH83" s="126">
        <v>61960</v>
      </c>
      <c r="AI83" s="81"/>
      <c r="AJ83" s="81"/>
      <c r="AK83" s="81"/>
      <c r="AL83" s="81"/>
    </row>
    <row r="84" spans="1:38" s="3" customFormat="1" ht="16.5" customHeight="1" x14ac:dyDescent="0.25">
      <c r="A84" s="3">
        <v>0</v>
      </c>
      <c r="B84" s="9">
        <v>28</v>
      </c>
      <c r="C84" s="10">
        <v>2224330</v>
      </c>
      <c r="D84" s="50">
        <v>14416947</v>
      </c>
      <c r="E84" s="11" t="s">
        <v>125</v>
      </c>
      <c r="F84" s="11" t="s">
        <v>219</v>
      </c>
      <c r="G84" s="11">
        <f t="shared" ref="G84" si="36">IF(A84&gt;=1,ROUND(AH84/30*A84,0),AG84)</f>
        <v>45830</v>
      </c>
      <c r="H84" s="12"/>
      <c r="I84" s="11">
        <f t="shared" si="31"/>
        <v>9175</v>
      </c>
      <c r="J84" s="11">
        <f t="shared" si="32"/>
        <v>4583</v>
      </c>
      <c r="K84" s="12">
        <v>2000</v>
      </c>
      <c r="L84" s="11">
        <f t="shared" ref="L84" si="37">IF(AND(G84&gt;=87481,AC84=1),1375,IF(AND(G84&gt;=65361,AC84=1),1330,IF(AND(G84&gt;=54061,AC84=1),1225,IF(AND(G84&gt;=42141,AC84=1),1000,IF(AND(G84&gt;=31751,AC84=1),850,IF(AND(G84&lt;=31750,AC84=1),700,IF(AND(G84&gt;=87481,AC84=2),1600,IF(AND(G84&gt;=65361,AC84=2),1525,IF(AND(G84&gt;=54061,AC84=2),1400,IF(AND(G84&gt;=42141,AC84=2),1150,IF(AND(G84&gt;=31751,AC84=2),975,IF(AND(G84&lt;=31750,AC84=2),800,IF(AND(G84&gt;=87481,AC84=3),1800,IF(AND(G84&gt;=65361,AC84=3),1700,IF(AND(G84&gt;=54061,AC84=3),1600,IF(AND(G84&gt;=42141,AC84=3),1300,IF(AND(G84&gt;=31751,AC84=3),1100,IF(AND(G84&lt;=31750,AC84=3),900))))))))))))))))))</f>
        <v>1300</v>
      </c>
      <c r="M84" s="13">
        <f t="shared" ref="M84" si="38">SUM(G84:L84)</f>
        <v>62888</v>
      </c>
      <c r="N84" s="14">
        <v>0</v>
      </c>
      <c r="O84" s="11">
        <v>0</v>
      </c>
      <c r="P84" s="14">
        <v>4000</v>
      </c>
      <c r="Q84" s="11">
        <v>0</v>
      </c>
      <c r="R84" s="11">
        <v>1300</v>
      </c>
      <c r="S84" s="11">
        <v>0</v>
      </c>
      <c r="T84" s="11">
        <v>30</v>
      </c>
      <c r="U84" s="11">
        <v>0</v>
      </c>
      <c r="V84" s="11">
        <v>200</v>
      </c>
      <c r="W84" s="11">
        <v>225</v>
      </c>
      <c r="X84" s="14">
        <v>0</v>
      </c>
      <c r="Y84" s="14"/>
      <c r="Z84" s="14"/>
      <c r="AA84" s="11">
        <f t="shared" ref="AA84" si="39">SUM(N84:Z84)</f>
        <v>5755</v>
      </c>
      <c r="AB84" s="15">
        <f t="shared" si="35"/>
        <v>57133</v>
      </c>
      <c r="AC84" s="79">
        <f t="shared" ref="AC84" si="40">IFERROR(VLOOKUP(F84,HILLTOPSNEW,2,FALSE),2)</f>
        <v>3</v>
      </c>
      <c r="AD84" s="12">
        <v>935</v>
      </c>
      <c r="AE84" s="50">
        <v>45830</v>
      </c>
      <c r="AF84" s="74" t="str">
        <f>IFERROR(VLOOKUP(D84,INCREMENTSJUNE,1,FALSE),"")</f>
        <v/>
      </c>
      <c r="AG84" s="124">
        <f t="shared" ref="AG84" si="41">IF((AF84="YES"),VLOOKUP(AE84,RATEOFINC,2,FALSE)+AE84,AE84)</f>
        <v>45830</v>
      </c>
      <c r="AH84" s="124">
        <v>45830</v>
      </c>
      <c r="AI84" s="81">
        <v>2224330</v>
      </c>
      <c r="AJ84" s="81" t="s">
        <v>308</v>
      </c>
      <c r="AK84" s="81"/>
      <c r="AL84" s="81"/>
    </row>
    <row r="86" spans="1:38" x14ac:dyDescent="0.25">
      <c r="G86" s="5">
        <f>17+11</f>
        <v>28</v>
      </c>
    </row>
  </sheetData>
  <autoFilter ref="A2:AS79" xr:uid="{00000000-0001-0000-0100-000000000000}"/>
  <sortState xmlns:xlrd2="http://schemas.microsoft.com/office/spreadsheetml/2017/richdata2" ref="B3:AC78">
    <sortCondition ref="B3:B78"/>
  </sortState>
  <mergeCells count="2">
    <mergeCell ref="B1:AB1"/>
    <mergeCell ref="B79:F79"/>
  </mergeCells>
  <printOptions horizontalCentered="1"/>
  <pageMargins left="0.23622047244094491" right="0.23622047244094491" top="0.43307086614173229" bottom="0.35433070866141736" header="0.31496062992125984" footer="0.31496062992125984"/>
  <pageSetup paperSize="9" scale="7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2A83-D526-4887-87F5-4606C0696C4B}">
  <dimension ref="A1:A22"/>
  <sheetViews>
    <sheetView workbookViewId="0">
      <selection sqref="A1:A22"/>
    </sheetView>
  </sheetViews>
  <sheetFormatPr defaultRowHeight="15" x14ac:dyDescent="0.25"/>
  <sheetData>
    <row r="1" spans="1:1" x14ac:dyDescent="0.25">
      <c r="A1" s="28">
        <v>14341708</v>
      </c>
    </row>
    <row r="2" spans="1:1" x14ac:dyDescent="0.25">
      <c r="A2" s="121">
        <v>14343135</v>
      </c>
    </row>
    <row r="3" spans="1:1" x14ac:dyDescent="0.25">
      <c r="A3" s="121">
        <v>14344396</v>
      </c>
    </row>
    <row r="4" spans="1:1" x14ac:dyDescent="0.25">
      <c r="A4" s="28">
        <v>14344410</v>
      </c>
    </row>
    <row r="5" spans="1:1" x14ac:dyDescent="0.25">
      <c r="A5" s="28">
        <v>14344500</v>
      </c>
    </row>
    <row r="6" spans="1:1" x14ac:dyDescent="0.25">
      <c r="A6" s="121">
        <v>14344504</v>
      </c>
    </row>
    <row r="7" spans="1:1" x14ac:dyDescent="0.25">
      <c r="A7" s="121">
        <v>14344511</v>
      </c>
    </row>
    <row r="8" spans="1:1" x14ac:dyDescent="0.25">
      <c r="A8" s="28">
        <v>14344719</v>
      </c>
    </row>
    <row r="9" spans="1:1" x14ac:dyDescent="0.25">
      <c r="A9" s="28">
        <v>14344825</v>
      </c>
    </row>
    <row r="10" spans="1:1" x14ac:dyDescent="0.25">
      <c r="A10" s="121">
        <v>14346060</v>
      </c>
    </row>
    <row r="11" spans="1:1" x14ac:dyDescent="0.25">
      <c r="A11" s="121">
        <v>14355341</v>
      </c>
    </row>
    <row r="12" spans="1:1" x14ac:dyDescent="0.25">
      <c r="A12" s="28">
        <v>14355343</v>
      </c>
    </row>
    <row r="13" spans="1:1" x14ac:dyDescent="0.25">
      <c r="A13" s="28">
        <v>14355344</v>
      </c>
    </row>
    <row r="14" spans="1:1" x14ac:dyDescent="0.25">
      <c r="A14" s="121">
        <v>14355345</v>
      </c>
    </row>
    <row r="15" spans="1:1" x14ac:dyDescent="0.25">
      <c r="A15" s="121">
        <v>14355348</v>
      </c>
    </row>
    <row r="16" spans="1:1" x14ac:dyDescent="0.25">
      <c r="A16" s="28">
        <v>14355349</v>
      </c>
    </row>
    <row r="17" spans="1:1" x14ac:dyDescent="0.25">
      <c r="A17" s="28">
        <v>14355350</v>
      </c>
    </row>
    <row r="18" spans="1:1" x14ac:dyDescent="0.25">
      <c r="A18" s="121">
        <v>14355351</v>
      </c>
    </row>
    <row r="19" spans="1:1" x14ac:dyDescent="0.25">
      <c r="A19" s="121">
        <v>14357272</v>
      </c>
    </row>
    <row r="20" spans="1:1" x14ac:dyDescent="0.25">
      <c r="A20" s="28">
        <v>14371712</v>
      </c>
    </row>
    <row r="21" spans="1:1" x14ac:dyDescent="0.25">
      <c r="A21" s="28">
        <v>14372119</v>
      </c>
    </row>
    <row r="22" spans="1:1" x14ac:dyDescent="0.25">
      <c r="A22" s="121">
        <v>14434251</v>
      </c>
    </row>
  </sheetData>
  <sortState xmlns:xlrd2="http://schemas.microsoft.com/office/spreadsheetml/2017/richdata2" ref="A1:A22">
    <sortCondition ref="A1:A2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5515C-61A5-4887-984D-7DBF7C3BEE0D}">
  <dimension ref="A1:K38"/>
  <sheetViews>
    <sheetView workbookViewId="0">
      <selection activeCell="F28" sqref="F28"/>
    </sheetView>
  </sheetViews>
  <sheetFormatPr defaultRowHeight="15" x14ac:dyDescent="0.25"/>
  <cols>
    <col min="1" max="1" width="9" bestFit="1" customWidth="1"/>
    <col min="2" max="2" width="41.7109375" bestFit="1" customWidth="1"/>
  </cols>
  <sheetData>
    <row r="1" spans="1:11" x14ac:dyDescent="0.25">
      <c r="A1">
        <v>2224324</v>
      </c>
      <c r="B1" t="s">
        <v>403</v>
      </c>
      <c r="C1">
        <f>IFERROR(VLOOKUP(A1,$I$13:$K$38,1,FALSE),"")</f>
        <v>2224324</v>
      </c>
      <c r="I1">
        <v>2224690</v>
      </c>
      <c r="J1" t="s">
        <v>438</v>
      </c>
    </row>
    <row r="2" spans="1:11" x14ac:dyDescent="0.25">
      <c r="A2">
        <v>2214131</v>
      </c>
      <c r="B2" t="s">
        <v>404</v>
      </c>
      <c r="C2" t="str">
        <f t="shared" ref="C2:C35" si="0">IFERROR(VLOOKUP(A2,$I$13:$K$38,1,FALSE),"")</f>
        <v/>
      </c>
      <c r="I2">
        <v>2244411</v>
      </c>
      <c r="J2" t="s">
        <v>439</v>
      </c>
    </row>
    <row r="3" spans="1:11" x14ac:dyDescent="0.25">
      <c r="A3">
        <v>2244647</v>
      </c>
      <c r="B3" t="s">
        <v>405</v>
      </c>
      <c r="C3" t="str">
        <f t="shared" si="0"/>
        <v/>
      </c>
      <c r="I3">
        <v>2229550</v>
      </c>
      <c r="J3" t="s">
        <v>440</v>
      </c>
    </row>
    <row r="4" spans="1:11" x14ac:dyDescent="0.25">
      <c r="A4">
        <v>2224642</v>
      </c>
      <c r="B4" t="s">
        <v>406</v>
      </c>
      <c r="C4">
        <f t="shared" si="0"/>
        <v>2224642</v>
      </c>
      <c r="I4">
        <v>2224633</v>
      </c>
      <c r="J4" t="s">
        <v>441</v>
      </c>
    </row>
    <row r="5" spans="1:11" x14ac:dyDescent="0.25">
      <c r="A5">
        <v>2249477</v>
      </c>
      <c r="B5" t="s">
        <v>407</v>
      </c>
      <c r="C5">
        <f t="shared" si="0"/>
        <v>2249477</v>
      </c>
      <c r="I5">
        <v>2224269</v>
      </c>
      <c r="J5" t="s">
        <v>133</v>
      </c>
    </row>
    <row r="6" spans="1:11" x14ac:dyDescent="0.25">
      <c r="A6">
        <v>2215047</v>
      </c>
      <c r="B6" t="s">
        <v>408</v>
      </c>
      <c r="C6">
        <f t="shared" si="0"/>
        <v>2215047</v>
      </c>
      <c r="I6">
        <v>2224343</v>
      </c>
      <c r="J6" t="s">
        <v>442</v>
      </c>
    </row>
    <row r="7" spans="1:11" x14ac:dyDescent="0.25">
      <c r="A7">
        <v>2224228</v>
      </c>
      <c r="B7" t="s">
        <v>409</v>
      </c>
      <c r="C7">
        <f t="shared" si="0"/>
        <v>2224228</v>
      </c>
      <c r="I7">
        <v>2249473</v>
      </c>
      <c r="J7" t="s">
        <v>443</v>
      </c>
    </row>
    <row r="8" spans="1:11" x14ac:dyDescent="0.25">
      <c r="A8">
        <v>2224197</v>
      </c>
      <c r="B8" t="s">
        <v>410</v>
      </c>
      <c r="C8">
        <f t="shared" si="0"/>
        <v>2224197</v>
      </c>
    </row>
    <row r="9" spans="1:11" x14ac:dyDescent="0.25">
      <c r="A9">
        <v>2219276</v>
      </c>
      <c r="B9" t="s">
        <v>411</v>
      </c>
      <c r="C9">
        <f t="shared" si="0"/>
        <v>2219276</v>
      </c>
    </row>
    <row r="10" spans="1:11" x14ac:dyDescent="0.25">
      <c r="A10">
        <v>2524255</v>
      </c>
      <c r="B10" t="s">
        <v>412</v>
      </c>
      <c r="C10">
        <f t="shared" si="0"/>
        <v>2524255</v>
      </c>
    </row>
    <row r="11" spans="1:11" x14ac:dyDescent="0.25">
      <c r="A11">
        <v>2224307</v>
      </c>
      <c r="B11" t="s">
        <v>413</v>
      </c>
      <c r="C11">
        <f t="shared" si="0"/>
        <v>2224307</v>
      </c>
    </row>
    <row r="12" spans="1:11" x14ac:dyDescent="0.25">
      <c r="A12">
        <v>2224318</v>
      </c>
      <c r="B12" t="s">
        <v>414</v>
      </c>
      <c r="C12">
        <f t="shared" si="0"/>
        <v>2224318</v>
      </c>
    </row>
    <row r="13" spans="1:11" x14ac:dyDescent="0.25">
      <c r="A13">
        <v>2224700</v>
      </c>
      <c r="B13" t="s">
        <v>415</v>
      </c>
      <c r="C13" t="str">
        <f t="shared" si="0"/>
        <v/>
      </c>
      <c r="I13">
        <v>2224642</v>
      </c>
      <c r="J13">
        <v>14344709</v>
      </c>
      <c r="K13" t="s">
        <v>9</v>
      </c>
    </row>
    <row r="14" spans="1:11" x14ac:dyDescent="0.25">
      <c r="A14">
        <v>2246509</v>
      </c>
      <c r="B14" t="s">
        <v>416</v>
      </c>
      <c r="C14" t="str">
        <f t="shared" si="0"/>
        <v/>
      </c>
      <c r="I14">
        <v>2224182</v>
      </c>
      <c r="J14">
        <v>14371703</v>
      </c>
      <c r="K14" t="s">
        <v>20</v>
      </c>
    </row>
    <row r="15" spans="1:11" x14ac:dyDescent="0.25">
      <c r="A15">
        <v>2949328</v>
      </c>
      <c r="B15" t="s">
        <v>417</v>
      </c>
      <c r="C15" t="str">
        <f t="shared" si="0"/>
        <v/>
      </c>
      <c r="I15">
        <v>2224228</v>
      </c>
      <c r="J15">
        <v>14344436</v>
      </c>
      <c r="K15" t="s">
        <v>21</v>
      </c>
    </row>
    <row r="16" spans="1:11" x14ac:dyDescent="0.25">
      <c r="A16">
        <v>2224182</v>
      </c>
      <c r="B16" t="s">
        <v>418</v>
      </c>
      <c r="C16">
        <f t="shared" si="0"/>
        <v>2224182</v>
      </c>
      <c r="I16">
        <v>2215047</v>
      </c>
      <c r="J16">
        <v>14342283</v>
      </c>
      <c r="K16" t="s">
        <v>29</v>
      </c>
    </row>
    <row r="17" spans="1:11" x14ac:dyDescent="0.25">
      <c r="A17">
        <v>2247088</v>
      </c>
      <c r="B17" t="s">
        <v>419</v>
      </c>
      <c r="C17">
        <f t="shared" si="0"/>
        <v>2247088</v>
      </c>
      <c r="I17">
        <v>2247088</v>
      </c>
      <c r="J17">
        <v>14353573</v>
      </c>
      <c r="K17" t="s">
        <v>40</v>
      </c>
    </row>
    <row r="18" spans="1:11" x14ac:dyDescent="0.25">
      <c r="A18">
        <v>2249484</v>
      </c>
      <c r="B18" t="s">
        <v>420</v>
      </c>
      <c r="C18">
        <f t="shared" si="0"/>
        <v>2249484</v>
      </c>
      <c r="I18">
        <v>2224214</v>
      </c>
      <c r="J18">
        <v>14344425</v>
      </c>
      <c r="K18" t="s">
        <v>43</v>
      </c>
    </row>
    <row r="19" spans="1:11" x14ac:dyDescent="0.25">
      <c r="A19">
        <v>2247089</v>
      </c>
      <c r="B19" t="s">
        <v>421</v>
      </c>
      <c r="C19">
        <f t="shared" si="0"/>
        <v>2247089</v>
      </c>
      <c r="I19">
        <v>2224197</v>
      </c>
      <c r="J19">
        <v>14344410</v>
      </c>
      <c r="K19" t="s">
        <v>53</v>
      </c>
    </row>
    <row r="20" spans="1:11" x14ac:dyDescent="0.25">
      <c r="A20">
        <v>2224337</v>
      </c>
      <c r="B20" t="s">
        <v>422</v>
      </c>
      <c r="C20">
        <f t="shared" si="0"/>
        <v>2224337</v>
      </c>
      <c r="I20">
        <v>2224676</v>
      </c>
      <c r="J20">
        <v>14344733</v>
      </c>
      <c r="K20" t="s">
        <v>62</v>
      </c>
    </row>
    <row r="21" spans="1:11" x14ac:dyDescent="0.25">
      <c r="A21">
        <v>2246706</v>
      </c>
      <c r="B21" t="s">
        <v>423</v>
      </c>
      <c r="C21">
        <f t="shared" si="0"/>
        <v>2246706</v>
      </c>
      <c r="I21">
        <v>2249484</v>
      </c>
      <c r="J21">
        <v>14355351</v>
      </c>
      <c r="K21" t="s">
        <v>74</v>
      </c>
    </row>
    <row r="22" spans="1:11" x14ac:dyDescent="0.25">
      <c r="A22">
        <v>2224369</v>
      </c>
      <c r="B22" t="s">
        <v>424</v>
      </c>
      <c r="C22">
        <f t="shared" si="0"/>
        <v>2224369</v>
      </c>
      <c r="I22">
        <v>2524255</v>
      </c>
      <c r="J22">
        <v>14357272</v>
      </c>
      <c r="K22" t="s">
        <v>83</v>
      </c>
    </row>
    <row r="23" spans="1:11" x14ac:dyDescent="0.25">
      <c r="A23">
        <v>2224711</v>
      </c>
      <c r="B23" t="s">
        <v>425</v>
      </c>
      <c r="C23">
        <f t="shared" si="0"/>
        <v>2224711</v>
      </c>
      <c r="I23">
        <v>2247089</v>
      </c>
      <c r="J23">
        <v>14353574</v>
      </c>
      <c r="K23" t="s">
        <v>96</v>
      </c>
    </row>
    <row r="24" spans="1:11" x14ac:dyDescent="0.25">
      <c r="A24">
        <v>2246589</v>
      </c>
      <c r="B24" t="s">
        <v>426</v>
      </c>
      <c r="C24" t="str">
        <f t="shared" si="0"/>
        <v/>
      </c>
      <c r="I24">
        <v>2224641</v>
      </c>
      <c r="J24">
        <v>14344708</v>
      </c>
      <c r="K24" t="s">
        <v>97</v>
      </c>
    </row>
    <row r="25" spans="1:11" x14ac:dyDescent="0.25">
      <c r="A25">
        <v>2224754</v>
      </c>
      <c r="B25" t="s">
        <v>427</v>
      </c>
      <c r="C25">
        <f t="shared" si="0"/>
        <v>2224754</v>
      </c>
      <c r="I25">
        <v>2224180</v>
      </c>
      <c r="J25">
        <v>14344399</v>
      </c>
      <c r="K25" t="s">
        <v>99</v>
      </c>
    </row>
    <row r="26" spans="1:11" x14ac:dyDescent="0.25">
      <c r="A26">
        <v>2243163</v>
      </c>
      <c r="B26" t="s">
        <v>428</v>
      </c>
      <c r="C26" t="str">
        <f t="shared" si="0"/>
        <v/>
      </c>
      <c r="I26">
        <v>2224224</v>
      </c>
      <c r="J26">
        <v>14344432</v>
      </c>
      <c r="K26" t="s">
        <v>102</v>
      </c>
    </row>
    <row r="27" spans="1:11" x14ac:dyDescent="0.25">
      <c r="A27">
        <v>2242961</v>
      </c>
      <c r="B27" t="s">
        <v>429</v>
      </c>
      <c r="C27" t="str">
        <f t="shared" si="0"/>
        <v/>
      </c>
      <c r="I27">
        <v>2219276</v>
      </c>
      <c r="J27">
        <v>14343334</v>
      </c>
      <c r="K27" t="s">
        <v>70</v>
      </c>
    </row>
    <row r="28" spans="1:11" x14ac:dyDescent="0.25">
      <c r="A28">
        <v>2224951</v>
      </c>
      <c r="B28" t="s">
        <v>430</v>
      </c>
      <c r="C28" t="str">
        <f t="shared" si="0"/>
        <v/>
      </c>
      <c r="I28">
        <v>2224337</v>
      </c>
      <c r="J28">
        <v>14416950</v>
      </c>
      <c r="K28" t="s">
        <v>197</v>
      </c>
    </row>
    <row r="29" spans="1:11" x14ac:dyDescent="0.25">
      <c r="A29">
        <v>2224214</v>
      </c>
      <c r="B29" t="s">
        <v>431</v>
      </c>
      <c r="C29">
        <f t="shared" si="0"/>
        <v>2224214</v>
      </c>
      <c r="I29">
        <v>2246706</v>
      </c>
      <c r="J29">
        <v>14353272</v>
      </c>
      <c r="K29" t="s">
        <v>208</v>
      </c>
    </row>
    <row r="30" spans="1:11" x14ac:dyDescent="0.25">
      <c r="A30">
        <v>2233464</v>
      </c>
      <c r="B30" t="s">
        <v>432</v>
      </c>
      <c r="C30">
        <f t="shared" si="0"/>
        <v>2233464</v>
      </c>
      <c r="I30">
        <v>2224663</v>
      </c>
      <c r="J30">
        <v>14465747</v>
      </c>
      <c r="K30" t="s">
        <v>183</v>
      </c>
    </row>
    <row r="31" spans="1:11" x14ac:dyDescent="0.25">
      <c r="A31">
        <v>2224641</v>
      </c>
      <c r="B31" t="s">
        <v>433</v>
      </c>
      <c r="C31">
        <f t="shared" si="0"/>
        <v>2224641</v>
      </c>
      <c r="I31">
        <v>2233464</v>
      </c>
      <c r="J31">
        <v>14347228</v>
      </c>
      <c r="K31" t="s">
        <v>165</v>
      </c>
    </row>
    <row r="32" spans="1:11" x14ac:dyDescent="0.25">
      <c r="A32">
        <v>2224180</v>
      </c>
      <c r="B32" t="s">
        <v>434</v>
      </c>
      <c r="C32">
        <f t="shared" si="0"/>
        <v>2224180</v>
      </c>
      <c r="I32">
        <v>2224307</v>
      </c>
      <c r="J32">
        <v>14344497</v>
      </c>
      <c r="K32" t="s">
        <v>146</v>
      </c>
    </row>
    <row r="33" spans="1:11" x14ac:dyDescent="0.25">
      <c r="A33">
        <v>2224663</v>
      </c>
      <c r="B33" t="s">
        <v>435</v>
      </c>
      <c r="C33">
        <f t="shared" si="0"/>
        <v>2224663</v>
      </c>
      <c r="I33">
        <v>2224369</v>
      </c>
      <c r="J33">
        <v>14344537</v>
      </c>
      <c r="K33" t="s">
        <v>142</v>
      </c>
    </row>
    <row r="34" spans="1:11" x14ac:dyDescent="0.25">
      <c r="A34">
        <v>2224224</v>
      </c>
      <c r="B34" t="s">
        <v>436</v>
      </c>
      <c r="C34">
        <f t="shared" si="0"/>
        <v>2224224</v>
      </c>
      <c r="I34">
        <v>2224318</v>
      </c>
      <c r="J34">
        <v>14344503</v>
      </c>
      <c r="K34" t="s">
        <v>147</v>
      </c>
    </row>
    <row r="35" spans="1:11" x14ac:dyDescent="0.25">
      <c r="A35">
        <v>2224676</v>
      </c>
      <c r="B35" t="s">
        <v>437</v>
      </c>
      <c r="C35">
        <f t="shared" si="0"/>
        <v>2224676</v>
      </c>
      <c r="I35">
        <v>2249477</v>
      </c>
      <c r="J35">
        <v>14355345</v>
      </c>
      <c r="K35" t="s">
        <v>170</v>
      </c>
    </row>
    <row r="36" spans="1:11" x14ac:dyDescent="0.25">
      <c r="I36">
        <v>2224754</v>
      </c>
      <c r="J36">
        <v>14344794</v>
      </c>
      <c r="K36" t="s">
        <v>184</v>
      </c>
    </row>
    <row r="37" spans="1:11" x14ac:dyDescent="0.25">
      <c r="I37">
        <v>2224711</v>
      </c>
      <c r="J37">
        <v>14344764</v>
      </c>
      <c r="K37" t="s">
        <v>249</v>
      </c>
    </row>
    <row r="38" spans="1:11" x14ac:dyDescent="0.25">
      <c r="I38">
        <v>2224324</v>
      </c>
      <c r="J38">
        <v>14344506</v>
      </c>
      <c r="K38" t="s">
        <v>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47"/>
  <sheetViews>
    <sheetView view="pageBreakPreview" topLeftCell="A16" zoomScale="60" zoomScaleNormal="100" workbookViewId="0">
      <selection activeCell="L35" sqref="L35"/>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52" customWidth="1"/>
    <col min="7" max="9" width="9.140625" style="52"/>
    <col min="10" max="10" width="9.85546875" style="52" customWidth="1"/>
    <col min="11" max="14" width="9.140625" style="29"/>
    <col min="15" max="15" width="36.7109375" style="29" bestFit="1" customWidth="1"/>
    <col min="16" max="16384" width="9.140625" style="29"/>
  </cols>
  <sheetData>
    <row r="1" spans="1:22" ht="18" x14ac:dyDescent="0.3">
      <c r="A1" s="135" t="s">
        <v>260</v>
      </c>
      <c r="B1" s="135"/>
      <c r="C1" s="135"/>
      <c r="D1" s="135"/>
      <c r="E1" s="135"/>
      <c r="F1" s="135"/>
      <c r="G1" s="135"/>
      <c r="H1" s="135"/>
      <c r="I1" s="135"/>
      <c r="J1" s="135"/>
    </row>
    <row r="2" spans="1:22" x14ac:dyDescent="0.3">
      <c r="A2" s="136" t="s">
        <v>261</v>
      </c>
      <c r="B2" s="136"/>
      <c r="C2" s="136"/>
      <c r="D2" s="136"/>
      <c r="E2" s="136"/>
      <c r="F2" s="136"/>
      <c r="G2" s="136"/>
      <c r="H2" s="136"/>
      <c r="I2" s="136"/>
      <c r="J2" s="136"/>
    </row>
    <row r="4" spans="1:22" x14ac:dyDescent="0.3">
      <c r="A4" s="30" t="s">
        <v>262</v>
      </c>
      <c r="B4" s="30"/>
      <c r="C4" s="30"/>
      <c r="D4" s="30"/>
      <c r="E4" s="30"/>
      <c r="F4" s="51"/>
      <c r="G4" s="51"/>
      <c r="H4" s="31" t="s">
        <v>263</v>
      </c>
      <c r="I4" s="137" t="s">
        <v>446</v>
      </c>
      <c r="J4" s="137"/>
    </row>
    <row r="5" spans="1:22" ht="9.75" customHeight="1" x14ac:dyDescent="0.3"/>
    <row r="6" spans="1:22" ht="41.25" customHeight="1" x14ac:dyDescent="0.3">
      <c r="C6" s="33" t="s">
        <v>264</v>
      </c>
      <c r="D6" s="138" t="s">
        <v>265</v>
      </c>
      <c r="E6" s="138"/>
      <c r="F6" s="138"/>
      <c r="G6" s="138"/>
      <c r="H6" s="138"/>
      <c r="I6" s="138"/>
      <c r="J6" s="138"/>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39" t="s">
        <v>270</v>
      </c>
      <c r="B11" s="140"/>
      <c r="C11" s="140"/>
      <c r="D11" s="140"/>
      <c r="E11" s="140"/>
      <c r="F11" s="140"/>
      <c r="G11" s="140"/>
      <c r="H11" s="140"/>
      <c r="I11" s="140"/>
      <c r="J11" s="140"/>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41" t="s">
        <v>272</v>
      </c>
      <c r="B13" s="141"/>
      <c r="C13" s="141"/>
      <c r="D13" s="141"/>
      <c r="E13" s="141"/>
      <c r="F13" s="141"/>
      <c r="G13" s="141"/>
      <c r="H13" s="141"/>
      <c r="I13" s="141"/>
      <c r="J13" s="141"/>
      <c r="O13" s="58"/>
      <c r="P13" s="58"/>
      <c r="Q13" s="58"/>
      <c r="R13" s="58"/>
      <c r="S13" s="58"/>
      <c r="T13" s="58"/>
      <c r="U13" s="58"/>
      <c r="V13" s="58"/>
    </row>
    <row r="14" spans="1:22" ht="4.5" customHeight="1" x14ac:dyDescent="0.3">
      <c r="A14" s="39"/>
      <c r="B14" s="39"/>
      <c r="C14" s="59"/>
      <c r="D14" s="59"/>
      <c r="E14" s="39"/>
      <c r="F14" s="56"/>
      <c r="G14" s="56"/>
      <c r="H14" s="56"/>
      <c r="I14" s="56"/>
      <c r="J14" s="56"/>
      <c r="O14" s="58"/>
      <c r="P14" s="58"/>
      <c r="Q14" s="58"/>
      <c r="R14" s="58"/>
      <c r="S14" s="58"/>
      <c r="T14" s="58"/>
      <c r="U14" s="58"/>
      <c r="V14" s="58"/>
    </row>
    <row r="15" spans="1:22" ht="36.75" customHeight="1" x14ac:dyDescent="0.3">
      <c r="A15" s="141" t="s">
        <v>273</v>
      </c>
      <c r="B15" s="141"/>
      <c r="C15" s="141"/>
      <c r="D15" s="141"/>
      <c r="E15" s="141"/>
      <c r="F15" s="141"/>
      <c r="G15" s="141"/>
      <c r="H15" s="141"/>
      <c r="I15" s="141"/>
      <c r="J15" s="141"/>
      <c r="O15" s="58"/>
      <c r="P15" s="58"/>
      <c r="Q15" s="58"/>
      <c r="R15" s="58"/>
      <c r="S15" s="58"/>
      <c r="T15" s="58"/>
      <c r="U15" s="58"/>
      <c r="V15" s="58"/>
    </row>
    <row r="16" spans="1:22" ht="6.75" customHeight="1" x14ac:dyDescent="0.3">
      <c r="A16" s="39"/>
      <c r="B16" s="39"/>
      <c r="C16" s="59"/>
      <c r="D16" s="59"/>
      <c r="E16" s="39"/>
      <c r="F16" s="56"/>
      <c r="G16" s="56"/>
      <c r="H16" s="56"/>
      <c r="I16" s="56"/>
      <c r="J16" s="56"/>
      <c r="O16" s="58"/>
      <c r="P16" s="58"/>
      <c r="Q16" s="58"/>
      <c r="R16" s="58"/>
      <c r="S16" s="58"/>
      <c r="T16" s="58"/>
      <c r="U16" s="58"/>
      <c r="V16" s="58"/>
    </row>
    <row r="17" spans="1:23" ht="16.5" customHeight="1" x14ac:dyDescent="0.3">
      <c r="A17" s="141" t="s">
        <v>274</v>
      </c>
      <c r="B17" s="141"/>
      <c r="C17" s="141"/>
      <c r="D17" s="141"/>
      <c r="E17" s="141"/>
      <c r="F17" s="141"/>
      <c r="G17" s="141"/>
      <c r="H17" s="141"/>
      <c r="I17" s="141"/>
      <c r="J17" s="141"/>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42" t="s">
        <v>275</v>
      </c>
      <c r="B19" s="142"/>
      <c r="C19" s="142"/>
      <c r="D19" s="142"/>
      <c r="E19" s="142"/>
      <c r="F19" s="142"/>
      <c r="G19" s="142"/>
      <c r="H19" s="142"/>
      <c r="I19" s="142"/>
      <c r="J19" s="142"/>
      <c r="O19" s="58"/>
      <c r="P19" s="58"/>
      <c r="Q19" s="58"/>
      <c r="R19" s="58"/>
      <c r="S19" s="58"/>
      <c r="T19" s="58"/>
      <c r="U19" s="58"/>
      <c r="V19" s="58"/>
    </row>
    <row r="20" spans="1:23" ht="9.75" customHeight="1" x14ac:dyDescent="0.3">
      <c r="O20" s="58"/>
      <c r="P20" s="58"/>
      <c r="Q20" s="58"/>
      <c r="R20" s="58"/>
      <c r="S20" s="58"/>
      <c r="T20" s="58"/>
      <c r="U20" s="58"/>
      <c r="V20" s="58"/>
    </row>
    <row r="21" spans="1:23" ht="16.5" customHeight="1" x14ac:dyDescent="0.3">
      <c r="A21" s="136" t="s">
        <v>276</v>
      </c>
      <c r="B21" s="136"/>
      <c r="C21" s="136"/>
      <c r="D21" s="136"/>
      <c r="E21" s="136"/>
      <c r="F21" s="136"/>
      <c r="G21" s="136"/>
      <c r="H21" s="136"/>
      <c r="I21" s="136"/>
      <c r="J21" s="136"/>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15.75" customHeight="1" x14ac:dyDescent="0.3">
      <c r="A23" s="35">
        <v>1</v>
      </c>
      <c r="B23" s="35">
        <v>14355350</v>
      </c>
      <c r="C23" s="61" t="s">
        <v>7</v>
      </c>
      <c r="D23" s="61" t="s">
        <v>5</v>
      </c>
      <c r="E23" s="35" t="s">
        <v>308</v>
      </c>
      <c r="F23" s="35" t="s">
        <v>357</v>
      </c>
      <c r="G23" s="35">
        <v>39800</v>
      </c>
      <c r="H23" s="35">
        <f>I23-G23</f>
        <v>1170</v>
      </c>
      <c r="I23" s="35">
        <v>40970</v>
      </c>
      <c r="J23" s="47" t="s">
        <v>445</v>
      </c>
    </row>
    <row r="24" spans="1:23" s="48" customFormat="1" ht="15.75" customHeight="1" x14ac:dyDescent="0.3">
      <c r="A24" s="35">
        <v>2</v>
      </c>
      <c r="B24" s="35">
        <v>14355349</v>
      </c>
      <c r="C24" s="61" t="s">
        <v>28</v>
      </c>
      <c r="D24" s="61" t="s">
        <v>27</v>
      </c>
      <c r="E24" s="35" t="s">
        <v>308</v>
      </c>
      <c r="F24" s="35" t="s">
        <v>357</v>
      </c>
      <c r="G24" s="35">
        <v>39800</v>
      </c>
      <c r="H24" s="35">
        <f>I24-G24</f>
        <v>1170</v>
      </c>
      <c r="I24" s="35">
        <v>40970</v>
      </c>
      <c r="J24" s="47" t="s">
        <v>445</v>
      </c>
    </row>
    <row r="25" spans="1:23" s="48" customFormat="1" ht="15.75" customHeight="1" x14ac:dyDescent="0.3">
      <c r="A25" s="35">
        <v>3</v>
      </c>
      <c r="B25" s="35">
        <v>14344396</v>
      </c>
      <c r="C25" s="61" t="s">
        <v>35</v>
      </c>
      <c r="D25" s="61" t="s">
        <v>36</v>
      </c>
      <c r="E25" s="35" t="s">
        <v>317</v>
      </c>
      <c r="F25" s="35" t="s">
        <v>357</v>
      </c>
      <c r="G25" s="35">
        <v>70850</v>
      </c>
      <c r="H25" s="35">
        <f t="shared" ref="H25:H42" si="0">I25-G25</f>
        <v>1960</v>
      </c>
      <c r="I25" s="35">
        <v>72810</v>
      </c>
      <c r="J25" s="47" t="s">
        <v>445</v>
      </c>
      <c r="O25" s="133" t="s">
        <v>315</v>
      </c>
      <c r="P25" s="133"/>
      <c r="Q25" s="133"/>
      <c r="R25" s="133"/>
      <c r="S25" s="133"/>
      <c r="T25" s="133"/>
      <c r="U25" s="133"/>
      <c r="V25" s="58"/>
      <c r="W25" s="58"/>
    </row>
    <row r="26" spans="1:23" s="48" customFormat="1" ht="15.75" customHeight="1" x14ac:dyDescent="0.3">
      <c r="A26" s="35">
        <v>4</v>
      </c>
      <c r="B26" s="35">
        <v>14346060</v>
      </c>
      <c r="C26" s="61" t="s">
        <v>41</v>
      </c>
      <c r="D26" s="61" t="s">
        <v>42</v>
      </c>
      <c r="E26" s="35" t="s">
        <v>317</v>
      </c>
      <c r="F26" s="35" t="s">
        <v>357</v>
      </c>
      <c r="G26" s="35">
        <v>72810</v>
      </c>
      <c r="H26" s="35">
        <f t="shared" si="0"/>
        <v>1960</v>
      </c>
      <c r="I26" s="35">
        <v>74770</v>
      </c>
      <c r="J26" s="47" t="s">
        <v>445</v>
      </c>
      <c r="O26" s="105"/>
      <c r="P26" s="105"/>
      <c r="Q26" s="105"/>
      <c r="R26" s="105"/>
      <c r="S26" s="105"/>
      <c r="T26" s="105"/>
      <c r="U26" s="105"/>
      <c r="V26" s="58"/>
      <c r="W26" s="58"/>
    </row>
    <row r="27" spans="1:23" s="48" customFormat="1" ht="15.75" customHeight="1" x14ac:dyDescent="0.3">
      <c r="A27" s="35">
        <v>5</v>
      </c>
      <c r="B27" s="35">
        <v>14372119</v>
      </c>
      <c r="C27" s="61" t="s">
        <v>45</v>
      </c>
      <c r="D27" s="61" t="s">
        <v>44</v>
      </c>
      <c r="E27" s="35" t="s">
        <v>308</v>
      </c>
      <c r="F27" s="35" t="s">
        <v>357</v>
      </c>
      <c r="G27" s="35">
        <v>39800</v>
      </c>
      <c r="H27" s="35">
        <f t="shared" si="0"/>
        <v>1170</v>
      </c>
      <c r="I27" s="35">
        <v>40970</v>
      </c>
      <c r="J27" s="47" t="s">
        <v>445</v>
      </c>
      <c r="O27" s="105"/>
      <c r="P27" s="105"/>
      <c r="Q27" s="105"/>
      <c r="R27" s="105"/>
      <c r="S27" s="105"/>
      <c r="T27" s="105"/>
      <c r="U27" s="105"/>
      <c r="V27" s="58"/>
      <c r="W27" s="58"/>
    </row>
    <row r="28" spans="1:23" s="48" customFormat="1" ht="15.75" customHeight="1" x14ac:dyDescent="0.3">
      <c r="A28" s="35">
        <v>6</v>
      </c>
      <c r="B28" s="35">
        <v>14341708</v>
      </c>
      <c r="C28" s="61" t="s">
        <v>46</v>
      </c>
      <c r="D28" s="61" t="s">
        <v>47</v>
      </c>
      <c r="E28" s="35" t="s">
        <v>317</v>
      </c>
      <c r="F28" s="35" t="s">
        <v>357</v>
      </c>
      <c r="G28" s="35">
        <v>70850</v>
      </c>
      <c r="H28" s="35">
        <f t="shared" si="0"/>
        <v>1960</v>
      </c>
      <c r="I28" s="35">
        <v>72810</v>
      </c>
      <c r="J28" s="47" t="s">
        <v>445</v>
      </c>
      <c r="O28" s="105"/>
      <c r="P28" s="105"/>
      <c r="Q28" s="105"/>
      <c r="R28" s="105"/>
      <c r="S28" s="105"/>
      <c r="T28" s="105"/>
      <c r="U28" s="105"/>
      <c r="V28" s="58"/>
      <c r="W28" s="58"/>
    </row>
    <row r="29" spans="1:23" s="48" customFormat="1" ht="15.75" customHeight="1" x14ac:dyDescent="0.3">
      <c r="A29" s="35">
        <v>7</v>
      </c>
      <c r="B29" s="35">
        <v>14344410</v>
      </c>
      <c r="C29" s="61" t="s">
        <v>53</v>
      </c>
      <c r="D29" s="61" t="s">
        <v>52</v>
      </c>
      <c r="E29" s="35" t="s">
        <v>308</v>
      </c>
      <c r="F29" s="35" t="s">
        <v>357</v>
      </c>
      <c r="G29" s="35">
        <v>78820</v>
      </c>
      <c r="H29" s="35">
        <f t="shared" si="0"/>
        <v>2090</v>
      </c>
      <c r="I29" s="35">
        <v>80910</v>
      </c>
      <c r="J29" s="47" t="s">
        <v>445</v>
      </c>
      <c r="O29" s="105"/>
      <c r="P29" s="105"/>
      <c r="Q29" s="105"/>
      <c r="R29" s="105"/>
      <c r="S29" s="105"/>
      <c r="T29" s="105"/>
      <c r="U29" s="105"/>
      <c r="V29" s="58"/>
      <c r="W29" s="58"/>
    </row>
    <row r="30" spans="1:23" s="48" customFormat="1" ht="15.75" customHeight="1" x14ac:dyDescent="0.3">
      <c r="A30" s="35">
        <v>8</v>
      </c>
      <c r="B30" s="35">
        <v>14355348</v>
      </c>
      <c r="C30" s="61" t="s">
        <v>60</v>
      </c>
      <c r="D30" s="61" t="s">
        <v>59</v>
      </c>
      <c r="E30" s="35" t="s">
        <v>308</v>
      </c>
      <c r="F30" s="35" t="s">
        <v>357</v>
      </c>
      <c r="G30" s="35">
        <v>39800</v>
      </c>
      <c r="H30" s="35">
        <f t="shared" si="0"/>
        <v>1170</v>
      </c>
      <c r="I30" s="35">
        <v>40970</v>
      </c>
      <c r="J30" s="47" t="s">
        <v>445</v>
      </c>
      <c r="O30" s="105"/>
      <c r="P30" s="105"/>
      <c r="Q30" s="105"/>
      <c r="R30" s="105"/>
      <c r="S30" s="105"/>
      <c r="T30" s="105"/>
      <c r="U30" s="105"/>
      <c r="V30" s="58"/>
      <c r="W30" s="58"/>
    </row>
    <row r="31" spans="1:23" s="48" customFormat="1" ht="15.75" customHeight="1" x14ac:dyDescent="0.3">
      <c r="A31" s="35">
        <v>9</v>
      </c>
      <c r="B31" s="35">
        <v>14355351</v>
      </c>
      <c r="C31" s="61" t="s">
        <v>74</v>
      </c>
      <c r="D31" s="61" t="s">
        <v>75</v>
      </c>
      <c r="E31" s="35" t="s">
        <v>308</v>
      </c>
      <c r="F31" s="35" t="s">
        <v>357</v>
      </c>
      <c r="G31" s="35">
        <v>39800</v>
      </c>
      <c r="H31" s="35">
        <f t="shared" si="0"/>
        <v>1170</v>
      </c>
      <c r="I31" s="35">
        <v>40970</v>
      </c>
      <c r="J31" s="47" t="s">
        <v>445</v>
      </c>
      <c r="O31" s="105"/>
      <c r="P31" s="105"/>
      <c r="Q31" s="105"/>
      <c r="R31" s="105"/>
      <c r="S31" s="105"/>
      <c r="T31" s="105"/>
      <c r="U31" s="105"/>
      <c r="V31" s="58"/>
      <c r="W31" s="58"/>
    </row>
    <row r="32" spans="1:23" s="48" customFormat="1" ht="15.75" customHeight="1" x14ac:dyDescent="0.3">
      <c r="A32" s="35">
        <v>10</v>
      </c>
      <c r="B32" s="35">
        <v>14343135</v>
      </c>
      <c r="C32" s="61" t="s">
        <v>77</v>
      </c>
      <c r="D32" s="61" t="s">
        <v>78</v>
      </c>
      <c r="E32" s="35" t="s">
        <v>317</v>
      </c>
      <c r="F32" s="35" t="s">
        <v>357</v>
      </c>
      <c r="G32" s="35">
        <v>72810</v>
      </c>
      <c r="H32" s="35">
        <f t="shared" si="0"/>
        <v>1960</v>
      </c>
      <c r="I32" s="35">
        <v>74770</v>
      </c>
      <c r="J32" s="47" t="s">
        <v>445</v>
      </c>
      <c r="O32" s="105"/>
      <c r="P32" s="105"/>
      <c r="Q32" s="105"/>
      <c r="R32" s="105"/>
      <c r="S32" s="105"/>
      <c r="T32" s="105"/>
      <c r="U32" s="105"/>
      <c r="V32" s="58"/>
      <c r="W32" s="58"/>
    </row>
    <row r="33" spans="1:23" s="48" customFormat="1" ht="15.75" customHeight="1" x14ac:dyDescent="0.3">
      <c r="A33" s="35">
        <v>11</v>
      </c>
      <c r="B33" s="35">
        <v>14357272</v>
      </c>
      <c r="C33" s="61" t="s">
        <v>83</v>
      </c>
      <c r="D33" s="61" t="s">
        <v>84</v>
      </c>
      <c r="E33" s="35" t="s">
        <v>317</v>
      </c>
      <c r="F33" s="35" t="s">
        <v>357</v>
      </c>
      <c r="G33" s="35">
        <v>70850</v>
      </c>
      <c r="H33" s="35">
        <f t="shared" si="0"/>
        <v>1960</v>
      </c>
      <c r="I33" s="35">
        <v>72810</v>
      </c>
      <c r="J33" s="47" t="s">
        <v>445</v>
      </c>
      <c r="O33" s="105"/>
      <c r="P33" s="105"/>
      <c r="Q33" s="105"/>
      <c r="R33" s="105"/>
      <c r="S33" s="105"/>
      <c r="T33" s="105"/>
      <c r="U33" s="105"/>
      <c r="V33" s="58"/>
      <c r="W33" s="58"/>
    </row>
    <row r="34" spans="1:23" s="48" customFormat="1" ht="15.75" customHeight="1" x14ac:dyDescent="0.3">
      <c r="A34" s="35">
        <v>12</v>
      </c>
      <c r="B34" s="35">
        <v>14371712</v>
      </c>
      <c r="C34" s="61" t="s">
        <v>94</v>
      </c>
      <c r="D34" s="61" t="s">
        <v>95</v>
      </c>
      <c r="E34" s="35" t="s">
        <v>317</v>
      </c>
      <c r="F34" s="35" t="s">
        <v>357</v>
      </c>
      <c r="G34" s="35">
        <v>80910</v>
      </c>
      <c r="H34" s="35">
        <f t="shared" si="0"/>
        <v>2090</v>
      </c>
      <c r="I34" s="35">
        <v>83000</v>
      </c>
      <c r="J34" s="47" t="s">
        <v>445</v>
      </c>
      <c r="O34" s="105"/>
      <c r="P34" s="105"/>
      <c r="Q34" s="105"/>
      <c r="R34" s="105"/>
      <c r="S34" s="105"/>
      <c r="T34" s="105"/>
      <c r="U34" s="105"/>
      <c r="V34" s="58"/>
      <c r="W34" s="58"/>
    </row>
    <row r="35" spans="1:23" s="48" customFormat="1" ht="15.75" customHeight="1" x14ac:dyDescent="0.3">
      <c r="A35" s="35">
        <v>13</v>
      </c>
      <c r="B35" s="35">
        <v>14344500</v>
      </c>
      <c r="C35" s="61" t="s">
        <v>161</v>
      </c>
      <c r="D35" s="61" t="s">
        <v>199</v>
      </c>
      <c r="E35" s="35" t="s">
        <v>308</v>
      </c>
      <c r="F35" s="35" t="s">
        <v>357</v>
      </c>
      <c r="G35" s="35">
        <v>55520</v>
      </c>
      <c r="H35" s="35">
        <f t="shared" si="0"/>
        <v>1580</v>
      </c>
      <c r="I35" s="35">
        <v>57100</v>
      </c>
      <c r="J35" s="47" t="s">
        <v>445</v>
      </c>
      <c r="O35" s="105"/>
      <c r="P35" s="105"/>
      <c r="Q35" s="105"/>
      <c r="R35" s="105"/>
      <c r="S35" s="105"/>
      <c r="T35" s="105"/>
      <c r="U35" s="105"/>
      <c r="V35" s="58"/>
      <c r="W35" s="58"/>
    </row>
    <row r="36" spans="1:23" s="48" customFormat="1" ht="15.75" customHeight="1" x14ac:dyDescent="0.3">
      <c r="A36" s="35">
        <v>14</v>
      </c>
      <c r="B36" s="35">
        <v>14344511</v>
      </c>
      <c r="C36" s="61" t="s">
        <v>173</v>
      </c>
      <c r="D36" s="61" t="s">
        <v>200</v>
      </c>
      <c r="E36" s="35" t="s">
        <v>308</v>
      </c>
      <c r="F36" s="35" t="s">
        <v>357</v>
      </c>
      <c r="G36" s="35">
        <v>70850</v>
      </c>
      <c r="H36" s="35">
        <f t="shared" si="0"/>
        <v>1960</v>
      </c>
      <c r="I36" s="35">
        <v>72810</v>
      </c>
      <c r="J36" s="47" t="s">
        <v>445</v>
      </c>
      <c r="O36" s="105"/>
      <c r="P36" s="105"/>
      <c r="Q36" s="105"/>
      <c r="R36" s="105"/>
      <c r="S36" s="105"/>
      <c r="T36" s="105"/>
      <c r="U36" s="105"/>
      <c r="V36" s="58"/>
      <c r="W36" s="58"/>
    </row>
    <row r="37" spans="1:23" s="48" customFormat="1" ht="15.75" customHeight="1" x14ac:dyDescent="0.3">
      <c r="A37" s="35">
        <v>15</v>
      </c>
      <c r="B37" s="35">
        <v>14355344</v>
      </c>
      <c r="C37" s="61" t="s">
        <v>144</v>
      </c>
      <c r="D37" s="61" t="s">
        <v>216</v>
      </c>
      <c r="E37" s="35" t="s">
        <v>308</v>
      </c>
      <c r="F37" s="35" t="s">
        <v>357</v>
      </c>
      <c r="G37" s="35">
        <v>39800</v>
      </c>
      <c r="H37" s="35">
        <f t="shared" si="0"/>
        <v>1170</v>
      </c>
      <c r="I37" s="35">
        <v>40970</v>
      </c>
      <c r="J37" s="47" t="s">
        <v>445</v>
      </c>
      <c r="O37" s="105"/>
      <c r="P37" s="105"/>
      <c r="Q37" s="105"/>
      <c r="R37" s="105"/>
      <c r="S37" s="105"/>
      <c r="T37" s="105"/>
      <c r="U37" s="105"/>
      <c r="V37" s="58"/>
      <c r="W37" s="58"/>
    </row>
    <row r="38" spans="1:23" s="48" customFormat="1" ht="15.75" customHeight="1" x14ac:dyDescent="0.3">
      <c r="A38" s="35">
        <v>16</v>
      </c>
      <c r="B38" s="35">
        <v>14344825</v>
      </c>
      <c r="C38" s="61" t="s">
        <v>172</v>
      </c>
      <c r="D38" s="61" t="s">
        <v>225</v>
      </c>
      <c r="E38" s="35" t="s">
        <v>308</v>
      </c>
      <c r="F38" s="35" t="s">
        <v>357</v>
      </c>
      <c r="G38" s="35">
        <v>70850</v>
      </c>
      <c r="H38" s="35">
        <f t="shared" si="0"/>
        <v>1960</v>
      </c>
      <c r="I38" s="35">
        <v>72810</v>
      </c>
      <c r="J38" s="47" t="s">
        <v>445</v>
      </c>
      <c r="O38" s="105"/>
      <c r="P38" s="105"/>
      <c r="Q38" s="105"/>
      <c r="R38" s="105"/>
      <c r="S38" s="105"/>
      <c r="T38" s="105"/>
      <c r="U38" s="105"/>
      <c r="V38" s="58"/>
      <c r="W38" s="58"/>
    </row>
    <row r="39" spans="1:23" s="48" customFormat="1" ht="15.75" customHeight="1" x14ac:dyDescent="0.3">
      <c r="A39" s="35">
        <v>17</v>
      </c>
      <c r="B39" s="35">
        <v>14355341</v>
      </c>
      <c r="C39" s="61" t="s">
        <v>149</v>
      </c>
      <c r="D39" s="61" t="s">
        <v>232</v>
      </c>
      <c r="E39" s="35" t="s">
        <v>308</v>
      </c>
      <c r="F39" s="35" t="s">
        <v>357</v>
      </c>
      <c r="G39" s="35">
        <v>39800</v>
      </c>
      <c r="H39" s="35">
        <f t="shared" si="0"/>
        <v>1170</v>
      </c>
      <c r="I39" s="35">
        <v>40970</v>
      </c>
      <c r="J39" s="47" t="s">
        <v>445</v>
      </c>
      <c r="O39" s="105"/>
      <c r="P39" s="105"/>
      <c r="Q39" s="105"/>
      <c r="R39" s="105"/>
      <c r="S39" s="105"/>
      <c r="T39" s="105"/>
      <c r="U39" s="105"/>
      <c r="V39" s="58"/>
      <c r="W39" s="58"/>
    </row>
    <row r="40" spans="1:23" s="48" customFormat="1" ht="15.75" customHeight="1" x14ac:dyDescent="0.3">
      <c r="A40" s="35">
        <v>18</v>
      </c>
      <c r="B40" s="35">
        <v>14355345</v>
      </c>
      <c r="C40" s="61" t="s">
        <v>170</v>
      </c>
      <c r="D40" s="61" t="s">
        <v>240</v>
      </c>
      <c r="E40" s="35" t="s">
        <v>308</v>
      </c>
      <c r="F40" s="35" t="s">
        <v>357</v>
      </c>
      <c r="G40" s="35">
        <v>39800</v>
      </c>
      <c r="H40" s="35">
        <f t="shared" si="0"/>
        <v>1170</v>
      </c>
      <c r="I40" s="35">
        <v>40970</v>
      </c>
      <c r="J40" s="47" t="s">
        <v>445</v>
      </c>
      <c r="O40" s="105"/>
      <c r="P40" s="105"/>
      <c r="Q40" s="105"/>
      <c r="R40" s="105"/>
      <c r="S40" s="105"/>
      <c r="T40" s="105"/>
      <c r="U40" s="105"/>
      <c r="V40" s="58"/>
      <c r="W40" s="58"/>
    </row>
    <row r="41" spans="1:23" s="48" customFormat="1" ht="15.75" customHeight="1" x14ac:dyDescent="0.3">
      <c r="A41" s="35">
        <v>19</v>
      </c>
      <c r="B41" s="35">
        <v>14355343</v>
      </c>
      <c r="C41" s="61" t="s">
        <v>164</v>
      </c>
      <c r="D41" s="61" t="s">
        <v>255</v>
      </c>
      <c r="E41" s="35" t="s">
        <v>308</v>
      </c>
      <c r="F41" s="35" t="s">
        <v>357</v>
      </c>
      <c r="G41" s="35">
        <v>39800</v>
      </c>
      <c r="H41" s="35">
        <f t="shared" si="0"/>
        <v>1170</v>
      </c>
      <c r="I41" s="35">
        <v>40970</v>
      </c>
      <c r="J41" s="47" t="s">
        <v>445</v>
      </c>
      <c r="O41" s="105"/>
      <c r="P41" s="105"/>
      <c r="Q41" s="105"/>
      <c r="R41" s="105"/>
      <c r="S41" s="105"/>
      <c r="T41" s="105"/>
      <c r="U41" s="105"/>
      <c r="V41" s="58"/>
      <c r="W41" s="58"/>
    </row>
    <row r="42" spans="1:23" s="48" customFormat="1" ht="15.75" customHeight="1" x14ac:dyDescent="0.3">
      <c r="A42" s="35">
        <v>20</v>
      </c>
      <c r="B42" s="35">
        <v>14344504</v>
      </c>
      <c r="C42" s="61" t="s">
        <v>158</v>
      </c>
      <c r="D42" s="61" t="s">
        <v>240</v>
      </c>
      <c r="E42" s="35" t="s">
        <v>317</v>
      </c>
      <c r="F42" s="35" t="s">
        <v>357</v>
      </c>
      <c r="G42" s="35">
        <v>74770</v>
      </c>
      <c r="H42" s="35">
        <f t="shared" si="0"/>
        <v>1960</v>
      </c>
      <c r="I42" s="35">
        <v>76730</v>
      </c>
      <c r="J42" s="47" t="s">
        <v>445</v>
      </c>
      <c r="O42" s="105"/>
      <c r="P42" s="105"/>
      <c r="Q42" s="105"/>
      <c r="R42" s="105"/>
      <c r="S42" s="105"/>
      <c r="T42" s="105"/>
      <c r="U42" s="105"/>
      <c r="V42" s="58"/>
      <c r="W42" s="58"/>
    </row>
    <row r="43" spans="1:23" ht="36.75" customHeight="1" x14ac:dyDescent="0.3">
      <c r="A43" s="138" t="s">
        <v>286</v>
      </c>
      <c r="B43" s="138"/>
      <c r="C43" s="138"/>
      <c r="D43" s="138"/>
      <c r="E43" s="138"/>
      <c r="F43" s="138"/>
      <c r="G43" s="138"/>
      <c r="H43" s="138"/>
      <c r="I43" s="138"/>
      <c r="J43" s="138"/>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34"/>
      <c r="H46" s="134"/>
      <c r="I46" s="134"/>
      <c r="J46" s="134"/>
    </row>
    <row r="47" spans="1:23" x14ac:dyDescent="0.3">
      <c r="A47" s="38"/>
      <c r="B47" s="38"/>
      <c r="E47" s="38"/>
      <c r="F47" s="57"/>
      <c r="G47" s="57"/>
      <c r="H47" s="57"/>
      <c r="I47" s="57"/>
      <c r="J47" s="57"/>
    </row>
  </sheetData>
  <sortState xmlns:xlrd2="http://schemas.microsoft.com/office/spreadsheetml/2017/richdata2" ref="A23:J25">
    <sortCondition ref="A23:A25"/>
  </sortState>
  <mergeCells count="13">
    <mergeCell ref="O25:U25"/>
    <mergeCell ref="G46:J46"/>
    <mergeCell ref="A1:J1"/>
    <mergeCell ref="A2:J2"/>
    <mergeCell ref="I4:J4"/>
    <mergeCell ref="D6:J6"/>
    <mergeCell ref="A11:J11"/>
    <mergeCell ref="A13:J13"/>
    <mergeCell ref="A15:J15"/>
    <mergeCell ref="A17:J17"/>
    <mergeCell ref="A19:J19"/>
    <mergeCell ref="A21:J21"/>
    <mergeCell ref="A43:J43"/>
  </mergeCells>
  <phoneticPr fontId="18" type="noConversion"/>
  <printOptions horizontalCentered="1"/>
  <pageMargins left="0.25" right="0.25" top="0.4" bottom="0.75" header="0.3" footer="0.3"/>
  <pageSetup scale="88"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42"/>
  <sheetViews>
    <sheetView workbookViewId="0">
      <selection activeCell="O44" sqref="O44"/>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43" t="s">
        <v>276</v>
      </c>
      <c r="B1" s="143"/>
      <c r="C1" s="143"/>
      <c r="D1" s="143"/>
      <c r="E1" s="143"/>
      <c r="F1" s="143"/>
      <c r="G1" s="143"/>
      <c r="H1" s="143"/>
      <c r="I1" s="143"/>
      <c r="J1" s="143"/>
      <c r="K1" s="143"/>
      <c r="L1" s="143"/>
      <c r="M1" s="143"/>
      <c r="N1" s="143"/>
      <c r="O1" s="143"/>
      <c r="P1" s="143"/>
      <c r="Q1" s="143"/>
    </row>
    <row r="2" spans="1:17" ht="18" x14ac:dyDescent="0.25">
      <c r="A2" s="143" t="s">
        <v>288</v>
      </c>
      <c r="B2" s="143"/>
      <c r="C2" s="143"/>
      <c r="D2" s="143"/>
      <c r="E2" s="143"/>
      <c r="F2" s="143"/>
      <c r="G2" s="143"/>
      <c r="H2" s="143"/>
      <c r="I2" s="143"/>
      <c r="J2" s="143"/>
      <c r="K2" s="143"/>
      <c r="L2" s="143"/>
      <c r="M2" s="143"/>
      <c r="N2" s="143"/>
      <c r="O2" s="143"/>
      <c r="P2" s="143"/>
      <c r="Q2" s="143"/>
    </row>
    <row r="3" spans="1:17" ht="87.75" customHeight="1" x14ac:dyDescent="0.25">
      <c r="A3" s="144" t="s">
        <v>289</v>
      </c>
      <c r="B3" s="144"/>
      <c r="C3" s="144"/>
      <c r="D3" s="144"/>
      <c r="E3" s="144"/>
      <c r="F3" s="144"/>
      <c r="G3" s="144"/>
      <c r="H3" s="144"/>
      <c r="I3" s="144"/>
      <c r="J3" s="144"/>
      <c r="K3" s="144"/>
      <c r="L3" s="144"/>
      <c r="M3" s="144"/>
      <c r="N3" s="144"/>
      <c r="O3" s="144"/>
      <c r="P3" s="144"/>
      <c r="Q3" s="144"/>
    </row>
    <row r="4" spans="1:17" ht="37.5" customHeight="1" x14ac:dyDescent="0.25">
      <c r="A4" s="145" t="s">
        <v>277</v>
      </c>
      <c r="B4" s="146" t="s">
        <v>191</v>
      </c>
      <c r="C4" s="145" t="s">
        <v>290</v>
      </c>
      <c r="D4" s="146" t="s">
        <v>319</v>
      </c>
      <c r="E4" s="145" t="s">
        <v>291</v>
      </c>
      <c r="F4" s="145" t="s">
        <v>292</v>
      </c>
      <c r="G4" s="145" t="s">
        <v>293</v>
      </c>
      <c r="H4" s="145" t="s">
        <v>294</v>
      </c>
      <c r="I4" s="145"/>
      <c r="J4" s="145" t="s">
        <v>295</v>
      </c>
      <c r="K4" s="145"/>
      <c r="L4" s="145" t="s">
        <v>296</v>
      </c>
      <c r="M4" s="145" t="s">
        <v>281</v>
      </c>
      <c r="N4" s="145" t="s">
        <v>282</v>
      </c>
      <c r="O4" s="145" t="s">
        <v>297</v>
      </c>
      <c r="P4" s="145" t="s">
        <v>284</v>
      </c>
      <c r="Q4" s="145" t="s">
        <v>285</v>
      </c>
    </row>
    <row r="5" spans="1:17" ht="40.5" customHeight="1" x14ac:dyDescent="0.25">
      <c r="A5" s="145"/>
      <c r="B5" s="147"/>
      <c r="C5" s="145"/>
      <c r="D5" s="147"/>
      <c r="E5" s="145"/>
      <c r="F5" s="145"/>
      <c r="G5" s="145"/>
      <c r="H5" s="21" t="s">
        <v>298</v>
      </c>
      <c r="I5" s="21" t="s">
        <v>299</v>
      </c>
      <c r="J5" s="21" t="s">
        <v>298</v>
      </c>
      <c r="K5" s="21" t="s">
        <v>299</v>
      </c>
      <c r="L5" s="145"/>
      <c r="M5" s="145"/>
      <c r="N5" s="145"/>
      <c r="O5" s="145"/>
      <c r="P5" s="145"/>
      <c r="Q5" s="145"/>
    </row>
    <row r="6" spans="1:17" s="69" customFormat="1" x14ac:dyDescent="0.25">
      <c r="A6" s="64">
        <v>1</v>
      </c>
      <c r="B6" s="64">
        <v>2</v>
      </c>
      <c r="C6" s="64">
        <v>3</v>
      </c>
      <c r="D6" s="66"/>
      <c r="E6" s="64">
        <v>4</v>
      </c>
      <c r="F6" s="64">
        <v>5</v>
      </c>
      <c r="G6" s="64">
        <v>6</v>
      </c>
      <c r="H6" s="64">
        <v>7</v>
      </c>
      <c r="I6" s="64">
        <v>8</v>
      </c>
      <c r="J6" s="64">
        <v>9</v>
      </c>
      <c r="K6" s="64">
        <v>10</v>
      </c>
      <c r="L6" s="64">
        <v>11</v>
      </c>
      <c r="M6" s="64">
        <v>12</v>
      </c>
      <c r="N6" s="64">
        <v>13</v>
      </c>
      <c r="O6" s="64">
        <v>14</v>
      </c>
      <c r="P6" s="64">
        <v>15</v>
      </c>
      <c r="Q6" s="64">
        <v>16</v>
      </c>
    </row>
    <row r="7" spans="1:17" ht="14.25" customHeight="1" x14ac:dyDescent="0.25">
      <c r="A7" s="22">
        <f>INCPROG!A23</f>
        <v>1</v>
      </c>
      <c r="B7" s="22">
        <f>INCPROG!B23</f>
        <v>14355350</v>
      </c>
      <c r="C7" s="23" t="str">
        <f>INCPROG!C23</f>
        <v>SANKARA RAO MANDANGI</v>
      </c>
      <c r="D7" s="23" t="str">
        <f>INCPROG!D23</f>
        <v>GPS BALESU</v>
      </c>
      <c r="E7" s="22" t="str">
        <f>INCPROG!E23</f>
        <v>SGT</v>
      </c>
      <c r="F7" s="23" t="s">
        <v>320</v>
      </c>
      <c r="G7" s="65">
        <v>44713</v>
      </c>
      <c r="H7" s="22"/>
      <c r="I7" s="22"/>
      <c r="J7" s="22"/>
      <c r="K7" s="22"/>
      <c r="L7" s="46" t="s">
        <v>447</v>
      </c>
      <c r="M7" s="41" t="str">
        <f>INCPROG!F23</f>
        <v>54060-140540</v>
      </c>
      <c r="N7" s="41">
        <f>INCPROG!G23</f>
        <v>39800</v>
      </c>
      <c r="O7" s="41">
        <f>INCPROG!H23</f>
        <v>1170</v>
      </c>
      <c r="P7" s="41">
        <f>INCPROG!I23</f>
        <v>40970</v>
      </c>
      <c r="Q7" s="22"/>
    </row>
    <row r="8" spans="1:17" ht="14.25" customHeight="1" x14ac:dyDescent="0.25">
      <c r="A8" s="22">
        <f>INCPROG!A24</f>
        <v>2</v>
      </c>
      <c r="B8" s="22">
        <f>INCPROG!B24</f>
        <v>14355349</v>
      </c>
      <c r="C8" s="23" t="str">
        <f>INCPROG!C24</f>
        <v>PRASANTH KOLAKA</v>
      </c>
      <c r="D8" s="23" t="str">
        <f>INCPROG!D24</f>
        <v>GPS GADIVANKADHARA</v>
      </c>
      <c r="E8" s="22" t="str">
        <f>INCPROG!E24</f>
        <v>SGT</v>
      </c>
      <c r="F8" s="23" t="s">
        <v>320</v>
      </c>
      <c r="G8" s="65">
        <v>44713</v>
      </c>
      <c r="H8" s="22"/>
      <c r="I8" s="22"/>
      <c r="J8" s="22"/>
      <c r="K8" s="22"/>
      <c r="L8" s="46" t="s">
        <v>447</v>
      </c>
      <c r="M8" s="41" t="str">
        <f>INCPROG!F24</f>
        <v>54060-140540</v>
      </c>
      <c r="N8" s="41">
        <f>INCPROG!G24</f>
        <v>39800</v>
      </c>
      <c r="O8" s="41">
        <f>INCPROG!H24</f>
        <v>1170</v>
      </c>
      <c r="P8" s="41">
        <f>INCPROG!I24</f>
        <v>40970</v>
      </c>
      <c r="Q8" s="22"/>
    </row>
    <row r="9" spans="1:17" ht="14.25" customHeight="1" x14ac:dyDescent="0.25">
      <c r="A9" s="22">
        <f>INCPROG!A25</f>
        <v>3</v>
      </c>
      <c r="B9" s="22">
        <f>INCPROG!B25</f>
        <v>14344396</v>
      </c>
      <c r="C9" s="23" t="str">
        <f>INCPROG!C25</f>
        <v>VISWA NADHAM BIDDIKA</v>
      </c>
      <c r="D9" s="23" t="str">
        <f>INCPROG!D25</f>
        <v>GPS K SIVADA</v>
      </c>
      <c r="E9" s="22" t="str">
        <f>INCPROG!E25</f>
        <v>PSHM</v>
      </c>
      <c r="F9" s="23"/>
      <c r="G9" s="65">
        <v>44713</v>
      </c>
      <c r="H9" s="22"/>
      <c r="I9" s="22"/>
      <c r="J9" s="22"/>
      <c r="K9" s="22"/>
      <c r="L9" s="46" t="s">
        <v>447</v>
      </c>
      <c r="M9" s="41" t="str">
        <f>INCPROG!F25</f>
        <v>54060-140540</v>
      </c>
      <c r="N9" s="41">
        <f>INCPROG!G25</f>
        <v>70850</v>
      </c>
      <c r="O9" s="41">
        <f>INCPROG!H25</f>
        <v>1960</v>
      </c>
      <c r="P9" s="41">
        <f>INCPROG!I25</f>
        <v>72810</v>
      </c>
      <c r="Q9" s="22"/>
    </row>
    <row r="10" spans="1:17" ht="14.25" customHeight="1" x14ac:dyDescent="0.25">
      <c r="A10" s="22">
        <f>INCPROG!A26</f>
        <v>4</v>
      </c>
      <c r="B10" s="22">
        <f>INCPROG!B26</f>
        <v>14346060</v>
      </c>
      <c r="C10" s="23" t="str">
        <f>INCPROG!C26</f>
        <v>KULAPATHI RAO GANTA</v>
      </c>
      <c r="D10" s="23" t="str">
        <f>INCPROG!D26</f>
        <v>GPS KONDUKUPPA</v>
      </c>
      <c r="E10" s="22" t="str">
        <f>INCPROG!E26</f>
        <v>PSHM</v>
      </c>
      <c r="F10" s="23"/>
      <c r="G10" s="65">
        <v>44713</v>
      </c>
      <c r="H10" s="22"/>
      <c r="I10" s="22"/>
      <c r="J10" s="22"/>
      <c r="K10" s="22"/>
      <c r="L10" s="46" t="s">
        <v>447</v>
      </c>
      <c r="M10" s="41" t="str">
        <f>INCPROG!F26</f>
        <v>54060-140540</v>
      </c>
      <c r="N10" s="41">
        <f>INCPROG!G26</f>
        <v>72810</v>
      </c>
      <c r="O10" s="41">
        <f>INCPROG!H26</f>
        <v>1960</v>
      </c>
      <c r="P10" s="41">
        <f>INCPROG!I26</f>
        <v>74770</v>
      </c>
      <c r="Q10" s="22"/>
    </row>
    <row r="11" spans="1:17" ht="14.25" customHeight="1" x14ac:dyDescent="0.25">
      <c r="A11" s="22">
        <f>INCPROG!A27</f>
        <v>5</v>
      </c>
      <c r="B11" s="22">
        <f>INCPROG!B27</f>
        <v>14372119</v>
      </c>
      <c r="C11" s="23" t="str">
        <f>INCPROG!C27</f>
        <v>USHA PUVVALA</v>
      </c>
      <c r="D11" s="23" t="str">
        <f>INCPROG!D27</f>
        <v>GPS KOTHAGUDA</v>
      </c>
      <c r="E11" s="22" t="str">
        <f>INCPROG!E27</f>
        <v>SGT</v>
      </c>
      <c r="F11" s="23"/>
      <c r="G11" s="65">
        <v>44713</v>
      </c>
      <c r="H11" s="22"/>
      <c r="I11" s="22"/>
      <c r="J11" s="22"/>
      <c r="K11" s="22"/>
      <c r="L11" s="46" t="s">
        <v>447</v>
      </c>
      <c r="M11" s="41" t="str">
        <f>INCPROG!F27</f>
        <v>54060-140540</v>
      </c>
      <c r="N11" s="41">
        <f>INCPROG!G27</f>
        <v>39800</v>
      </c>
      <c r="O11" s="41">
        <f>INCPROG!H27</f>
        <v>1170</v>
      </c>
      <c r="P11" s="41">
        <f>INCPROG!I27</f>
        <v>40970</v>
      </c>
      <c r="Q11" s="22"/>
    </row>
    <row r="12" spans="1:17" ht="14.25" customHeight="1" x14ac:dyDescent="0.25">
      <c r="A12" s="22">
        <f>INCPROG!A28</f>
        <v>6</v>
      </c>
      <c r="B12" s="22">
        <f>INCPROG!B28</f>
        <v>14341708</v>
      </c>
      <c r="C12" s="23" t="str">
        <f>INCPROG!C28</f>
        <v>KRISHANA RAO DASARI</v>
      </c>
      <c r="D12" s="23" t="str">
        <f>INCPROG!D28</f>
        <v>GPS KURASINGI</v>
      </c>
      <c r="E12" s="22" t="str">
        <f>INCPROG!E28</f>
        <v>PSHM</v>
      </c>
      <c r="F12" s="23"/>
      <c r="G12" s="65">
        <v>44713</v>
      </c>
      <c r="H12" s="22"/>
      <c r="I12" s="22"/>
      <c r="J12" s="22"/>
      <c r="K12" s="22"/>
      <c r="L12" s="46" t="s">
        <v>447</v>
      </c>
      <c r="M12" s="41" t="str">
        <f>INCPROG!F28</f>
        <v>54060-140540</v>
      </c>
      <c r="N12" s="41">
        <f>INCPROG!G28</f>
        <v>70850</v>
      </c>
      <c r="O12" s="41">
        <f>INCPROG!H28</f>
        <v>1960</v>
      </c>
      <c r="P12" s="41">
        <f>INCPROG!I28</f>
        <v>72810</v>
      </c>
      <c r="Q12" s="22"/>
    </row>
    <row r="13" spans="1:17" ht="14.25" customHeight="1" x14ac:dyDescent="0.25">
      <c r="A13" s="22">
        <f>INCPROG!A29</f>
        <v>7</v>
      </c>
      <c r="B13" s="22">
        <f>INCPROG!B29</f>
        <v>14344410</v>
      </c>
      <c r="C13" s="23" t="str">
        <f>INCPROG!C29</f>
        <v>INDIRABHARATHI BASAVA</v>
      </c>
      <c r="D13" s="23" t="str">
        <f>INCPROG!D29</f>
        <v>GPS LAKKAGUDA</v>
      </c>
      <c r="E13" s="22" t="str">
        <f>INCPROG!E29</f>
        <v>SGT</v>
      </c>
      <c r="F13" s="23"/>
      <c r="G13" s="65">
        <v>44713</v>
      </c>
      <c r="H13" s="22"/>
      <c r="I13" s="22"/>
      <c r="J13" s="22"/>
      <c r="K13" s="22"/>
      <c r="L13" s="46" t="s">
        <v>447</v>
      </c>
      <c r="M13" s="41" t="str">
        <f>INCPROG!F29</f>
        <v>54060-140540</v>
      </c>
      <c r="N13" s="41">
        <f>INCPROG!G29</f>
        <v>78820</v>
      </c>
      <c r="O13" s="41">
        <f>INCPROG!H29</f>
        <v>2090</v>
      </c>
      <c r="P13" s="41">
        <f>INCPROG!I29</f>
        <v>80910</v>
      </c>
      <c r="Q13" s="22"/>
    </row>
    <row r="14" spans="1:17" ht="14.25" customHeight="1" x14ac:dyDescent="0.25">
      <c r="A14" s="22">
        <f>INCPROG!A30</f>
        <v>8</v>
      </c>
      <c r="B14" s="22">
        <f>INCPROG!B30</f>
        <v>14355348</v>
      </c>
      <c r="C14" s="23" t="str">
        <f>INCPROG!C30</f>
        <v>CHANDRIKA MANDANGI</v>
      </c>
      <c r="D14" s="23" t="str">
        <f>INCPROG!D30</f>
        <v>GPS MULABINNIDI</v>
      </c>
      <c r="E14" s="22" t="str">
        <f>INCPROG!E30</f>
        <v>SGT</v>
      </c>
      <c r="F14" s="23"/>
      <c r="G14" s="65">
        <v>44713</v>
      </c>
      <c r="H14" s="22"/>
      <c r="I14" s="22"/>
      <c r="J14" s="22"/>
      <c r="K14" s="22"/>
      <c r="L14" s="46" t="s">
        <v>447</v>
      </c>
      <c r="M14" s="41" t="str">
        <f>INCPROG!F30</f>
        <v>54060-140540</v>
      </c>
      <c r="N14" s="41">
        <f>INCPROG!G30</f>
        <v>39800</v>
      </c>
      <c r="O14" s="41">
        <f>INCPROG!H30</f>
        <v>1170</v>
      </c>
      <c r="P14" s="41">
        <f>INCPROG!I30</f>
        <v>40970</v>
      </c>
      <c r="Q14" s="22"/>
    </row>
    <row r="15" spans="1:17" ht="14.25" customHeight="1" x14ac:dyDescent="0.25">
      <c r="A15" s="22">
        <f>INCPROG!A31</f>
        <v>9</v>
      </c>
      <c r="B15" s="22">
        <f>INCPROG!B31</f>
        <v>14355351</v>
      </c>
      <c r="C15" s="23" t="str">
        <f>INCPROG!C31</f>
        <v>BHAVANI MANDANGI</v>
      </c>
      <c r="D15" s="23" t="str">
        <f>INCPROG!D31</f>
        <v>GPS PUSABADI</v>
      </c>
      <c r="E15" s="22" t="str">
        <f>INCPROG!E31</f>
        <v>SGT</v>
      </c>
      <c r="F15" s="23"/>
      <c r="G15" s="65">
        <v>44713</v>
      </c>
      <c r="H15" s="22"/>
      <c r="I15" s="22"/>
      <c r="J15" s="22"/>
      <c r="K15" s="22"/>
      <c r="L15" s="46" t="s">
        <v>447</v>
      </c>
      <c r="M15" s="41" t="str">
        <f>INCPROG!F31</f>
        <v>54060-140540</v>
      </c>
      <c r="N15" s="41">
        <f>INCPROG!G31</f>
        <v>39800</v>
      </c>
      <c r="O15" s="41">
        <f>INCPROG!H31</f>
        <v>1170</v>
      </c>
      <c r="P15" s="41">
        <f>INCPROG!I31</f>
        <v>40970</v>
      </c>
      <c r="Q15" s="22"/>
    </row>
    <row r="16" spans="1:17" ht="14.25" customHeight="1" x14ac:dyDescent="0.25">
      <c r="A16" s="22">
        <f>INCPROG!A32</f>
        <v>10</v>
      </c>
      <c r="B16" s="22">
        <f>INCPROG!B32</f>
        <v>14343135</v>
      </c>
      <c r="C16" s="23" t="str">
        <f>INCPROG!C32</f>
        <v>SANYASAPPADU BURA</v>
      </c>
      <c r="D16" s="23" t="str">
        <f>INCPROG!D32</f>
        <v>GPS RELLA</v>
      </c>
      <c r="E16" s="22" t="str">
        <f>INCPROG!E32</f>
        <v>PSHM</v>
      </c>
      <c r="F16" s="23"/>
      <c r="G16" s="65">
        <v>44713</v>
      </c>
      <c r="H16" s="22"/>
      <c r="I16" s="22"/>
      <c r="J16" s="22"/>
      <c r="K16" s="22"/>
      <c r="L16" s="46" t="s">
        <v>447</v>
      </c>
      <c r="M16" s="41" t="str">
        <f>INCPROG!F32</f>
        <v>54060-140540</v>
      </c>
      <c r="N16" s="41">
        <f>INCPROG!G32</f>
        <v>72810</v>
      </c>
      <c r="O16" s="41">
        <f>INCPROG!H32</f>
        <v>1960</v>
      </c>
      <c r="P16" s="41">
        <f>INCPROG!I32</f>
        <v>74770</v>
      </c>
      <c r="Q16" s="22"/>
    </row>
    <row r="17" spans="1:17" ht="14.25" customHeight="1" x14ac:dyDescent="0.25">
      <c r="A17" s="22">
        <f>INCPROG!A33</f>
        <v>11</v>
      </c>
      <c r="B17" s="22">
        <f>INCPROG!B33</f>
        <v>14357272</v>
      </c>
      <c r="C17" s="23" t="str">
        <f>INCPROG!C33</f>
        <v>SRIDHAR ARIKATOTA</v>
      </c>
      <c r="D17" s="23" t="str">
        <f>INCPROG!D33</f>
        <v>GPS THOTA</v>
      </c>
      <c r="E17" s="22" t="str">
        <f>INCPROG!E33</f>
        <v>PSHM</v>
      </c>
      <c r="F17" s="23"/>
      <c r="G17" s="65">
        <v>44713</v>
      </c>
      <c r="H17" s="22"/>
      <c r="I17" s="22"/>
      <c r="J17" s="22"/>
      <c r="K17" s="22"/>
      <c r="L17" s="46" t="s">
        <v>447</v>
      </c>
      <c r="M17" s="41" t="str">
        <f>INCPROG!F33</f>
        <v>54060-140540</v>
      </c>
      <c r="N17" s="41">
        <f>INCPROG!G33</f>
        <v>70850</v>
      </c>
      <c r="O17" s="41">
        <f>INCPROG!H33</f>
        <v>1960</v>
      </c>
      <c r="P17" s="41">
        <f>INCPROG!I33</f>
        <v>72810</v>
      </c>
      <c r="Q17" s="22"/>
    </row>
    <row r="18" spans="1:17" ht="14.25" customHeight="1" x14ac:dyDescent="0.25">
      <c r="A18" s="22">
        <f>INCPROG!A34</f>
        <v>12</v>
      </c>
      <c r="B18" s="22">
        <f>INCPROG!B34</f>
        <v>14371712</v>
      </c>
      <c r="C18" s="23" t="str">
        <f>INCPROG!C34</f>
        <v>SESHU KUMARI VANGIPURAM</v>
      </c>
      <c r="D18" s="23" t="str">
        <f>INCPROG!D34</f>
        <v>GPS VANGARA</v>
      </c>
      <c r="E18" s="22" t="str">
        <f>INCPROG!E34</f>
        <v>PSHM</v>
      </c>
      <c r="F18" s="23"/>
      <c r="G18" s="65">
        <v>44713</v>
      </c>
      <c r="H18" s="22"/>
      <c r="I18" s="22"/>
      <c r="J18" s="22"/>
      <c r="K18" s="22"/>
      <c r="L18" s="46" t="s">
        <v>447</v>
      </c>
      <c r="M18" s="41" t="str">
        <f>INCPROG!F34</f>
        <v>54060-140540</v>
      </c>
      <c r="N18" s="41">
        <f>INCPROG!G34</f>
        <v>80910</v>
      </c>
      <c r="O18" s="41">
        <f>INCPROG!H34</f>
        <v>2090</v>
      </c>
      <c r="P18" s="41">
        <f>INCPROG!I34</f>
        <v>83000</v>
      </c>
      <c r="Q18" s="22"/>
    </row>
    <row r="19" spans="1:17" ht="14.25" customHeight="1" x14ac:dyDescent="0.25">
      <c r="A19" s="22">
        <f>INCPROG!A35</f>
        <v>13</v>
      </c>
      <c r="B19" s="22">
        <f>INCPROG!B35</f>
        <v>14344500</v>
      </c>
      <c r="C19" s="23" t="str">
        <f>INCPROG!C35</f>
        <v>BHUSHANA MANDANGI</v>
      </c>
      <c r="D19" s="23" t="str">
        <f>INCPROG!D35</f>
        <v>MPPS BAYYADA</v>
      </c>
      <c r="E19" s="22" t="str">
        <f>INCPROG!E35</f>
        <v>SGT</v>
      </c>
      <c r="F19" s="23"/>
      <c r="G19" s="65">
        <v>44713</v>
      </c>
      <c r="H19" s="22"/>
      <c r="I19" s="22"/>
      <c r="J19" s="22"/>
      <c r="K19" s="22"/>
      <c r="L19" s="46" t="s">
        <v>447</v>
      </c>
      <c r="M19" s="41" t="str">
        <f>INCPROG!F35</f>
        <v>54060-140540</v>
      </c>
      <c r="N19" s="41">
        <f>INCPROG!G35</f>
        <v>55520</v>
      </c>
      <c r="O19" s="41">
        <f>INCPROG!H35</f>
        <v>1580</v>
      </c>
      <c r="P19" s="41">
        <f>INCPROG!I35</f>
        <v>57100</v>
      </c>
      <c r="Q19" s="22"/>
    </row>
    <row r="20" spans="1:17" ht="14.25" customHeight="1" x14ac:dyDescent="0.25">
      <c r="A20" s="22">
        <f>INCPROG!A36</f>
        <v>14</v>
      </c>
      <c r="B20" s="22">
        <f>INCPROG!B36</f>
        <v>14344511</v>
      </c>
      <c r="C20" s="23" t="str">
        <f>INCPROG!C36</f>
        <v>NARAYANA RAO KILLAKA</v>
      </c>
      <c r="D20" s="23" t="str">
        <f>INCPROG!D36</f>
        <v>MPPS BELLIDI</v>
      </c>
      <c r="E20" s="22" t="str">
        <f>INCPROG!E36</f>
        <v>SGT</v>
      </c>
      <c r="F20" s="23"/>
      <c r="G20" s="65">
        <v>44713</v>
      </c>
      <c r="H20" s="22"/>
      <c r="I20" s="22"/>
      <c r="J20" s="22"/>
      <c r="K20" s="22"/>
      <c r="L20" s="46" t="s">
        <v>447</v>
      </c>
      <c r="M20" s="41" t="str">
        <f>INCPROG!F36</f>
        <v>54060-140540</v>
      </c>
      <c r="N20" s="41">
        <f>INCPROG!G36</f>
        <v>70850</v>
      </c>
      <c r="O20" s="41">
        <f>INCPROG!H36</f>
        <v>1960</v>
      </c>
      <c r="P20" s="41">
        <f>INCPROG!I36</f>
        <v>72810</v>
      </c>
      <c r="Q20" s="22"/>
    </row>
    <row r="21" spans="1:17" ht="14.25" customHeight="1" x14ac:dyDescent="0.25">
      <c r="A21" s="22">
        <f>INCPROG!A37</f>
        <v>15</v>
      </c>
      <c r="B21" s="22">
        <f>INCPROG!B37</f>
        <v>14355344</v>
      </c>
      <c r="C21" s="23" t="str">
        <f>INCPROG!C37</f>
        <v>ADITYA KUMAR BIDDIKA</v>
      </c>
      <c r="D21" s="23" t="str">
        <f>INCPROG!D37</f>
        <v>MPPS GORATI</v>
      </c>
      <c r="E21" s="22" t="str">
        <f>INCPROG!E37</f>
        <v>SGT</v>
      </c>
      <c r="F21" s="23"/>
      <c r="G21" s="65">
        <v>44713</v>
      </c>
      <c r="H21" s="22"/>
      <c r="I21" s="22"/>
      <c r="J21" s="22"/>
      <c r="K21" s="22"/>
      <c r="L21" s="46" t="s">
        <v>447</v>
      </c>
      <c r="M21" s="41" t="str">
        <f>INCPROG!F37</f>
        <v>54060-140540</v>
      </c>
      <c r="N21" s="41">
        <f>INCPROG!G37</f>
        <v>39800</v>
      </c>
      <c r="O21" s="41">
        <f>INCPROG!H37</f>
        <v>1170</v>
      </c>
      <c r="P21" s="41">
        <f>INCPROG!I37</f>
        <v>40970</v>
      </c>
      <c r="Q21" s="22"/>
    </row>
    <row r="22" spans="1:17" ht="14.25" customHeight="1" x14ac:dyDescent="0.25">
      <c r="A22" s="22">
        <f>INCPROG!A38</f>
        <v>16</v>
      </c>
      <c r="B22" s="22">
        <f>INCPROG!B38</f>
        <v>14344825</v>
      </c>
      <c r="C22" s="23" t="str">
        <f>INCPROG!C38</f>
        <v>BHUSHANARAO PATTIKA</v>
      </c>
      <c r="D22" s="23" t="str">
        <f>INCPROG!D38</f>
        <v>MPPS KAPPAKALLU</v>
      </c>
      <c r="E22" s="22" t="str">
        <f>INCPROG!E38</f>
        <v>SGT</v>
      </c>
      <c r="F22" s="23"/>
      <c r="G22" s="65">
        <v>44713</v>
      </c>
      <c r="H22" s="22"/>
      <c r="I22" s="22"/>
      <c r="J22" s="22"/>
      <c r="K22" s="22"/>
      <c r="L22" s="46" t="s">
        <v>447</v>
      </c>
      <c r="M22" s="41" t="str">
        <f>INCPROG!F38</f>
        <v>54060-140540</v>
      </c>
      <c r="N22" s="41">
        <f>INCPROG!G38</f>
        <v>70850</v>
      </c>
      <c r="O22" s="41">
        <f>INCPROG!H38</f>
        <v>1960</v>
      </c>
      <c r="P22" s="41">
        <f>INCPROG!I38</f>
        <v>72810</v>
      </c>
      <c r="Q22" s="22"/>
    </row>
    <row r="23" spans="1:17" ht="14.25" customHeight="1" x14ac:dyDescent="0.25">
      <c r="A23" s="22">
        <f>INCPROG!A39</f>
        <v>17</v>
      </c>
      <c r="B23" s="22">
        <f>INCPROG!B39</f>
        <v>14355341</v>
      </c>
      <c r="C23" s="23" t="str">
        <f>INCPROG!C39</f>
        <v>ANUSHA SAVALASINGU</v>
      </c>
      <c r="D23" s="23" t="str">
        <f>INCPROG!D39</f>
        <v>MPPS MANTRAJOLA</v>
      </c>
      <c r="E23" s="22" t="str">
        <f>INCPROG!E39</f>
        <v>SGT</v>
      </c>
      <c r="F23" s="23"/>
      <c r="G23" s="65">
        <v>44713</v>
      </c>
      <c r="H23" s="22"/>
      <c r="I23" s="22"/>
      <c r="J23" s="22"/>
      <c r="K23" s="22"/>
      <c r="L23" s="46" t="s">
        <v>447</v>
      </c>
      <c r="M23" s="41" t="str">
        <f>INCPROG!F39</f>
        <v>54060-140540</v>
      </c>
      <c r="N23" s="41">
        <f>INCPROG!G39</f>
        <v>39800</v>
      </c>
      <c r="O23" s="41">
        <f>INCPROG!H39</f>
        <v>1170</v>
      </c>
      <c r="P23" s="41">
        <f>INCPROG!I39</f>
        <v>40970</v>
      </c>
      <c r="Q23" s="22"/>
    </row>
    <row r="24" spans="1:17" ht="14.25" customHeight="1" x14ac:dyDescent="0.25">
      <c r="A24" s="22">
        <f>INCPROG!A40</f>
        <v>18</v>
      </c>
      <c r="B24" s="22">
        <f>INCPROG!B40</f>
        <v>14355345</v>
      </c>
      <c r="C24" s="23" t="str">
        <f>INCPROG!C40</f>
        <v>TEJESWARI DEVI MARRI</v>
      </c>
      <c r="D24" s="23" t="str">
        <f>INCPROG!D40</f>
        <v>MPPS RAYAGHADAJAMMU</v>
      </c>
      <c r="E24" s="22" t="str">
        <f>INCPROG!E40</f>
        <v>SGT</v>
      </c>
      <c r="F24" s="23"/>
      <c r="G24" s="65">
        <v>44713</v>
      </c>
      <c r="H24" s="22"/>
      <c r="I24" s="22"/>
      <c r="J24" s="22"/>
      <c r="K24" s="22"/>
      <c r="L24" s="46" t="s">
        <v>447</v>
      </c>
      <c r="M24" s="41" t="str">
        <f>INCPROG!F40</f>
        <v>54060-140540</v>
      </c>
      <c r="N24" s="41">
        <f>INCPROG!G40</f>
        <v>39800</v>
      </c>
      <c r="O24" s="41">
        <f>INCPROG!H40</f>
        <v>1170</v>
      </c>
      <c r="P24" s="41">
        <f>INCPROG!I40</f>
        <v>40970</v>
      </c>
      <c r="Q24" s="22"/>
    </row>
    <row r="25" spans="1:17" ht="14.25" customHeight="1" x14ac:dyDescent="0.25">
      <c r="A25" s="22">
        <f>INCPROG!A41</f>
        <v>19</v>
      </c>
      <c r="B25" s="22">
        <f>INCPROG!B41</f>
        <v>14355343</v>
      </c>
      <c r="C25" s="23" t="str">
        <f>INCPROG!C41</f>
        <v>ANURADHA BIDDIKA</v>
      </c>
      <c r="D25" s="23" t="str">
        <f>INCPROG!D41</f>
        <v>MPPS VONDRUBHANGI</v>
      </c>
      <c r="E25" s="22" t="str">
        <f>INCPROG!E41</f>
        <v>SGT</v>
      </c>
      <c r="F25" s="23"/>
      <c r="G25" s="65">
        <v>44713</v>
      </c>
      <c r="H25" s="22"/>
      <c r="I25" s="22"/>
      <c r="J25" s="22"/>
      <c r="K25" s="22"/>
      <c r="L25" s="46" t="s">
        <v>447</v>
      </c>
      <c r="M25" s="41" t="str">
        <f>INCPROG!F41</f>
        <v>54060-140540</v>
      </c>
      <c r="N25" s="41">
        <f>INCPROG!G41</f>
        <v>39800</v>
      </c>
      <c r="O25" s="41">
        <f>INCPROG!H41</f>
        <v>1170</v>
      </c>
      <c r="P25" s="41">
        <f>INCPROG!I41</f>
        <v>40970</v>
      </c>
      <c r="Q25" s="22"/>
    </row>
    <row r="26" spans="1:17" ht="14.25" customHeight="1" x14ac:dyDescent="0.25">
      <c r="A26" s="22">
        <f>INCPROG!A42</f>
        <v>20</v>
      </c>
      <c r="B26" s="22">
        <f>INCPROG!B42</f>
        <v>14344504</v>
      </c>
      <c r="C26" s="23" t="str">
        <f>INCPROG!C42</f>
        <v>RAMACHANDRA RAO ARIKA</v>
      </c>
      <c r="D26" s="23" t="str">
        <f>INCPROG!D42</f>
        <v>MPPS RAYAGHADAJAMMU</v>
      </c>
      <c r="E26" s="22" t="str">
        <f>INCPROG!E42</f>
        <v>PSHM</v>
      </c>
      <c r="F26" s="23"/>
      <c r="G26" s="65">
        <v>44713</v>
      </c>
      <c r="H26" s="22"/>
      <c r="I26" s="22"/>
      <c r="J26" s="22"/>
      <c r="K26" s="22"/>
      <c r="L26" s="46" t="s">
        <v>447</v>
      </c>
      <c r="M26" s="41" t="str">
        <f>INCPROG!F42</f>
        <v>54060-140540</v>
      </c>
      <c r="N26" s="41">
        <f>INCPROG!G42</f>
        <v>74770</v>
      </c>
      <c r="O26" s="41">
        <f>INCPROG!H42</f>
        <v>1960</v>
      </c>
      <c r="P26" s="41">
        <f>INCPROG!I42</f>
        <v>76730</v>
      </c>
      <c r="Q26" s="22"/>
    </row>
    <row r="27" spans="1:17" ht="15.75" customHeight="1" x14ac:dyDescent="0.25">
      <c r="A27" s="24"/>
      <c r="B27" s="24"/>
      <c r="C27" s="67"/>
      <c r="D27" s="67"/>
      <c r="E27" s="25"/>
      <c r="F27" s="25"/>
      <c r="G27" s="25"/>
      <c r="H27" s="25"/>
      <c r="I27" s="25"/>
      <c r="J27" s="25"/>
      <c r="K27" s="25"/>
      <c r="L27" s="25"/>
      <c r="M27" s="25"/>
      <c r="N27" s="25"/>
      <c r="O27" s="25"/>
      <c r="P27" s="25"/>
      <c r="Q27" s="25"/>
    </row>
    <row r="28" spans="1:17" ht="15.75" customHeight="1" x14ac:dyDescent="0.25">
      <c r="A28" s="26" t="s">
        <v>300</v>
      </c>
      <c r="B28" s="26"/>
    </row>
    <row r="29" spans="1:17" ht="15.75" customHeight="1" x14ac:dyDescent="0.25">
      <c r="A29" s="27" t="s">
        <v>301</v>
      </c>
      <c r="B29" s="27"/>
    </row>
    <row r="30" spans="1:17" ht="15.75" customHeight="1" x14ac:dyDescent="0.25">
      <c r="A30" s="27" t="s">
        <v>302</v>
      </c>
      <c r="B30" s="27"/>
    </row>
    <row r="31" spans="1:17" ht="15.75" customHeight="1" x14ac:dyDescent="0.25">
      <c r="A31" s="27" t="s">
        <v>303</v>
      </c>
      <c r="B31" s="27"/>
    </row>
    <row r="32" spans="1:17" ht="15.75" customHeight="1" x14ac:dyDescent="0.25">
      <c r="A32" s="28" t="s">
        <v>304</v>
      </c>
      <c r="B32" s="28"/>
    </row>
    <row r="33" spans="14:17" ht="15.75" customHeight="1" x14ac:dyDescent="0.25"/>
    <row r="34" spans="14:17" ht="15.75" customHeight="1" x14ac:dyDescent="0.25">
      <c r="N34" s="148"/>
      <c r="O34" s="149"/>
      <c r="P34" s="149"/>
      <c r="Q34" s="149"/>
    </row>
    <row r="35" spans="14:17" ht="15.75" customHeight="1" x14ac:dyDescent="0.25"/>
    <row r="36" spans="14:17" ht="15.75" customHeight="1" x14ac:dyDescent="0.25"/>
    <row r="37" spans="14:17" ht="15.75" customHeight="1" x14ac:dyDescent="0.25"/>
    <row r="38" spans="14:17" ht="15.75" customHeight="1" x14ac:dyDescent="0.25"/>
    <row r="39" spans="14:17" ht="15.75" customHeight="1" x14ac:dyDescent="0.25"/>
    <row r="40" spans="14:17" ht="15.75" customHeight="1" x14ac:dyDescent="0.25"/>
    <row r="41" spans="14:17" ht="15.75" customHeight="1" x14ac:dyDescent="0.25"/>
    <row r="42" spans="14:17" ht="15.75" customHeight="1" x14ac:dyDescent="0.25"/>
  </sheetData>
  <mergeCells count="19">
    <mergeCell ref="N34:Q34"/>
    <mergeCell ref="J4:K4"/>
    <mergeCell ref="L4:L5"/>
    <mergeCell ref="M4:M5"/>
    <mergeCell ref="N4:N5"/>
    <mergeCell ref="O4:O5"/>
    <mergeCell ref="P4:P5"/>
    <mergeCell ref="A1:Q1"/>
    <mergeCell ref="A2:Q2"/>
    <mergeCell ref="A3:Q3"/>
    <mergeCell ref="A4:A5"/>
    <mergeCell ref="B4:B5"/>
    <mergeCell ref="C4:C5"/>
    <mergeCell ref="E4:E5"/>
    <mergeCell ref="F4:F5"/>
    <mergeCell ref="G4:G5"/>
    <mergeCell ref="H4:I4"/>
    <mergeCell ref="Q4:Q5"/>
    <mergeCell ref="D4:D5"/>
  </mergeCells>
  <phoneticPr fontId="18" type="noConversion"/>
  <printOptions horizontalCentered="1"/>
  <pageMargins left="0.25" right="0.25" top="0.4" bottom="0.75" header="0.3" footer="0.3"/>
  <pageSetup scale="68"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49A8-EFBF-43FC-B8F7-C089F49ACFD5}">
  <dimension ref="A1:AF75"/>
  <sheetViews>
    <sheetView workbookViewId="0">
      <selection activeCell="J19" sqref="J19"/>
    </sheetView>
  </sheetViews>
  <sheetFormatPr defaultRowHeight="15" x14ac:dyDescent="0.25"/>
  <cols>
    <col min="1" max="1" width="9.140625" style="78"/>
    <col min="2" max="2" width="22.42578125" style="78" bestFit="1" customWidth="1"/>
    <col min="3" max="5" width="9.140625" style="78"/>
    <col min="6" max="7" width="11.5703125" style="84" customWidth="1"/>
    <col min="8" max="10" width="9.140625" style="78"/>
    <col min="11" max="11" width="27.42578125" style="78" bestFit="1" customWidth="1"/>
    <col min="12" max="12" width="9.140625" style="78"/>
    <col min="13" max="13" width="8.85546875" style="78" bestFit="1" customWidth="1"/>
    <col min="14" max="14" width="13.7109375" style="78" bestFit="1" customWidth="1"/>
    <col min="15" max="15" width="8.140625" style="78" bestFit="1" customWidth="1"/>
    <col min="16" max="16" width="9.140625" style="78"/>
    <col min="17" max="17" width="27.42578125" style="78" bestFit="1" customWidth="1"/>
    <col min="18" max="18" width="28" style="78" bestFit="1" customWidth="1"/>
    <col min="19" max="16384" width="9.140625" style="78"/>
  </cols>
  <sheetData>
    <row r="1" spans="1:32" x14ac:dyDescent="0.25">
      <c r="A1" s="150" t="s">
        <v>348</v>
      </c>
      <c r="B1" s="150"/>
      <c r="C1" s="150"/>
      <c r="D1" s="150"/>
    </row>
    <row r="2" spans="1:32" x14ac:dyDescent="0.25">
      <c r="A2" s="78" t="s">
        <v>0</v>
      </c>
      <c r="B2" s="78" t="s">
        <v>323</v>
      </c>
      <c r="C2" s="78" t="s">
        <v>324</v>
      </c>
      <c r="F2" s="150" t="s">
        <v>349</v>
      </c>
      <c r="G2" s="150"/>
      <c r="I2" s="80"/>
      <c r="L2" s="150" t="s">
        <v>347</v>
      </c>
      <c r="M2" s="150"/>
      <c r="N2" s="150"/>
      <c r="O2" s="150"/>
    </row>
    <row r="3" spans="1:32" x14ac:dyDescent="0.25">
      <c r="A3" s="78">
        <v>1</v>
      </c>
      <c r="B3" s="78" t="s">
        <v>5</v>
      </c>
      <c r="C3" s="78">
        <v>3</v>
      </c>
      <c r="D3" s="78" t="s">
        <v>326</v>
      </c>
      <c r="F3" s="84">
        <v>20000</v>
      </c>
      <c r="G3" s="84">
        <v>600</v>
      </c>
      <c r="M3" s="80" t="s">
        <v>325</v>
      </c>
      <c r="N3" s="80" t="s">
        <v>346</v>
      </c>
      <c r="O3" s="80" t="s">
        <v>326</v>
      </c>
      <c r="Z3" s="151" t="s">
        <v>322</v>
      </c>
      <c r="AA3" s="151"/>
      <c r="AB3" s="151"/>
      <c r="AC3" s="151"/>
      <c r="AD3" s="151"/>
      <c r="AE3" s="151"/>
      <c r="AF3" s="151"/>
    </row>
    <row r="4" spans="1:32" x14ac:dyDescent="0.25">
      <c r="A4" s="78">
        <v>2</v>
      </c>
      <c r="B4" s="78" t="s">
        <v>10</v>
      </c>
      <c r="C4" s="78">
        <v>3</v>
      </c>
      <c r="D4" s="78" t="s">
        <v>326</v>
      </c>
      <c r="F4" s="84">
        <f>F3+G3</f>
        <v>20600</v>
      </c>
      <c r="G4" s="84">
        <f>G3</f>
        <v>600</v>
      </c>
      <c r="L4" s="78">
        <v>87481</v>
      </c>
      <c r="M4" s="78">
        <v>1375</v>
      </c>
      <c r="N4" s="78">
        <v>1600</v>
      </c>
      <c r="O4" s="78">
        <v>1800</v>
      </c>
      <c r="Q4" s="78" t="s">
        <v>328</v>
      </c>
      <c r="R4" s="78" t="s">
        <v>334</v>
      </c>
      <c r="S4" s="78" t="s">
        <v>335</v>
      </c>
      <c r="Z4" s="151"/>
      <c r="AA4" s="151"/>
      <c r="AB4" s="151"/>
      <c r="AC4" s="151"/>
      <c r="AD4" s="151"/>
      <c r="AE4" s="151"/>
      <c r="AF4" s="151"/>
    </row>
    <row r="5" spans="1:32" x14ac:dyDescent="0.25">
      <c r="A5" s="78">
        <v>3</v>
      </c>
      <c r="B5" s="78" t="s">
        <v>27</v>
      </c>
      <c r="C5" s="78">
        <v>3</v>
      </c>
      <c r="D5" s="78" t="s">
        <v>326</v>
      </c>
      <c r="F5" s="84">
        <f t="shared" ref="F5:F36" si="0">F4+G4</f>
        <v>21200</v>
      </c>
      <c r="G5" s="84">
        <f t="shared" ref="G5:G35" si="1">G4</f>
        <v>600</v>
      </c>
      <c r="L5" s="78">
        <v>65361</v>
      </c>
      <c r="M5" s="78">
        <v>1330</v>
      </c>
      <c r="N5" s="78">
        <v>1525</v>
      </c>
      <c r="O5" s="78">
        <v>1700</v>
      </c>
      <c r="Q5" s="78" t="s">
        <v>329</v>
      </c>
      <c r="R5" s="78" t="s">
        <v>336</v>
      </c>
      <c r="S5" s="78" t="s">
        <v>337</v>
      </c>
      <c r="Z5" s="151"/>
      <c r="AA5" s="151"/>
      <c r="AB5" s="151"/>
      <c r="AC5" s="151"/>
      <c r="AD5" s="151"/>
      <c r="AE5" s="151"/>
      <c r="AF5" s="151"/>
    </row>
    <row r="6" spans="1:32" x14ac:dyDescent="0.25">
      <c r="A6" s="78">
        <v>4</v>
      </c>
      <c r="B6" s="78" t="s">
        <v>75</v>
      </c>
      <c r="C6" s="78">
        <v>3</v>
      </c>
      <c r="D6" s="78" t="s">
        <v>326</v>
      </c>
      <c r="F6" s="84">
        <f t="shared" si="0"/>
        <v>21800</v>
      </c>
      <c r="G6" s="84">
        <v>660</v>
      </c>
      <c r="L6" s="78">
        <v>54061</v>
      </c>
      <c r="M6" s="78">
        <v>1225</v>
      </c>
      <c r="N6" s="78">
        <v>1400</v>
      </c>
      <c r="O6" s="78">
        <v>1600</v>
      </c>
      <c r="Q6" s="78" t="s">
        <v>330</v>
      </c>
      <c r="R6" s="78" t="s">
        <v>338</v>
      </c>
      <c r="S6" s="78" t="s">
        <v>339</v>
      </c>
      <c r="Z6" s="151"/>
      <c r="AA6" s="151"/>
      <c r="AB6" s="151"/>
      <c r="AC6" s="151"/>
      <c r="AD6" s="151"/>
      <c r="AE6" s="151"/>
      <c r="AF6" s="151"/>
    </row>
    <row r="7" spans="1:32" x14ac:dyDescent="0.25">
      <c r="A7" s="78">
        <v>5</v>
      </c>
      <c r="B7" s="78" t="s">
        <v>87</v>
      </c>
      <c r="C7" s="78">
        <v>3</v>
      </c>
      <c r="D7" s="78" t="s">
        <v>326</v>
      </c>
      <c r="F7" s="84">
        <f t="shared" si="0"/>
        <v>22460</v>
      </c>
      <c r="G7" s="84">
        <f t="shared" si="1"/>
        <v>660</v>
      </c>
      <c r="L7" s="78">
        <v>52141</v>
      </c>
      <c r="M7" s="78">
        <v>1000</v>
      </c>
      <c r="N7" s="78">
        <v>1150</v>
      </c>
      <c r="O7" s="78">
        <v>1300</v>
      </c>
      <c r="Q7" s="78" t="s">
        <v>331</v>
      </c>
      <c r="R7" s="78" t="s">
        <v>344</v>
      </c>
      <c r="S7" s="78" t="s">
        <v>345</v>
      </c>
      <c r="Z7" s="151"/>
      <c r="AA7" s="151"/>
      <c r="AB7" s="151"/>
      <c r="AC7" s="151"/>
      <c r="AD7" s="151"/>
      <c r="AE7" s="151"/>
      <c r="AF7" s="151"/>
    </row>
    <row r="8" spans="1:32" x14ac:dyDescent="0.25">
      <c r="A8" s="78">
        <v>6</v>
      </c>
      <c r="B8" s="78" t="s">
        <v>90</v>
      </c>
      <c r="C8" s="78">
        <v>3</v>
      </c>
      <c r="D8" s="78" t="s">
        <v>326</v>
      </c>
      <c r="F8" s="84">
        <f t="shared" si="0"/>
        <v>23120</v>
      </c>
      <c r="G8" s="84">
        <f t="shared" si="1"/>
        <v>660</v>
      </c>
      <c r="L8" s="78">
        <v>31751</v>
      </c>
      <c r="M8" s="78">
        <v>850</v>
      </c>
      <c r="N8" s="78">
        <v>975</v>
      </c>
      <c r="O8" s="78">
        <v>1100</v>
      </c>
      <c r="Q8" s="78" t="s">
        <v>332</v>
      </c>
      <c r="R8" s="78" t="s">
        <v>340</v>
      </c>
      <c r="S8" s="78" t="s">
        <v>341</v>
      </c>
      <c r="Z8" s="151"/>
      <c r="AA8" s="151"/>
      <c r="AB8" s="151"/>
      <c r="AC8" s="151"/>
      <c r="AD8" s="151"/>
      <c r="AE8" s="151"/>
      <c r="AF8" s="151"/>
    </row>
    <row r="9" spans="1:32" x14ac:dyDescent="0.25">
      <c r="A9" s="78">
        <v>7</v>
      </c>
      <c r="B9" s="78" t="s">
        <v>92</v>
      </c>
      <c r="C9" s="78">
        <v>3</v>
      </c>
      <c r="D9" s="78" t="s">
        <v>326</v>
      </c>
      <c r="F9" s="84">
        <f t="shared" si="0"/>
        <v>23780</v>
      </c>
      <c r="G9" s="84">
        <v>720</v>
      </c>
      <c r="L9" s="78">
        <v>31750</v>
      </c>
      <c r="M9" s="78">
        <v>700</v>
      </c>
      <c r="N9" s="78">
        <v>800</v>
      </c>
      <c r="O9" s="78">
        <v>900</v>
      </c>
      <c r="Q9" s="78" t="s">
        <v>333</v>
      </c>
      <c r="R9" s="78" t="s">
        <v>342</v>
      </c>
      <c r="S9" s="78" t="s">
        <v>343</v>
      </c>
    </row>
    <row r="10" spans="1:32" x14ac:dyDescent="0.25">
      <c r="A10" s="78">
        <v>8</v>
      </c>
      <c r="B10" s="78" t="s">
        <v>199</v>
      </c>
      <c r="C10" s="78">
        <v>3</v>
      </c>
      <c r="D10" s="78" t="s">
        <v>326</v>
      </c>
      <c r="F10" s="84">
        <f t="shared" si="0"/>
        <v>24500</v>
      </c>
      <c r="G10" s="84">
        <f t="shared" si="1"/>
        <v>720</v>
      </c>
    </row>
    <row r="11" spans="1:32" x14ac:dyDescent="0.25">
      <c r="A11" s="78">
        <v>9</v>
      </c>
      <c r="B11" s="78" t="s">
        <v>207</v>
      </c>
      <c r="C11" s="78">
        <v>3</v>
      </c>
      <c r="D11" s="78" t="s">
        <v>326</v>
      </c>
      <c r="F11" s="84">
        <f t="shared" si="0"/>
        <v>25220</v>
      </c>
      <c r="G11" s="84">
        <f t="shared" si="1"/>
        <v>720</v>
      </c>
    </row>
    <row r="12" spans="1:32" x14ac:dyDescent="0.25">
      <c r="A12" s="78">
        <v>10</v>
      </c>
      <c r="B12" s="78" t="s">
        <v>216</v>
      </c>
      <c r="C12" s="78">
        <v>3</v>
      </c>
      <c r="D12" s="78" t="s">
        <v>326</v>
      </c>
      <c r="F12" s="84">
        <f t="shared" si="0"/>
        <v>25940</v>
      </c>
      <c r="G12" s="84">
        <v>780</v>
      </c>
      <c r="Q12" s="78"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78">
        <v>11</v>
      </c>
      <c r="B13" s="78" t="s">
        <v>217</v>
      </c>
      <c r="C13" s="78">
        <v>3</v>
      </c>
      <c r="D13" s="78" t="s">
        <v>326</v>
      </c>
      <c r="F13" s="84">
        <f t="shared" si="0"/>
        <v>26720</v>
      </c>
      <c r="G13" s="84">
        <f t="shared" si="1"/>
        <v>780</v>
      </c>
    </row>
    <row r="14" spans="1:32" x14ac:dyDescent="0.25">
      <c r="A14" s="78">
        <v>12</v>
      </c>
      <c r="B14" s="78" t="s">
        <v>219</v>
      </c>
      <c r="C14" s="78">
        <v>3</v>
      </c>
      <c r="D14" s="78" t="s">
        <v>326</v>
      </c>
      <c r="F14" s="84">
        <f t="shared" si="0"/>
        <v>27500</v>
      </c>
      <c r="G14" s="84">
        <f t="shared" si="1"/>
        <v>780</v>
      </c>
    </row>
    <row r="15" spans="1:32" x14ac:dyDescent="0.25">
      <c r="A15" s="78">
        <v>13</v>
      </c>
      <c r="B15" s="78" t="s">
        <v>220</v>
      </c>
      <c r="C15" s="78">
        <v>3</v>
      </c>
      <c r="D15" s="78" t="s">
        <v>326</v>
      </c>
      <c r="F15" s="84">
        <f t="shared" si="0"/>
        <v>28280</v>
      </c>
      <c r="G15" s="84">
        <v>850</v>
      </c>
    </row>
    <row r="16" spans="1:32" x14ac:dyDescent="0.25">
      <c r="A16" s="78">
        <v>14</v>
      </c>
      <c r="B16" s="78" t="s">
        <v>225</v>
      </c>
      <c r="C16" s="78">
        <v>3</v>
      </c>
      <c r="D16" s="78" t="s">
        <v>326</v>
      </c>
      <c r="F16" s="84">
        <f t="shared" si="0"/>
        <v>29130</v>
      </c>
      <c r="G16" s="84">
        <f t="shared" si="1"/>
        <v>850</v>
      </c>
    </row>
    <row r="17" spans="1:7" x14ac:dyDescent="0.25">
      <c r="A17" s="78">
        <v>15</v>
      </c>
      <c r="B17" s="78" t="s">
        <v>226</v>
      </c>
      <c r="C17" s="78">
        <v>3</v>
      </c>
      <c r="D17" s="78" t="s">
        <v>326</v>
      </c>
      <c r="F17" s="84">
        <f t="shared" si="0"/>
        <v>29980</v>
      </c>
      <c r="G17" s="84">
        <f t="shared" si="1"/>
        <v>850</v>
      </c>
    </row>
    <row r="18" spans="1:7" x14ac:dyDescent="0.25">
      <c r="A18" s="78">
        <v>16</v>
      </c>
      <c r="B18" s="78" t="s">
        <v>228</v>
      </c>
      <c r="C18" s="78">
        <v>3</v>
      </c>
      <c r="D18" s="78" t="s">
        <v>326</v>
      </c>
      <c r="F18" s="84">
        <f t="shared" si="0"/>
        <v>30830</v>
      </c>
      <c r="G18" s="84">
        <v>920</v>
      </c>
    </row>
    <row r="19" spans="1:7" x14ac:dyDescent="0.25">
      <c r="A19" s="78">
        <v>17</v>
      </c>
      <c r="B19" s="78" t="s">
        <v>239</v>
      </c>
      <c r="C19" s="78">
        <v>3</v>
      </c>
      <c r="D19" s="78" t="s">
        <v>326</v>
      </c>
      <c r="F19" s="84">
        <f t="shared" si="0"/>
        <v>31750</v>
      </c>
      <c r="G19" s="84">
        <f t="shared" si="1"/>
        <v>920</v>
      </c>
    </row>
    <row r="20" spans="1:7" x14ac:dyDescent="0.25">
      <c r="A20" s="78">
        <v>18</v>
      </c>
      <c r="B20" s="78" t="s">
        <v>243</v>
      </c>
      <c r="C20" s="78">
        <v>3</v>
      </c>
      <c r="D20" s="78" t="s">
        <v>326</v>
      </c>
      <c r="F20" s="84">
        <f t="shared" si="0"/>
        <v>32670</v>
      </c>
      <c r="G20" s="84">
        <f t="shared" si="1"/>
        <v>920</v>
      </c>
    </row>
    <row r="21" spans="1:7" x14ac:dyDescent="0.25">
      <c r="A21" s="78">
        <v>19</v>
      </c>
      <c r="B21" s="78" t="s">
        <v>247</v>
      </c>
      <c r="C21" s="78">
        <v>3</v>
      </c>
      <c r="D21" s="78" t="s">
        <v>326</v>
      </c>
      <c r="F21" s="84">
        <f t="shared" si="0"/>
        <v>33590</v>
      </c>
      <c r="G21" s="84">
        <v>990</v>
      </c>
    </row>
    <row r="22" spans="1:7" x14ac:dyDescent="0.25">
      <c r="A22" s="78">
        <v>20</v>
      </c>
      <c r="B22" s="78" t="s">
        <v>248</v>
      </c>
      <c r="C22" s="78">
        <v>3</v>
      </c>
      <c r="D22" s="78" t="s">
        <v>326</v>
      </c>
      <c r="F22" s="84">
        <f t="shared" si="0"/>
        <v>34580</v>
      </c>
      <c r="G22" s="84">
        <f t="shared" si="1"/>
        <v>990</v>
      </c>
    </row>
    <row r="23" spans="1:7" x14ac:dyDescent="0.25">
      <c r="A23" s="78">
        <v>21</v>
      </c>
      <c r="B23" s="78" t="s">
        <v>255</v>
      </c>
      <c r="C23" s="78">
        <v>3</v>
      </c>
      <c r="D23" s="78" t="s">
        <v>326</v>
      </c>
      <c r="F23" s="84">
        <f t="shared" si="0"/>
        <v>35570</v>
      </c>
      <c r="G23" s="84">
        <f t="shared" si="1"/>
        <v>990</v>
      </c>
    </row>
    <row r="24" spans="1:7" x14ac:dyDescent="0.25">
      <c r="A24" s="78">
        <v>22</v>
      </c>
      <c r="B24" s="78" t="s">
        <v>256</v>
      </c>
      <c r="C24" s="78">
        <v>3</v>
      </c>
      <c r="D24" s="78" t="s">
        <v>326</v>
      </c>
      <c r="F24" s="84">
        <f t="shared" si="0"/>
        <v>36560</v>
      </c>
      <c r="G24" s="84">
        <v>1080</v>
      </c>
    </row>
    <row r="25" spans="1:7" x14ac:dyDescent="0.25">
      <c r="A25" s="78">
        <v>23</v>
      </c>
      <c r="B25" s="11" t="s">
        <v>22</v>
      </c>
      <c r="C25" s="78">
        <v>1</v>
      </c>
      <c r="D25" s="78" t="s">
        <v>325</v>
      </c>
      <c r="F25" s="84">
        <f t="shared" si="0"/>
        <v>37640</v>
      </c>
      <c r="G25" s="84">
        <f t="shared" si="1"/>
        <v>1080</v>
      </c>
    </row>
    <row r="26" spans="1:7" x14ac:dyDescent="0.25">
      <c r="F26" s="84">
        <f t="shared" si="0"/>
        <v>38720</v>
      </c>
      <c r="G26" s="84">
        <f t="shared" si="1"/>
        <v>1080</v>
      </c>
    </row>
    <row r="27" spans="1:7" x14ac:dyDescent="0.25">
      <c r="F27" s="84">
        <f t="shared" si="0"/>
        <v>39800</v>
      </c>
      <c r="G27" s="84">
        <v>1170</v>
      </c>
    </row>
    <row r="28" spans="1:7" x14ac:dyDescent="0.25">
      <c r="F28" s="84">
        <f t="shared" si="0"/>
        <v>40970</v>
      </c>
      <c r="G28" s="84">
        <f t="shared" si="1"/>
        <v>1170</v>
      </c>
    </row>
    <row r="29" spans="1:7" x14ac:dyDescent="0.25">
      <c r="F29" s="84">
        <f t="shared" si="0"/>
        <v>42140</v>
      </c>
      <c r="G29" s="84">
        <f t="shared" si="1"/>
        <v>1170</v>
      </c>
    </row>
    <row r="30" spans="1:7" x14ac:dyDescent="0.25">
      <c r="F30" s="84">
        <f t="shared" si="0"/>
        <v>43310</v>
      </c>
      <c r="G30" s="84">
        <v>1260</v>
      </c>
    </row>
    <row r="31" spans="1:7" x14ac:dyDescent="0.25">
      <c r="F31" s="84">
        <f t="shared" si="0"/>
        <v>44570</v>
      </c>
      <c r="G31" s="84">
        <f t="shared" si="1"/>
        <v>1260</v>
      </c>
    </row>
    <row r="32" spans="1:7" x14ac:dyDescent="0.25">
      <c r="F32" s="84">
        <f t="shared" si="0"/>
        <v>45830</v>
      </c>
      <c r="G32" s="84">
        <f t="shared" si="1"/>
        <v>1260</v>
      </c>
    </row>
    <row r="33" spans="6:16" x14ac:dyDescent="0.25">
      <c r="F33" s="84">
        <f t="shared" si="0"/>
        <v>47090</v>
      </c>
      <c r="G33" s="84">
        <v>1350</v>
      </c>
    </row>
    <row r="34" spans="6:16" x14ac:dyDescent="0.25">
      <c r="F34" s="84">
        <f t="shared" si="0"/>
        <v>48440</v>
      </c>
      <c r="G34" s="84">
        <f t="shared" si="1"/>
        <v>1350</v>
      </c>
      <c r="J34" s="151" t="s">
        <v>322</v>
      </c>
      <c r="K34" s="151"/>
      <c r="L34" s="151"/>
      <c r="M34" s="151"/>
      <c r="N34" s="151"/>
      <c r="O34" s="151"/>
      <c r="P34" s="151"/>
    </row>
    <row r="35" spans="6:16" x14ac:dyDescent="0.25">
      <c r="F35" s="84">
        <f t="shared" si="0"/>
        <v>49790</v>
      </c>
      <c r="G35" s="84">
        <f t="shared" si="1"/>
        <v>1350</v>
      </c>
      <c r="J35" s="151"/>
      <c r="K35" s="151"/>
      <c r="L35" s="151"/>
      <c r="M35" s="151"/>
      <c r="N35" s="151"/>
      <c r="O35" s="151"/>
      <c r="P35" s="151"/>
    </row>
    <row r="36" spans="6:16" x14ac:dyDescent="0.25">
      <c r="F36" s="84">
        <f t="shared" si="0"/>
        <v>51140</v>
      </c>
      <c r="G36" s="84">
        <v>1460</v>
      </c>
      <c r="J36" s="151"/>
      <c r="K36" s="151"/>
      <c r="L36" s="151"/>
      <c r="M36" s="151"/>
      <c r="N36" s="151"/>
      <c r="O36" s="151"/>
      <c r="P36" s="151"/>
    </row>
    <row r="37" spans="6:16" x14ac:dyDescent="0.25">
      <c r="F37" s="84">
        <f t="shared" ref="F37:F75" si="2">F36+G36</f>
        <v>52600</v>
      </c>
      <c r="G37" s="84">
        <f t="shared" ref="G37:G74" si="3">G36</f>
        <v>1460</v>
      </c>
      <c r="J37" s="151"/>
      <c r="K37" s="151"/>
      <c r="L37" s="151"/>
      <c r="M37" s="151"/>
      <c r="N37" s="151"/>
      <c r="O37" s="151"/>
      <c r="P37" s="151"/>
    </row>
    <row r="38" spans="6:16" x14ac:dyDescent="0.25">
      <c r="F38" s="84">
        <f t="shared" si="2"/>
        <v>54060</v>
      </c>
      <c r="G38" s="84">
        <f t="shared" si="3"/>
        <v>1460</v>
      </c>
      <c r="J38" s="151"/>
      <c r="K38" s="151"/>
      <c r="L38" s="151"/>
      <c r="M38" s="151"/>
      <c r="N38" s="151"/>
      <c r="O38" s="151"/>
      <c r="P38" s="151"/>
    </row>
    <row r="39" spans="6:16" x14ac:dyDescent="0.25">
      <c r="F39" s="84">
        <f t="shared" si="2"/>
        <v>55520</v>
      </c>
      <c r="G39" s="84">
        <v>1580</v>
      </c>
      <c r="J39" s="151"/>
      <c r="K39" s="151"/>
      <c r="L39" s="151"/>
      <c r="M39" s="151"/>
      <c r="N39" s="151"/>
      <c r="O39" s="151"/>
      <c r="P39" s="151"/>
    </row>
    <row r="40" spans="6:16" x14ac:dyDescent="0.25">
      <c r="F40" s="84">
        <f t="shared" si="2"/>
        <v>57100</v>
      </c>
      <c r="G40" s="84">
        <f t="shared" si="3"/>
        <v>1580</v>
      </c>
    </row>
    <row r="41" spans="6:16" x14ac:dyDescent="0.25">
      <c r="F41" s="84">
        <f t="shared" si="2"/>
        <v>58680</v>
      </c>
      <c r="G41" s="84">
        <f t="shared" si="3"/>
        <v>1580</v>
      </c>
    </row>
    <row r="42" spans="6:16" x14ac:dyDescent="0.25">
      <c r="F42" s="84">
        <f t="shared" si="2"/>
        <v>60260</v>
      </c>
      <c r="G42" s="84">
        <v>1700</v>
      </c>
    </row>
    <row r="43" spans="6:16" x14ac:dyDescent="0.25">
      <c r="F43" s="84">
        <f t="shared" si="2"/>
        <v>61960</v>
      </c>
      <c r="G43" s="84">
        <f t="shared" si="3"/>
        <v>1700</v>
      </c>
    </row>
    <row r="44" spans="6:16" x14ac:dyDescent="0.25">
      <c r="F44" s="84">
        <f t="shared" si="2"/>
        <v>63660</v>
      </c>
      <c r="G44" s="84">
        <f t="shared" si="3"/>
        <v>1700</v>
      </c>
    </row>
    <row r="45" spans="6:16" x14ac:dyDescent="0.25">
      <c r="F45" s="84">
        <f t="shared" si="2"/>
        <v>65360</v>
      </c>
      <c r="G45" s="84">
        <v>1830</v>
      </c>
    </row>
    <row r="46" spans="6:16" x14ac:dyDescent="0.25">
      <c r="F46" s="84">
        <f t="shared" si="2"/>
        <v>67190</v>
      </c>
      <c r="G46" s="84">
        <f t="shared" si="3"/>
        <v>1830</v>
      </c>
    </row>
    <row r="47" spans="6:16" x14ac:dyDescent="0.25">
      <c r="F47" s="84">
        <f t="shared" si="2"/>
        <v>69020</v>
      </c>
      <c r="G47" s="84">
        <f t="shared" si="3"/>
        <v>1830</v>
      </c>
    </row>
    <row r="48" spans="6:16" x14ac:dyDescent="0.25">
      <c r="F48" s="84">
        <f t="shared" si="2"/>
        <v>70850</v>
      </c>
      <c r="G48" s="84">
        <v>1960</v>
      </c>
    </row>
    <row r="49" spans="6:7" x14ac:dyDescent="0.25">
      <c r="F49" s="84">
        <f t="shared" si="2"/>
        <v>72810</v>
      </c>
      <c r="G49" s="84">
        <f t="shared" si="3"/>
        <v>1960</v>
      </c>
    </row>
    <row r="50" spans="6:7" x14ac:dyDescent="0.25">
      <c r="F50" s="84">
        <f t="shared" si="2"/>
        <v>74770</v>
      </c>
      <c r="G50" s="84">
        <f t="shared" si="3"/>
        <v>1960</v>
      </c>
    </row>
    <row r="51" spans="6:7" x14ac:dyDescent="0.25">
      <c r="F51" s="84">
        <f t="shared" si="2"/>
        <v>76730</v>
      </c>
      <c r="G51" s="84">
        <v>2090</v>
      </c>
    </row>
    <row r="52" spans="6:7" x14ac:dyDescent="0.25">
      <c r="F52" s="84">
        <f t="shared" si="2"/>
        <v>78820</v>
      </c>
      <c r="G52" s="84">
        <f t="shared" si="3"/>
        <v>2090</v>
      </c>
    </row>
    <row r="53" spans="6:7" x14ac:dyDescent="0.25">
      <c r="F53" s="84">
        <f t="shared" si="2"/>
        <v>80910</v>
      </c>
      <c r="G53" s="84">
        <f t="shared" si="3"/>
        <v>2090</v>
      </c>
    </row>
    <row r="54" spans="6:7" x14ac:dyDescent="0.25">
      <c r="F54" s="84">
        <f t="shared" si="2"/>
        <v>83000</v>
      </c>
      <c r="G54" s="84">
        <v>2240</v>
      </c>
    </row>
    <row r="55" spans="6:7" x14ac:dyDescent="0.25">
      <c r="F55" s="84">
        <f t="shared" si="2"/>
        <v>85240</v>
      </c>
      <c r="G55" s="84">
        <f t="shared" si="3"/>
        <v>2240</v>
      </c>
    </row>
    <row r="56" spans="6:7" x14ac:dyDescent="0.25">
      <c r="F56" s="84">
        <f t="shared" si="2"/>
        <v>87480</v>
      </c>
      <c r="G56" s="84">
        <f t="shared" si="3"/>
        <v>2240</v>
      </c>
    </row>
    <row r="57" spans="6:7" x14ac:dyDescent="0.25">
      <c r="F57" s="84">
        <f t="shared" si="2"/>
        <v>89720</v>
      </c>
      <c r="G57" s="84">
        <v>2390</v>
      </c>
    </row>
    <row r="58" spans="6:7" x14ac:dyDescent="0.25">
      <c r="F58" s="84">
        <f t="shared" si="2"/>
        <v>92110</v>
      </c>
      <c r="G58" s="84">
        <f t="shared" si="3"/>
        <v>2390</v>
      </c>
    </row>
    <row r="59" spans="6:7" x14ac:dyDescent="0.25">
      <c r="F59" s="84">
        <f t="shared" si="2"/>
        <v>94500</v>
      </c>
      <c r="G59" s="84">
        <f t="shared" si="3"/>
        <v>2390</v>
      </c>
    </row>
    <row r="60" spans="6:7" x14ac:dyDescent="0.25">
      <c r="F60" s="84">
        <f t="shared" si="2"/>
        <v>96890</v>
      </c>
      <c r="G60" s="84">
        <v>2540</v>
      </c>
    </row>
    <row r="61" spans="6:7" x14ac:dyDescent="0.25">
      <c r="F61" s="84">
        <f t="shared" si="2"/>
        <v>99430</v>
      </c>
      <c r="G61" s="84">
        <f t="shared" si="3"/>
        <v>2540</v>
      </c>
    </row>
    <row r="62" spans="6:7" x14ac:dyDescent="0.25">
      <c r="F62" s="84">
        <f t="shared" si="2"/>
        <v>101970</v>
      </c>
      <c r="G62" s="84">
        <f t="shared" si="3"/>
        <v>2540</v>
      </c>
    </row>
    <row r="63" spans="6:7" x14ac:dyDescent="0.25">
      <c r="F63" s="84">
        <f t="shared" si="2"/>
        <v>104510</v>
      </c>
      <c r="G63" s="84">
        <v>2700</v>
      </c>
    </row>
    <row r="64" spans="6:7" x14ac:dyDescent="0.25">
      <c r="F64" s="84">
        <f t="shared" si="2"/>
        <v>107210</v>
      </c>
      <c r="G64" s="84">
        <f t="shared" si="3"/>
        <v>2700</v>
      </c>
    </row>
    <row r="65" spans="6:7" x14ac:dyDescent="0.25">
      <c r="F65" s="84">
        <f t="shared" si="2"/>
        <v>109910</v>
      </c>
      <c r="G65" s="84">
        <f t="shared" si="3"/>
        <v>2700</v>
      </c>
    </row>
    <row r="66" spans="6:7" x14ac:dyDescent="0.25">
      <c r="F66" s="84">
        <f t="shared" si="2"/>
        <v>112610</v>
      </c>
      <c r="G66" s="84">
        <v>2890</v>
      </c>
    </row>
    <row r="67" spans="6:7" x14ac:dyDescent="0.25">
      <c r="F67" s="84">
        <f t="shared" si="2"/>
        <v>115500</v>
      </c>
      <c r="G67" s="84">
        <f t="shared" si="3"/>
        <v>2890</v>
      </c>
    </row>
    <row r="68" spans="6:7" x14ac:dyDescent="0.25">
      <c r="F68" s="84">
        <f t="shared" si="2"/>
        <v>118390</v>
      </c>
      <c r="G68" s="84">
        <f t="shared" si="3"/>
        <v>2890</v>
      </c>
    </row>
    <row r="69" spans="6:7" x14ac:dyDescent="0.25">
      <c r="F69" s="84">
        <f t="shared" si="2"/>
        <v>121280</v>
      </c>
      <c r="G69" s="84">
        <v>3100</v>
      </c>
    </row>
    <row r="70" spans="6:7" x14ac:dyDescent="0.25">
      <c r="F70" s="84">
        <f t="shared" si="2"/>
        <v>124380</v>
      </c>
      <c r="G70" s="84">
        <f t="shared" si="3"/>
        <v>3100</v>
      </c>
    </row>
    <row r="71" spans="6:7" x14ac:dyDescent="0.25">
      <c r="F71" s="84">
        <f t="shared" si="2"/>
        <v>127480</v>
      </c>
      <c r="G71" s="84">
        <f t="shared" si="3"/>
        <v>3100</v>
      </c>
    </row>
    <row r="72" spans="6:7" x14ac:dyDescent="0.25">
      <c r="F72" s="84">
        <f t="shared" si="2"/>
        <v>130580</v>
      </c>
      <c r="G72" s="84">
        <v>3320</v>
      </c>
    </row>
    <row r="73" spans="6:7" x14ac:dyDescent="0.25">
      <c r="F73" s="84">
        <f t="shared" si="2"/>
        <v>133900</v>
      </c>
      <c r="G73" s="84">
        <f t="shared" si="3"/>
        <v>3320</v>
      </c>
    </row>
    <row r="74" spans="6:7" x14ac:dyDescent="0.25">
      <c r="F74" s="84">
        <f t="shared" si="2"/>
        <v>137220</v>
      </c>
      <c r="G74" s="84">
        <f t="shared" si="3"/>
        <v>3320</v>
      </c>
    </row>
    <row r="75" spans="6:7" x14ac:dyDescent="0.25">
      <c r="F75" s="84">
        <f t="shared" si="2"/>
        <v>140540</v>
      </c>
      <c r="G75" s="84">
        <v>3610</v>
      </c>
    </row>
  </sheetData>
  <mergeCells count="5">
    <mergeCell ref="L2:O2"/>
    <mergeCell ref="A1:D1"/>
    <mergeCell ref="Z3:AF8"/>
    <mergeCell ref="J34:P39"/>
    <mergeCell ref="F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7121-0628-465E-89DA-8B38564DDF2A}">
  <sheetPr codeName="Sheet2"/>
  <dimension ref="A1:Q83"/>
  <sheetViews>
    <sheetView topLeftCell="A38" workbookViewId="0">
      <selection activeCell="A67" sqref="A67"/>
    </sheetView>
  </sheetViews>
  <sheetFormatPr defaultRowHeight="15" x14ac:dyDescent="0.25"/>
  <cols>
    <col min="1" max="1" width="14.28515625" style="1" customWidth="1"/>
    <col min="2" max="2" width="9.140625" style="1"/>
    <col min="3" max="3" width="36.7109375" bestFit="1" customWidth="1"/>
    <col min="13" max="13" width="10.7109375" style="43" customWidth="1"/>
    <col min="14" max="14" width="24.5703125" style="43" customWidth="1"/>
  </cols>
  <sheetData>
    <row r="1" spans="1:17" x14ac:dyDescent="0.25">
      <c r="A1" s="103"/>
      <c r="B1" s="96"/>
      <c r="C1" s="96"/>
      <c r="D1" s="96"/>
      <c r="E1" s="96"/>
      <c r="F1" s="96"/>
      <c r="G1" s="96"/>
      <c r="M1"/>
      <c r="N1"/>
    </row>
    <row r="2" spans="1:17" x14ac:dyDescent="0.25">
      <c r="A2" s="97" t="s">
        <v>387</v>
      </c>
      <c r="B2" s="97" t="s">
        <v>388</v>
      </c>
      <c r="C2" s="97" t="s">
        <v>359</v>
      </c>
      <c r="D2" s="97" t="s">
        <v>280</v>
      </c>
      <c r="E2" s="97" t="s">
        <v>360</v>
      </c>
      <c r="F2" s="97" t="s">
        <v>361</v>
      </c>
      <c r="G2" s="97" t="s">
        <v>362</v>
      </c>
      <c r="M2" s="7" t="s">
        <v>191</v>
      </c>
      <c r="N2" s="7" t="s">
        <v>2</v>
      </c>
      <c r="O2" t="s">
        <v>106</v>
      </c>
      <c r="P2" t="s">
        <v>188</v>
      </c>
      <c r="Q2" t="s">
        <v>189</v>
      </c>
    </row>
    <row r="3" spans="1:17" x14ac:dyDescent="0.25">
      <c r="A3" s="100">
        <v>14340374</v>
      </c>
      <c r="B3" s="100">
        <v>2207713</v>
      </c>
      <c r="C3" s="100" t="s">
        <v>57</v>
      </c>
      <c r="D3" s="100" t="s">
        <v>365</v>
      </c>
      <c r="E3" s="101">
        <v>74241</v>
      </c>
      <c r="F3" s="101">
        <v>9283</v>
      </c>
      <c r="G3" s="101">
        <v>64958</v>
      </c>
      <c r="H3">
        <f>A3-M3</f>
        <v>0</v>
      </c>
      <c r="I3" s="95">
        <f>E3-O3</f>
        <v>0</v>
      </c>
      <c r="J3" s="95">
        <f>F3-P3</f>
        <v>0</v>
      </c>
      <c r="M3" s="11">
        <v>14340374</v>
      </c>
      <c r="N3" s="11" t="s">
        <v>57</v>
      </c>
      <c r="O3">
        <v>74241</v>
      </c>
      <c r="P3">
        <v>9283</v>
      </c>
      <c r="Q3">
        <v>64958</v>
      </c>
    </row>
    <row r="4" spans="1:17" x14ac:dyDescent="0.25">
      <c r="A4" s="100">
        <v>14341708</v>
      </c>
      <c r="B4" s="100">
        <v>2214132</v>
      </c>
      <c r="C4" s="100" t="s">
        <v>46</v>
      </c>
      <c r="D4" s="100" t="s">
        <v>364</v>
      </c>
      <c r="E4" s="101">
        <v>98193</v>
      </c>
      <c r="F4" s="101">
        <v>14760</v>
      </c>
      <c r="G4" s="101">
        <v>83433</v>
      </c>
      <c r="H4">
        <f t="shared" ref="H4:H67" si="0">A4-M4</f>
        <v>0</v>
      </c>
      <c r="I4" s="95">
        <f t="shared" ref="I4:I67" si="1">E4-O4</f>
        <v>0</v>
      </c>
      <c r="J4" s="95">
        <f t="shared" ref="J4:J67" si="2">F4-P4</f>
        <v>0</v>
      </c>
      <c r="M4" s="11">
        <v>14341708</v>
      </c>
      <c r="N4" s="11" t="s">
        <v>46</v>
      </c>
      <c r="O4">
        <v>98193</v>
      </c>
      <c r="P4">
        <v>14760</v>
      </c>
      <c r="Q4">
        <v>83433</v>
      </c>
    </row>
    <row r="5" spans="1:17" x14ac:dyDescent="0.25">
      <c r="A5" s="100">
        <v>14342258</v>
      </c>
      <c r="B5" s="100">
        <v>2215020</v>
      </c>
      <c r="C5" s="100" t="s">
        <v>26</v>
      </c>
      <c r="D5" s="100" t="s">
        <v>364</v>
      </c>
      <c r="E5" s="101">
        <v>98368</v>
      </c>
      <c r="F5" s="101">
        <v>12820</v>
      </c>
      <c r="G5" s="101">
        <v>85548</v>
      </c>
      <c r="H5">
        <f t="shared" si="0"/>
        <v>0</v>
      </c>
      <c r="I5" s="95">
        <f t="shared" si="1"/>
        <v>0</v>
      </c>
      <c r="J5" s="95">
        <f t="shared" si="2"/>
        <v>0</v>
      </c>
      <c r="M5" s="11">
        <v>14342258</v>
      </c>
      <c r="N5" s="11" t="s">
        <v>26</v>
      </c>
      <c r="O5">
        <v>98368</v>
      </c>
      <c r="P5">
        <v>12820</v>
      </c>
      <c r="Q5">
        <v>85548</v>
      </c>
    </row>
    <row r="6" spans="1:17" x14ac:dyDescent="0.25">
      <c r="A6" s="98">
        <v>14342283</v>
      </c>
      <c r="B6" s="98">
        <v>2215047</v>
      </c>
      <c r="C6" s="98" t="s">
        <v>29</v>
      </c>
      <c r="D6" s="98" t="s">
        <v>364</v>
      </c>
      <c r="E6" s="99">
        <v>33580</v>
      </c>
      <c r="F6" s="99">
        <v>200</v>
      </c>
      <c r="G6" s="99">
        <v>33380</v>
      </c>
      <c r="H6">
        <f t="shared" si="0"/>
        <v>0</v>
      </c>
      <c r="I6" s="95">
        <f t="shared" si="1"/>
        <v>241</v>
      </c>
      <c r="J6" s="95">
        <f t="shared" si="2"/>
        <v>0</v>
      </c>
      <c r="M6" s="107">
        <v>14342283</v>
      </c>
      <c r="N6" s="107" t="s">
        <v>29</v>
      </c>
      <c r="O6">
        <v>33339</v>
      </c>
      <c r="P6">
        <v>200</v>
      </c>
      <c r="Q6">
        <v>33139</v>
      </c>
    </row>
    <row r="7" spans="1:17" x14ac:dyDescent="0.25">
      <c r="A7" s="98">
        <v>14343135</v>
      </c>
      <c r="B7" s="98">
        <v>2219017</v>
      </c>
      <c r="C7" s="98" t="s">
        <v>77</v>
      </c>
      <c r="D7" s="98" t="s">
        <v>364</v>
      </c>
      <c r="E7" s="99" t="s">
        <v>399</v>
      </c>
      <c r="F7" s="99">
        <v>23820</v>
      </c>
      <c r="G7" s="99">
        <v>76921</v>
      </c>
      <c r="H7">
        <f t="shared" si="0"/>
        <v>0</v>
      </c>
      <c r="I7" s="95" t="e">
        <f t="shared" si="1"/>
        <v>#VALUE!</v>
      </c>
      <c r="J7" s="95">
        <f t="shared" si="2"/>
        <v>0</v>
      </c>
      <c r="M7" s="11">
        <v>14343135</v>
      </c>
      <c r="N7" s="11" t="s">
        <v>77</v>
      </c>
      <c r="O7">
        <v>100741</v>
      </c>
      <c r="P7">
        <v>23820</v>
      </c>
      <c r="Q7">
        <v>76921</v>
      </c>
    </row>
    <row r="8" spans="1:17" x14ac:dyDescent="0.25">
      <c r="A8" s="98">
        <v>14344389</v>
      </c>
      <c r="B8" s="98">
        <v>2224170</v>
      </c>
      <c r="C8" s="98" t="s">
        <v>380</v>
      </c>
      <c r="D8" s="98" t="s">
        <v>365</v>
      </c>
      <c r="E8" s="99">
        <v>84160</v>
      </c>
      <c r="F8" s="99">
        <v>10685</v>
      </c>
      <c r="G8" s="99">
        <v>73475</v>
      </c>
      <c r="H8">
        <f t="shared" si="0"/>
        <v>0</v>
      </c>
      <c r="I8" s="95">
        <f t="shared" si="1"/>
        <v>0</v>
      </c>
      <c r="J8" s="95">
        <f t="shared" si="2"/>
        <v>0</v>
      </c>
      <c r="M8" s="11">
        <v>14344389</v>
      </c>
      <c r="N8" s="11" t="s">
        <v>89</v>
      </c>
      <c r="O8">
        <v>84160</v>
      </c>
      <c r="P8">
        <v>10685</v>
      </c>
      <c r="Q8">
        <v>73475</v>
      </c>
    </row>
    <row r="9" spans="1:17" x14ac:dyDescent="0.25">
      <c r="A9" s="98">
        <v>14344396</v>
      </c>
      <c r="B9" s="98">
        <v>2224177</v>
      </c>
      <c r="C9" s="98" t="s">
        <v>35</v>
      </c>
      <c r="D9" s="98" t="s">
        <v>364</v>
      </c>
      <c r="E9" s="99">
        <v>98193</v>
      </c>
      <c r="F9" s="99">
        <v>19760</v>
      </c>
      <c r="G9" s="99">
        <v>78433</v>
      </c>
      <c r="H9">
        <f t="shared" si="0"/>
        <v>0</v>
      </c>
      <c r="I9" s="95">
        <f t="shared" si="1"/>
        <v>0</v>
      </c>
      <c r="J9" s="95">
        <f t="shared" si="2"/>
        <v>0</v>
      </c>
      <c r="M9" s="11">
        <v>14344396</v>
      </c>
      <c r="N9" s="11" t="s">
        <v>35</v>
      </c>
      <c r="O9">
        <v>98193</v>
      </c>
      <c r="P9">
        <v>19760</v>
      </c>
      <c r="Q9">
        <v>78433</v>
      </c>
    </row>
    <row r="10" spans="1:17" x14ac:dyDescent="0.25">
      <c r="A10" s="98">
        <v>14344399</v>
      </c>
      <c r="B10" s="98">
        <v>2224180</v>
      </c>
      <c r="C10" s="98" t="s">
        <v>99</v>
      </c>
      <c r="D10" s="98" t="s">
        <v>375</v>
      </c>
      <c r="E10" s="99">
        <v>25852</v>
      </c>
      <c r="F10" s="99">
        <v>200</v>
      </c>
      <c r="G10" s="99">
        <v>25652</v>
      </c>
      <c r="H10">
        <f t="shared" si="0"/>
        <v>0</v>
      </c>
      <c r="I10" s="95">
        <f t="shared" si="1"/>
        <v>181</v>
      </c>
      <c r="J10" s="95">
        <f t="shared" si="2"/>
        <v>0</v>
      </c>
      <c r="M10" s="107">
        <v>14344399</v>
      </c>
      <c r="N10" s="107" t="s">
        <v>99</v>
      </c>
      <c r="O10">
        <v>25671</v>
      </c>
      <c r="P10">
        <v>200</v>
      </c>
      <c r="Q10">
        <v>25471</v>
      </c>
    </row>
    <row r="11" spans="1:17" x14ac:dyDescent="0.25">
      <c r="A11" s="100">
        <v>14344403</v>
      </c>
      <c r="B11" s="100">
        <v>2224186</v>
      </c>
      <c r="C11" s="100" t="s">
        <v>32</v>
      </c>
      <c r="D11" s="100" t="s">
        <v>365</v>
      </c>
      <c r="E11" s="101">
        <v>81750</v>
      </c>
      <c r="F11" s="101">
        <v>11685</v>
      </c>
      <c r="G11" s="101">
        <v>70065</v>
      </c>
      <c r="H11">
        <f t="shared" si="0"/>
        <v>0</v>
      </c>
      <c r="I11" s="95">
        <f t="shared" si="1"/>
        <v>0</v>
      </c>
      <c r="J11" s="95">
        <f t="shared" si="2"/>
        <v>0</v>
      </c>
      <c r="M11" s="11">
        <v>14344403</v>
      </c>
      <c r="N11" s="11" t="s">
        <v>32</v>
      </c>
      <c r="O11">
        <v>81750</v>
      </c>
      <c r="P11">
        <v>11685</v>
      </c>
      <c r="Q11">
        <v>70065</v>
      </c>
    </row>
    <row r="12" spans="1:17" x14ac:dyDescent="0.25">
      <c r="A12" s="100">
        <v>14344404</v>
      </c>
      <c r="B12" s="100">
        <v>2224187</v>
      </c>
      <c r="C12" s="100" t="s">
        <v>54</v>
      </c>
      <c r="D12" s="100" t="s">
        <v>365</v>
      </c>
      <c r="E12" s="101">
        <v>83960</v>
      </c>
      <c r="F12" s="101">
        <v>9685</v>
      </c>
      <c r="G12" s="101">
        <v>74275</v>
      </c>
      <c r="H12">
        <f t="shared" si="0"/>
        <v>0</v>
      </c>
      <c r="I12" s="95">
        <f t="shared" si="1"/>
        <v>0</v>
      </c>
      <c r="J12" s="95">
        <f t="shared" si="2"/>
        <v>0</v>
      </c>
      <c r="M12" s="11">
        <v>14344404</v>
      </c>
      <c r="N12" s="11" t="s">
        <v>54</v>
      </c>
      <c r="O12">
        <v>83960</v>
      </c>
      <c r="P12">
        <v>9685</v>
      </c>
      <c r="Q12">
        <v>74275</v>
      </c>
    </row>
    <row r="13" spans="1:17" x14ac:dyDescent="0.25">
      <c r="A13" s="98">
        <v>14344410</v>
      </c>
      <c r="B13" s="98">
        <v>2224197</v>
      </c>
      <c r="C13" s="98" t="s">
        <v>368</v>
      </c>
      <c r="D13" s="98" t="s">
        <v>365</v>
      </c>
      <c r="E13" s="99">
        <v>39865</v>
      </c>
      <c r="F13" s="99">
        <v>200</v>
      </c>
      <c r="G13" s="99">
        <v>39665</v>
      </c>
      <c r="H13">
        <f t="shared" si="0"/>
        <v>0</v>
      </c>
      <c r="I13" s="95">
        <f t="shared" si="1"/>
        <v>266</v>
      </c>
      <c r="J13" s="95">
        <f t="shared" si="2"/>
        <v>0</v>
      </c>
      <c r="M13" s="107">
        <v>14344410</v>
      </c>
      <c r="N13" s="107" t="s">
        <v>53</v>
      </c>
      <c r="O13">
        <v>39599</v>
      </c>
      <c r="P13">
        <v>200</v>
      </c>
      <c r="Q13">
        <v>39399</v>
      </c>
    </row>
    <row r="14" spans="1:17" x14ac:dyDescent="0.25">
      <c r="A14" s="98">
        <v>14344415</v>
      </c>
      <c r="B14" s="98">
        <v>2224202</v>
      </c>
      <c r="C14" s="98" t="s">
        <v>371</v>
      </c>
      <c r="D14" s="98" t="s">
        <v>365</v>
      </c>
      <c r="E14" s="99">
        <v>83960</v>
      </c>
      <c r="F14" s="99">
        <v>18685</v>
      </c>
      <c r="G14" s="99">
        <v>65275</v>
      </c>
      <c r="H14">
        <f t="shared" si="0"/>
        <v>0</v>
      </c>
      <c r="I14" s="95">
        <f t="shared" si="1"/>
        <v>0</v>
      </c>
      <c r="J14" s="95">
        <f t="shared" si="2"/>
        <v>0</v>
      </c>
      <c r="M14" s="11">
        <v>14344415</v>
      </c>
      <c r="N14" s="11" t="s">
        <v>48</v>
      </c>
      <c r="O14">
        <v>83960</v>
      </c>
      <c r="P14">
        <v>18685</v>
      </c>
      <c r="Q14">
        <v>65275</v>
      </c>
    </row>
    <row r="15" spans="1:17" x14ac:dyDescent="0.25">
      <c r="A15" s="98">
        <v>14344416</v>
      </c>
      <c r="B15" s="98">
        <v>2224203</v>
      </c>
      <c r="C15" s="98" t="s">
        <v>379</v>
      </c>
      <c r="D15" s="98" t="s">
        <v>365</v>
      </c>
      <c r="E15" s="99">
        <v>83960</v>
      </c>
      <c r="F15" s="99">
        <v>16185</v>
      </c>
      <c r="G15" s="99">
        <v>67775</v>
      </c>
      <c r="H15">
        <f t="shared" si="0"/>
        <v>0</v>
      </c>
      <c r="I15" s="95">
        <f t="shared" si="1"/>
        <v>0</v>
      </c>
      <c r="J15" s="95">
        <f t="shared" si="2"/>
        <v>0</v>
      </c>
      <c r="M15" s="11">
        <v>14344416</v>
      </c>
      <c r="N15" s="11" t="s">
        <v>82</v>
      </c>
      <c r="O15">
        <v>83960</v>
      </c>
      <c r="P15">
        <v>16185</v>
      </c>
      <c r="Q15">
        <v>67775</v>
      </c>
    </row>
    <row r="16" spans="1:17" x14ac:dyDescent="0.25">
      <c r="A16" s="98">
        <v>14344420</v>
      </c>
      <c r="B16" s="98">
        <v>2224209</v>
      </c>
      <c r="C16" s="98" t="s">
        <v>24</v>
      </c>
      <c r="D16" s="98" t="s">
        <v>365</v>
      </c>
      <c r="E16" s="99">
        <v>88206</v>
      </c>
      <c r="F16" s="99">
        <v>16685</v>
      </c>
      <c r="G16" s="99">
        <v>71521</v>
      </c>
      <c r="H16">
        <f t="shared" si="0"/>
        <v>0</v>
      </c>
      <c r="I16" s="95">
        <f t="shared" si="1"/>
        <v>0</v>
      </c>
      <c r="J16" s="95">
        <f t="shared" si="2"/>
        <v>0</v>
      </c>
      <c r="M16" s="11">
        <v>14344420</v>
      </c>
      <c r="N16" s="11" t="s">
        <v>24</v>
      </c>
      <c r="O16">
        <v>88206</v>
      </c>
      <c r="P16">
        <v>16685</v>
      </c>
      <c r="Q16">
        <v>71521</v>
      </c>
    </row>
    <row r="17" spans="1:17" x14ac:dyDescent="0.25">
      <c r="A17" s="100">
        <v>14344424</v>
      </c>
      <c r="B17" s="100">
        <v>2224213</v>
      </c>
      <c r="C17" s="100" t="s">
        <v>305</v>
      </c>
      <c r="D17" s="100" t="s">
        <v>365</v>
      </c>
      <c r="E17" s="101">
        <v>81750</v>
      </c>
      <c r="F17" s="101">
        <v>17685</v>
      </c>
      <c r="G17" s="101">
        <v>64065</v>
      </c>
      <c r="H17">
        <f t="shared" si="0"/>
        <v>0</v>
      </c>
      <c r="I17" s="95">
        <f t="shared" si="1"/>
        <v>0</v>
      </c>
      <c r="J17" s="95">
        <f t="shared" si="2"/>
        <v>0</v>
      </c>
      <c r="M17" s="11">
        <v>14344424</v>
      </c>
      <c r="N17" s="11" t="s">
        <v>305</v>
      </c>
      <c r="O17">
        <v>81750</v>
      </c>
      <c r="P17">
        <v>17685</v>
      </c>
      <c r="Q17">
        <v>64065</v>
      </c>
    </row>
    <row r="18" spans="1:17" x14ac:dyDescent="0.25">
      <c r="A18" s="100">
        <v>14344425</v>
      </c>
      <c r="B18" s="100">
        <v>2224214</v>
      </c>
      <c r="C18" s="100" t="s">
        <v>381</v>
      </c>
      <c r="D18" s="100" t="s">
        <v>365</v>
      </c>
      <c r="E18" s="101">
        <v>29974</v>
      </c>
      <c r="F18" s="101">
        <v>200</v>
      </c>
      <c r="G18" s="101">
        <v>29774</v>
      </c>
      <c r="H18">
        <f t="shared" si="0"/>
        <v>0</v>
      </c>
      <c r="I18" s="95">
        <f t="shared" si="1"/>
        <v>220</v>
      </c>
      <c r="J18" s="95">
        <f t="shared" si="2"/>
        <v>0</v>
      </c>
      <c r="M18" s="107">
        <v>14344425</v>
      </c>
      <c r="N18" s="107" t="s">
        <v>43</v>
      </c>
      <c r="O18">
        <v>29754</v>
      </c>
      <c r="P18">
        <v>200</v>
      </c>
      <c r="Q18">
        <v>29554</v>
      </c>
    </row>
    <row r="19" spans="1:17" x14ac:dyDescent="0.25">
      <c r="A19" s="98">
        <v>14344429</v>
      </c>
      <c r="B19" s="98">
        <v>2224219</v>
      </c>
      <c r="C19" s="98" t="s">
        <v>85</v>
      </c>
      <c r="D19" s="98" t="s">
        <v>365</v>
      </c>
      <c r="E19" s="99">
        <v>56244</v>
      </c>
      <c r="F19" s="99">
        <v>4213</v>
      </c>
      <c r="G19" s="99">
        <v>52031</v>
      </c>
      <c r="H19">
        <f t="shared" si="0"/>
        <v>0</v>
      </c>
      <c r="I19" s="95">
        <f t="shared" si="1"/>
        <v>0</v>
      </c>
      <c r="J19" s="95">
        <f t="shared" si="2"/>
        <v>0</v>
      </c>
      <c r="M19" s="11">
        <v>14344429</v>
      </c>
      <c r="N19" s="11" t="s">
        <v>85</v>
      </c>
      <c r="O19">
        <v>56244</v>
      </c>
      <c r="P19">
        <v>4213</v>
      </c>
      <c r="Q19">
        <v>52031</v>
      </c>
    </row>
    <row r="20" spans="1:17" x14ac:dyDescent="0.25">
      <c r="A20" s="98">
        <v>14344431</v>
      </c>
      <c r="B20" s="98">
        <v>2224223</v>
      </c>
      <c r="C20" s="98" t="s">
        <v>103</v>
      </c>
      <c r="D20" s="98" t="s">
        <v>364</v>
      </c>
      <c r="E20" s="99">
        <v>88381</v>
      </c>
      <c r="F20" s="99">
        <v>11460</v>
      </c>
      <c r="G20" s="99">
        <v>76921</v>
      </c>
      <c r="H20">
        <f t="shared" si="0"/>
        <v>0</v>
      </c>
      <c r="I20" s="95">
        <f t="shared" si="1"/>
        <v>0</v>
      </c>
      <c r="J20" s="95">
        <f t="shared" si="2"/>
        <v>0</v>
      </c>
      <c r="M20" s="11">
        <v>14344431</v>
      </c>
      <c r="N20" s="11" t="s">
        <v>103</v>
      </c>
      <c r="O20">
        <v>88381</v>
      </c>
      <c r="P20">
        <v>11460</v>
      </c>
      <c r="Q20">
        <v>76921</v>
      </c>
    </row>
    <row r="21" spans="1:17" x14ac:dyDescent="0.25">
      <c r="A21" s="100">
        <v>14344432</v>
      </c>
      <c r="B21" s="100">
        <v>2224224</v>
      </c>
      <c r="C21" s="100" t="s">
        <v>384</v>
      </c>
      <c r="D21" s="100" t="s">
        <v>363</v>
      </c>
      <c r="E21" s="101">
        <v>26515</v>
      </c>
      <c r="F21" s="101">
        <v>200</v>
      </c>
      <c r="G21" s="101">
        <v>26315</v>
      </c>
      <c r="H21">
        <f t="shared" si="0"/>
        <v>0</v>
      </c>
      <c r="I21" s="95">
        <f t="shared" si="1"/>
        <v>180</v>
      </c>
      <c r="J21" s="95">
        <f t="shared" si="2"/>
        <v>0</v>
      </c>
      <c r="M21" s="107">
        <v>14344432</v>
      </c>
      <c r="N21" s="107" t="s">
        <v>102</v>
      </c>
      <c r="O21">
        <v>26335</v>
      </c>
      <c r="P21">
        <v>200</v>
      </c>
      <c r="Q21">
        <v>26135</v>
      </c>
    </row>
    <row r="22" spans="1:17" x14ac:dyDescent="0.25">
      <c r="A22" s="98">
        <v>14344435</v>
      </c>
      <c r="B22" s="98">
        <v>2224227</v>
      </c>
      <c r="C22" s="98" t="s">
        <v>79</v>
      </c>
      <c r="D22" s="98" t="s">
        <v>365</v>
      </c>
      <c r="E22" s="99">
        <v>81750</v>
      </c>
      <c r="F22" s="99">
        <v>12917</v>
      </c>
      <c r="G22" s="99">
        <v>68833</v>
      </c>
      <c r="H22">
        <f t="shared" si="0"/>
        <v>0</v>
      </c>
      <c r="I22" s="95">
        <f t="shared" si="1"/>
        <v>0</v>
      </c>
      <c r="J22" s="95">
        <f t="shared" si="2"/>
        <v>0</v>
      </c>
      <c r="M22" s="11">
        <v>14344435</v>
      </c>
      <c r="N22" s="11" t="s">
        <v>79</v>
      </c>
      <c r="O22">
        <v>81750</v>
      </c>
      <c r="P22">
        <v>12917</v>
      </c>
      <c r="Q22">
        <v>68833</v>
      </c>
    </row>
    <row r="23" spans="1:17" x14ac:dyDescent="0.25">
      <c r="A23" s="98">
        <v>14344436</v>
      </c>
      <c r="B23" s="98">
        <v>2224228</v>
      </c>
      <c r="C23" s="98" t="s">
        <v>370</v>
      </c>
      <c r="D23" s="98" t="s">
        <v>364</v>
      </c>
      <c r="E23" s="99">
        <v>25138</v>
      </c>
      <c r="F23" s="99">
        <v>200</v>
      </c>
      <c r="G23" s="99">
        <v>24938</v>
      </c>
      <c r="H23">
        <f t="shared" si="0"/>
        <v>0</v>
      </c>
      <c r="I23" s="95">
        <f t="shared" si="1"/>
        <v>175</v>
      </c>
      <c r="J23" s="95">
        <f t="shared" si="2"/>
        <v>0</v>
      </c>
      <c r="M23" s="107">
        <v>14344436</v>
      </c>
      <c r="N23" s="107" t="s">
        <v>21</v>
      </c>
      <c r="O23">
        <v>24963</v>
      </c>
      <c r="P23">
        <v>200</v>
      </c>
      <c r="Q23">
        <v>24763</v>
      </c>
    </row>
    <row r="24" spans="1:17" x14ac:dyDescent="0.25">
      <c r="A24" s="98">
        <v>14344437</v>
      </c>
      <c r="B24" s="98">
        <v>2224229</v>
      </c>
      <c r="C24" s="98" t="s">
        <v>17</v>
      </c>
      <c r="D24" s="98" t="s">
        <v>365</v>
      </c>
      <c r="E24" s="99">
        <v>83960</v>
      </c>
      <c r="F24" s="99">
        <v>12685</v>
      </c>
      <c r="G24" s="99">
        <v>71275</v>
      </c>
      <c r="H24">
        <f t="shared" si="0"/>
        <v>0</v>
      </c>
      <c r="I24" s="95">
        <f t="shared" si="1"/>
        <v>0</v>
      </c>
      <c r="J24" s="95">
        <f t="shared" si="2"/>
        <v>0</v>
      </c>
      <c r="M24" s="11">
        <v>14344437</v>
      </c>
      <c r="N24" s="11" t="s">
        <v>17</v>
      </c>
      <c r="O24">
        <v>83960</v>
      </c>
      <c r="P24">
        <v>12685</v>
      </c>
      <c r="Q24">
        <v>71275</v>
      </c>
    </row>
    <row r="25" spans="1:17" x14ac:dyDescent="0.25">
      <c r="A25" s="98">
        <v>14344438</v>
      </c>
      <c r="B25" s="98">
        <v>2224230</v>
      </c>
      <c r="C25" s="98" t="s">
        <v>80</v>
      </c>
      <c r="D25" s="98" t="s">
        <v>365</v>
      </c>
      <c r="E25" s="99">
        <v>83960</v>
      </c>
      <c r="F25" s="99">
        <v>15685</v>
      </c>
      <c r="G25" s="99">
        <v>68275</v>
      </c>
      <c r="H25">
        <f t="shared" si="0"/>
        <v>0</v>
      </c>
      <c r="I25" s="95">
        <f t="shared" si="1"/>
        <v>0</v>
      </c>
      <c r="J25" s="95">
        <f t="shared" si="2"/>
        <v>0</v>
      </c>
      <c r="M25" s="11">
        <v>14344438</v>
      </c>
      <c r="N25" s="11" t="s">
        <v>80</v>
      </c>
      <c r="O25">
        <v>83960</v>
      </c>
      <c r="P25">
        <v>15685</v>
      </c>
      <c r="Q25">
        <v>68275</v>
      </c>
    </row>
    <row r="26" spans="1:17" x14ac:dyDescent="0.25">
      <c r="A26" s="100">
        <v>14344442</v>
      </c>
      <c r="B26" s="100">
        <v>2224236</v>
      </c>
      <c r="C26" s="100" t="s">
        <v>386</v>
      </c>
      <c r="D26" s="100" t="s">
        <v>364</v>
      </c>
      <c r="E26" s="101">
        <v>91060</v>
      </c>
      <c r="F26" s="101">
        <v>14685</v>
      </c>
      <c r="G26" s="101">
        <v>76375</v>
      </c>
      <c r="H26">
        <f t="shared" si="0"/>
        <v>0</v>
      </c>
      <c r="I26" s="95">
        <f t="shared" si="1"/>
        <v>0</v>
      </c>
      <c r="J26" s="95">
        <f t="shared" si="2"/>
        <v>0</v>
      </c>
      <c r="M26" s="11">
        <v>14344442</v>
      </c>
      <c r="N26" s="11" t="s">
        <v>91</v>
      </c>
      <c r="O26">
        <v>91060</v>
      </c>
      <c r="P26">
        <v>14685</v>
      </c>
      <c r="Q26">
        <v>76375</v>
      </c>
    </row>
    <row r="27" spans="1:17" x14ac:dyDescent="0.25">
      <c r="A27" s="98">
        <v>14344447</v>
      </c>
      <c r="B27" s="98">
        <v>2224242</v>
      </c>
      <c r="C27" s="98" t="s">
        <v>19</v>
      </c>
      <c r="D27" s="98" t="s">
        <v>365</v>
      </c>
      <c r="E27" s="99">
        <v>83960</v>
      </c>
      <c r="F27" s="99">
        <v>17685</v>
      </c>
      <c r="G27" s="99">
        <v>66275</v>
      </c>
      <c r="H27">
        <f t="shared" si="0"/>
        <v>0</v>
      </c>
      <c r="I27" s="95">
        <f t="shared" si="1"/>
        <v>0</v>
      </c>
      <c r="J27" s="95">
        <f t="shared" si="2"/>
        <v>0</v>
      </c>
      <c r="M27" s="11">
        <v>14344447</v>
      </c>
      <c r="N27" s="11" t="s">
        <v>19</v>
      </c>
      <c r="O27">
        <v>83960</v>
      </c>
      <c r="P27">
        <v>17685</v>
      </c>
      <c r="Q27">
        <v>66275</v>
      </c>
    </row>
    <row r="28" spans="1:17" x14ac:dyDescent="0.25">
      <c r="A28" s="98">
        <v>14344456</v>
      </c>
      <c r="B28" s="98">
        <v>2224252</v>
      </c>
      <c r="C28" s="98" t="s">
        <v>378</v>
      </c>
      <c r="D28" s="98" t="s">
        <v>365</v>
      </c>
      <c r="E28" s="99">
        <v>81575</v>
      </c>
      <c r="F28" s="99">
        <v>14917</v>
      </c>
      <c r="G28" s="99">
        <v>66658</v>
      </c>
      <c r="H28">
        <f t="shared" si="0"/>
        <v>0</v>
      </c>
      <c r="I28" s="95">
        <f t="shared" si="1"/>
        <v>0</v>
      </c>
      <c r="J28" s="95">
        <f t="shared" si="2"/>
        <v>0</v>
      </c>
      <c r="M28" s="11">
        <v>14344456</v>
      </c>
      <c r="N28" s="11" t="s">
        <v>25</v>
      </c>
      <c r="O28">
        <v>81575</v>
      </c>
      <c r="P28">
        <v>14917</v>
      </c>
      <c r="Q28">
        <v>66658</v>
      </c>
    </row>
    <row r="29" spans="1:17" x14ac:dyDescent="0.25">
      <c r="A29" s="100">
        <v>14344457</v>
      </c>
      <c r="B29" s="100">
        <v>2224253</v>
      </c>
      <c r="C29" s="100" t="s">
        <v>68</v>
      </c>
      <c r="D29" s="100" t="s">
        <v>365</v>
      </c>
      <c r="E29" s="101">
        <v>81750</v>
      </c>
      <c r="F29" s="101">
        <v>11917</v>
      </c>
      <c r="G29" s="101">
        <v>69833</v>
      </c>
      <c r="H29">
        <f t="shared" si="0"/>
        <v>0</v>
      </c>
      <c r="I29" s="95">
        <f t="shared" si="1"/>
        <v>0</v>
      </c>
      <c r="J29" s="95">
        <f t="shared" si="2"/>
        <v>0</v>
      </c>
      <c r="M29" s="11">
        <v>14344457</v>
      </c>
      <c r="N29" s="11" t="s">
        <v>68</v>
      </c>
      <c r="O29">
        <v>81750</v>
      </c>
      <c r="P29">
        <v>11917</v>
      </c>
      <c r="Q29">
        <v>69833</v>
      </c>
    </row>
    <row r="30" spans="1:17" x14ac:dyDescent="0.25">
      <c r="A30" s="100">
        <v>14344460</v>
      </c>
      <c r="B30" s="100">
        <v>2224256</v>
      </c>
      <c r="C30" s="100" t="s">
        <v>385</v>
      </c>
      <c r="D30" s="100" t="s">
        <v>365</v>
      </c>
      <c r="E30" s="101">
        <v>86371</v>
      </c>
      <c r="F30" s="101">
        <v>12485</v>
      </c>
      <c r="G30" s="101">
        <v>73886</v>
      </c>
      <c r="H30">
        <f t="shared" si="0"/>
        <v>0</v>
      </c>
      <c r="I30" s="95">
        <f t="shared" si="1"/>
        <v>0</v>
      </c>
      <c r="J30" s="95">
        <f t="shared" si="2"/>
        <v>0</v>
      </c>
      <c r="M30" s="11">
        <v>14344460</v>
      </c>
      <c r="N30" s="11" t="s">
        <v>6</v>
      </c>
      <c r="O30">
        <v>86371</v>
      </c>
      <c r="P30">
        <v>12485</v>
      </c>
      <c r="Q30">
        <v>73886</v>
      </c>
    </row>
    <row r="31" spans="1:17" x14ac:dyDescent="0.25">
      <c r="A31" s="100">
        <v>14344461</v>
      </c>
      <c r="B31" s="100">
        <v>2224257</v>
      </c>
      <c r="C31" s="100" t="s">
        <v>369</v>
      </c>
      <c r="D31" s="100" t="s">
        <v>365</v>
      </c>
      <c r="E31" s="101">
        <v>84160</v>
      </c>
      <c r="F31" s="101">
        <v>8685</v>
      </c>
      <c r="G31" s="101">
        <v>75475</v>
      </c>
      <c r="H31">
        <f t="shared" si="0"/>
        <v>0</v>
      </c>
      <c r="I31" s="95">
        <f t="shared" si="1"/>
        <v>0</v>
      </c>
      <c r="J31" s="95">
        <f t="shared" si="2"/>
        <v>0</v>
      </c>
      <c r="M31" s="11">
        <v>14344461</v>
      </c>
      <c r="N31" s="11" t="s">
        <v>93</v>
      </c>
      <c r="O31">
        <v>84160</v>
      </c>
      <c r="P31">
        <v>8685</v>
      </c>
      <c r="Q31">
        <v>75475</v>
      </c>
    </row>
    <row r="32" spans="1:17" x14ac:dyDescent="0.25">
      <c r="A32" s="98">
        <v>14344462</v>
      </c>
      <c r="B32" s="98">
        <v>2224258</v>
      </c>
      <c r="C32" s="98" t="s">
        <v>13</v>
      </c>
      <c r="D32" s="98" t="s">
        <v>365</v>
      </c>
      <c r="E32" s="99">
        <v>80560</v>
      </c>
      <c r="F32" s="99">
        <v>14685</v>
      </c>
      <c r="G32" s="99">
        <v>65875</v>
      </c>
      <c r="H32">
        <f t="shared" si="0"/>
        <v>0</v>
      </c>
      <c r="I32" s="95">
        <f t="shared" si="1"/>
        <v>0</v>
      </c>
      <c r="J32" s="95">
        <f t="shared" si="2"/>
        <v>0</v>
      </c>
      <c r="M32" s="11">
        <v>14344462</v>
      </c>
      <c r="N32" s="11" t="s">
        <v>13</v>
      </c>
      <c r="O32">
        <v>80560</v>
      </c>
      <c r="P32">
        <v>14685</v>
      </c>
      <c r="Q32">
        <v>65875</v>
      </c>
    </row>
    <row r="33" spans="1:17" x14ac:dyDescent="0.25">
      <c r="A33" s="100">
        <v>14344463</v>
      </c>
      <c r="B33" s="100">
        <v>2224260</v>
      </c>
      <c r="C33" s="100" t="s">
        <v>373</v>
      </c>
      <c r="D33" s="100" t="s">
        <v>365</v>
      </c>
      <c r="E33" s="101">
        <v>81950</v>
      </c>
      <c r="F33" s="101">
        <v>14685</v>
      </c>
      <c r="G33" s="101">
        <v>67265</v>
      </c>
      <c r="H33">
        <f t="shared" si="0"/>
        <v>0</v>
      </c>
      <c r="I33" s="95">
        <f t="shared" si="1"/>
        <v>0</v>
      </c>
      <c r="J33" s="95">
        <f t="shared" si="2"/>
        <v>0</v>
      </c>
      <c r="M33" s="11">
        <v>14344463</v>
      </c>
      <c r="N33" s="11" t="s">
        <v>86</v>
      </c>
      <c r="O33">
        <v>81950</v>
      </c>
      <c r="P33">
        <v>14685</v>
      </c>
      <c r="Q33">
        <v>67265</v>
      </c>
    </row>
    <row r="34" spans="1:17" x14ac:dyDescent="0.25">
      <c r="A34" s="98">
        <v>14344472</v>
      </c>
      <c r="B34" s="98">
        <v>2224273</v>
      </c>
      <c r="C34" s="98" t="s">
        <v>31</v>
      </c>
      <c r="D34" s="98" t="s">
        <v>365</v>
      </c>
      <c r="E34" s="99">
        <v>77641</v>
      </c>
      <c r="F34" s="99">
        <v>6655</v>
      </c>
      <c r="G34" s="99">
        <v>70986</v>
      </c>
      <c r="H34">
        <f t="shared" si="0"/>
        <v>0</v>
      </c>
      <c r="I34" s="95">
        <f t="shared" si="1"/>
        <v>0</v>
      </c>
      <c r="J34" s="95">
        <f t="shared" si="2"/>
        <v>0</v>
      </c>
      <c r="M34" s="11">
        <v>14344472</v>
      </c>
      <c r="N34" s="11" t="s">
        <v>31</v>
      </c>
      <c r="O34">
        <v>77641</v>
      </c>
      <c r="P34">
        <v>6655</v>
      </c>
      <c r="Q34">
        <v>70986</v>
      </c>
    </row>
    <row r="35" spans="1:17" x14ac:dyDescent="0.25">
      <c r="A35" s="100">
        <v>14344705</v>
      </c>
      <c r="B35" s="100">
        <v>2224637</v>
      </c>
      <c r="C35" s="100" t="s">
        <v>67</v>
      </c>
      <c r="D35" s="100" t="s">
        <v>365</v>
      </c>
      <c r="E35" s="101">
        <v>83960</v>
      </c>
      <c r="F35" s="101">
        <v>9685</v>
      </c>
      <c r="G35" s="101">
        <v>74275</v>
      </c>
      <c r="H35">
        <f t="shared" si="0"/>
        <v>0</v>
      </c>
      <c r="I35" s="95">
        <f t="shared" si="1"/>
        <v>0</v>
      </c>
      <c r="J35" s="95">
        <f t="shared" si="2"/>
        <v>0</v>
      </c>
      <c r="M35" s="11">
        <v>14344705</v>
      </c>
      <c r="N35" s="11" t="s">
        <v>67</v>
      </c>
      <c r="O35">
        <v>83960</v>
      </c>
      <c r="P35">
        <v>9685</v>
      </c>
      <c r="Q35">
        <v>74275</v>
      </c>
    </row>
    <row r="36" spans="1:17" x14ac:dyDescent="0.25">
      <c r="A36" s="100">
        <v>14344706</v>
      </c>
      <c r="B36" s="100">
        <v>2224638</v>
      </c>
      <c r="C36" s="100" t="s">
        <v>101</v>
      </c>
      <c r="D36" s="100" t="s">
        <v>365</v>
      </c>
      <c r="E36" s="101">
        <v>83960</v>
      </c>
      <c r="F36" s="101">
        <v>15685</v>
      </c>
      <c r="G36" s="101">
        <v>68275</v>
      </c>
      <c r="H36">
        <f t="shared" si="0"/>
        <v>0</v>
      </c>
      <c r="I36" s="95">
        <f t="shared" si="1"/>
        <v>0</v>
      </c>
      <c r="J36" s="95">
        <f t="shared" si="2"/>
        <v>0</v>
      </c>
      <c r="M36" s="11">
        <v>14344706</v>
      </c>
      <c r="N36" s="11" t="s">
        <v>101</v>
      </c>
      <c r="O36">
        <v>83960</v>
      </c>
      <c r="P36">
        <v>15685</v>
      </c>
      <c r="Q36">
        <v>68275</v>
      </c>
    </row>
    <row r="37" spans="1:17" x14ac:dyDescent="0.25">
      <c r="A37" s="98">
        <v>14344709</v>
      </c>
      <c r="B37" s="98">
        <v>2224642</v>
      </c>
      <c r="C37" s="98" t="s">
        <v>9</v>
      </c>
      <c r="D37" s="98" t="s">
        <v>365</v>
      </c>
      <c r="E37" s="99">
        <v>30859</v>
      </c>
      <c r="F37" s="99">
        <v>200</v>
      </c>
      <c r="G37" s="99">
        <v>30659</v>
      </c>
      <c r="H37">
        <f t="shared" si="0"/>
        <v>0</v>
      </c>
      <c r="I37" s="95">
        <f t="shared" si="1"/>
        <v>257</v>
      </c>
      <c r="J37" s="95">
        <f t="shared" si="2"/>
        <v>0</v>
      </c>
      <c r="M37" s="107">
        <v>14344709</v>
      </c>
      <c r="N37" s="107" t="s">
        <v>9</v>
      </c>
      <c r="O37">
        <v>30602</v>
      </c>
      <c r="P37">
        <v>200</v>
      </c>
      <c r="Q37">
        <v>30402</v>
      </c>
    </row>
    <row r="38" spans="1:17" x14ac:dyDescent="0.25">
      <c r="A38" s="100">
        <v>14344711</v>
      </c>
      <c r="B38" s="100">
        <v>2224644</v>
      </c>
      <c r="C38" s="100" t="s">
        <v>11</v>
      </c>
      <c r="D38" s="100" t="s">
        <v>365</v>
      </c>
      <c r="E38" s="101">
        <v>80560</v>
      </c>
      <c r="F38" s="101">
        <v>11685</v>
      </c>
      <c r="G38" s="101">
        <v>68875</v>
      </c>
      <c r="H38">
        <f t="shared" si="0"/>
        <v>0</v>
      </c>
      <c r="I38" s="95">
        <f t="shared" si="1"/>
        <v>0</v>
      </c>
      <c r="J38" s="95">
        <f t="shared" si="2"/>
        <v>0</v>
      </c>
      <c r="M38" s="11">
        <v>14344711</v>
      </c>
      <c r="N38" s="11" t="s">
        <v>11</v>
      </c>
      <c r="O38">
        <v>80560</v>
      </c>
      <c r="P38">
        <v>11685</v>
      </c>
      <c r="Q38">
        <v>68875</v>
      </c>
    </row>
    <row r="39" spans="1:17" x14ac:dyDescent="0.25">
      <c r="A39" s="100">
        <v>14344721</v>
      </c>
      <c r="B39" s="100">
        <v>2224660</v>
      </c>
      <c r="C39" s="100" t="s">
        <v>76</v>
      </c>
      <c r="D39" s="100" t="s">
        <v>365</v>
      </c>
      <c r="E39" s="101">
        <v>84160</v>
      </c>
      <c r="F39" s="101">
        <v>13685</v>
      </c>
      <c r="G39" s="101">
        <v>70475</v>
      </c>
      <c r="H39">
        <f t="shared" si="0"/>
        <v>0</v>
      </c>
      <c r="I39" s="95">
        <f t="shared" si="1"/>
        <v>0</v>
      </c>
      <c r="J39" s="95">
        <f t="shared" si="2"/>
        <v>0</v>
      </c>
      <c r="M39" s="11">
        <v>14344721</v>
      </c>
      <c r="N39" s="11" t="s">
        <v>76</v>
      </c>
      <c r="O39">
        <v>84160</v>
      </c>
      <c r="P39">
        <v>13685</v>
      </c>
      <c r="Q39">
        <v>70475</v>
      </c>
    </row>
    <row r="40" spans="1:17" x14ac:dyDescent="0.25">
      <c r="A40" s="98">
        <v>14344725</v>
      </c>
      <c r="B40" s="98">
        <v>2224665</v>
      </c>
      <c r="C40" s="98" t="s">
        <v>374</v>
      </c>
      <c r="D40" s="98" t="s">
        <v>365</v>
      </c>
      <c r="E40" s="99">
        <v>75587</v>
      </c>
      <c r="F40" s="99">
        <v>9285</v>
      </c>
      <c r="G40" s="99">
        <v>66302</v>
      </c>
      <c r="H40">
        <f t="shared" si="0"/>
        <v>0</v>
      </c>
      <c r="I40" s="95">
        <f t="shared" si="1"/>
        <v>0</v>
      </c>
      <c r="J40" s="95">
        <f t="shared" si="2"/>
        <v>0</v>
      </c>
      <c r="M40" s="11">
        <v>14344725</v>
      </c>
      <c r="N40" s="11" t="s">
        <v>37</v>
      </c>
      <c r="O40">
        <v>75587</v>
      </c>
      <c r="P40">
        <v>9285</v>
      </c>
      <c r="Q40">
        <v>66302</v>
      </c>
    </row>
    <row r="41" spans="1:17" x14ac:dyDescent="0.25">
      <c r="A41" s="98">
        <v>14344726</v>
      </c>
      <c r="B41" s="98">
        <v>2224667</v>
      </c>
      <c r="C41" s="98" t="s">
        <v>64</v>
      </c>
      <c r="D41" s="98" t="s">
        <v>365</v>
      </c>
      <c r="E41" s="99">
        <v>81750</v>
      </c>
      <c r="F41" s="99">
        <v>8685</v>
      </c>
      <c r="G41" s="99">
        <v>73065</v>
      </c>
      <c r="H41">
        <f t="shared" si="0"/>
        <v>0</v>
      </c>
      <c r="I41" s="95">
        <f t="shared" si="1"/>
        <v>0</v>
      </c>
      <c r="J41" s="95">
        <f t="shared" si="2"/>
        <v>0</v>
      </c>
      <c r="M41" s="11">
        <v>14344726</v>
      </c>
      <c r="N41" s="11" t="s">
        <v>64</v>
      </c>
      <c r="O41">
        <v>81750</v>
      </c>
      <c r="P41">
        <v>8685</v>
      </c>
      <c r="Q41">
        <v>73065</v>
      </c>
    </row>
    <row r="42" spans="1:17" x14ac:dyDescent="0.25">
      <c r="A42" s="100">
        <v>14344732</v>
      </c>
      <c r="B42" s="100">
        <v>2224675</v>
      </c>
      <c r="C42" s="100" t="s">
        <v>366</v>
      </c>
      <c r="D42" s="100" t="s">
        <v>365</v>
      </c>
      <c r="E42" s="101">
        <v>83960</v>
      </c>
      <c r="F42" s="101">
        <v>17685</v>
      </c>
      <c r="G42" s="101">
        <v>66275</v>
      </c>
      <c r="H42">
        <f t="shared" si="0"/>
        <v>0</v>
      </c>
      <c r="I42" s="95">
        <f t="shared" si="1"/>
        <v>0</v>
      </c>
      <c r="J42" s="95">
        <f t="shared" si="2"/>
        <v>0</v>
      </c>
      <c r="M42" s="11">
        <v>14344732</v>
      </c>
      <c r="N42" s="11" t="s">
        <v>100</v>
      </c>
      <c r="O42">
        <v>83960</v>
      </c>
      <c r="P42">
        <v>17685</v>
      </c>
      <c r="Q42">
        <v>66275</v>
      </c>
    </row>
    <row r="43" spans="1:17" x14ac:dyDescent="0.25">
      <c r="A43" s="98">
        <v>14344736</v>
      </c>
      <c r="B43" s="98">
        <v>2224679</v>
      </c>
      <c r="C43" s="98" t="s">
        <v>382</v>
      </c>
      <c r="D43" s="98" t="s">
        <v>365</v>
      </c>
      <c r="E43" s="99">
        <v>83960</v>
      </c>
      <c r="F43" s="99">
        <v>8685</v>
      </c>
      <c r="G43" s="99">
        <v>75275</v>
      </c>
      <c r="H43">
        <f t="shared" si="0"/>
        <v>0</v>
      </c>
      <c r="I43" s="95">
        <f t="shared" si="1"/>
        <v>0</v>
      </c>
      <c r="J43" s="95">
        <f t="shared" si="2"/>
        <v>0</v>
      </c>
      <c r="M43" s="11">
        <v>14344736</v>
      </c>
      <c r="N43" s="11" t="s">
        <v>16</v>
      </c>
      <c r="O43">
        <v>83960</v>
      </c>
      <c r="P43">
        <v>8685</v>
      </c>
      <c r="Q43">
        <v>75275</v>
      </c>
    </row>
    <row r="44" spans="1:17" x14ac:dyDescent="0.25">
      <c r="A44" s="100">
        <v>14344745</v>
      </c>
      <c r="B44" s="100">
        <v>2224690</v>
      </c>
      <c r="C44" s="100" t="s">
        <v>377</v>
      </c>
      <c r="D44" s="100" t="s">
        <v>365</v>
      </c>
      <c r="E44" s="101">
        <v>84160</v>
      </c>
      <c r="F44" s="101">
        <v>11685</v>
      </c>
      <c r="G44" s="101">
        <v>72475</v>
      </c>
      <c r="H44">
        <f t="shared" si="0"/>
        <v>0</v>
      </c>
      <c r="I44" s="95">
        <f t="shared" si="1"/>
        <v>0</v>
      </c>
      <c r="J44" s="95">
        <f t="shared" si="2"/>
        <v>0</v>
      </c>
      <c r="M44" s="11">
        <v>14344745</v>
      </c>
      <c r="N44" s="11" t="s">
        <v>88</v>
      </c>
      <c r="O44">
        <v>84160</v>
      </c>
      <c r="P44">
        <v>11685</v>
      </c>
      <c r="Q44">
        <v>72475</v>
      </c>
    </row>
    <row r="45" spans="1:17" x14ac:dyDescent="0.25">
      <c r="A45" s="100">
        <v>14344756</v>
      </c>
      <c r="B45" s="100">
        <v>2224703</v>
      </c>
      <c r="C45" s="100" t="s">
        <v>65</v>
      </c>
      <c r="D45" s="100" t="s">
        <v>365</v>
      </c>
      <c r="E45" s="101">
        <v>83960</v>
      </c>
      <c r="F45" s="101">
        <v>10155</v>
      </c>
      <c r="G45" s="101">
        <v>73805</v>
      </c>
      <c r="H45">
        <f t="shared" si="0"/>
        <v>0</v>
      </c>
      <c r="I45" s="95">
        <f t="shared" si="1"/>
        <v>0</v>
      </c>
      <c r="J45" s="95">
        <f t="shared" si="2"/>
        <v>0</v>
      </c>
      <c r="M45" s="11">
        <v>14344756</v>
      </c>
      <c r="N45" s="11" t="s">
        <v>65</v>
      </c>
      <c r="O45">
        <v>83960</v>
      </c>
      <c r="P45">
        <v>10155</v>
      </c>
      <c r="Q45">
        <v>73805</v>
      </c>
    </row>
    <row r="46" spans="1:17" x14ac:dyDescent="0.25">
      <c r="A46" s="98">
        <v>14344758</v>
      </c>
      <c r="B46" s="98">
        <v>2224705</v>
      </c>
      <c r="C46" s="98" t="s">
        <v>372</v>
      </c>
      <c r="D46" s="98" t="s">
        <v>365</v>
      </c>
      <c r="E46" s="99">
        <v>81750</v>
      </c>
      <c r="F46" s="99">
        <v>13685</v>
      </c>
      <c r="G46" s="99">
        <v>68065</v>
      </c>
      <c r="H46">
        <f t="shared" si="0"/>
        <v>0</v>
      </c>
      <c r="I46" s="95">
        <f t="shared" si="1"/>
        <v>0</v>
      </c>
      <c r="J46" s="95">
        <f t="shared" si="2"/>
        <v>0</v>
      </c>
      <c r="M46" s="11">
        <v>14344758</v>
      </c>
      <c r="N46" s="11" t="s">
        <v>61</v>
      </c>
      <c r="O46">
        <v>81750</v>
      </c>
      <c r="P46">
        <v>13685</v>
      </c>
      <c r="Q46">
        <v>68065</v>
      </c>
    </row>
    <row r="47" spans="1:17" x14ac:dyDescent="0.25">
      <c r="A47" s="100">
        <v>14344760</v>
      </c>
      <c r="B47" s="100">
        <v>2224707</v>
      </c>
      <c r="C47" s="100" t="s">
        <v>49</v>
      </c>
      <c r="D47" s="100" t="s">
        <v>365</v>
      </c>
      <c r="E47" s="101">
        <v>77641</v>
      </c>
      <c r="F47" s="101">
        <v>11538</v>
      </c>
      <c r="G47" s="101">
        <v>66103</v>
      </c>
      <c r="H47">
        <f t="shared" si="0"/>
        <v>0</v>
      </c>
      <c r="I47" s="95">
        <f t="shared" si="1"/>
        <v>0</v>
      </c>
      <c r="J47" s="95">
        <f t="shared" si="2"/>
        <v>0</v>
      </c>
      <c r="M47" s="11">
        <v>14344760</v>
      </c>
      <c r="N47" s="11" t="s">
        <v>49</v>
      </c>
      <c r="O47">
        <v>77641</v>
      </c>
      <c r="P47">
        <v>11538</v>
      </c>
      <c r="Q47">
        <v>66103</v>
      </c>
    </row>
    <row r="48" spans="1:17" x14ac:dyDescent="0.25">
      <c r="A48" s="98">
        <v>14345869</v>
      </c>
      <c r="B48" s="98">
        <v>2229092</v>
      </c>
      <c r="C48" s="98" t="s">
        <v>38</v>
      </c>
      <c r="D48" s="98" t="s">
        <v>364</v>
      </c>
      <c r="E48" s="99">
        <v>90885</v>
      </c>
      <c r="F48" s="99">
        <v>8791</v>
      </c>
      <c r="G48" s="99">
        <v>82094</v>
      </c>
      <c r="H48">
        <f t="shared" si="0"/>
        <v>0</v>
      </c>
      <c r="I48" s="95">
        <f t="shared" si="1"/>
        <v>0</v>
      </c>
      <c r="J48" s="95">
        <f t="shared" si="2"/>
        <v>0</v>
      </c>
      <c r="M48" s="11">
        <v>14345869</v>
      </c>
      <c r="N48" s="11" t="s">
        <v>38</v>
      </c>
      <c r="O48">
        <v>90885</v>
      </c>
      <c r="P48">
        <v>8791</v>
      </c>
      <c r="Q48">
        <v>82094</v>
      </c>
    </row>
    <row r="49" spans="1:17" x14ac:dyDescent="0.25">
      <c r="A49" s="100">
        <v>14346060</v>
      </c>
      <c r="B49" s="100">
        <v>2229330</v>
      </c>
      <c r="C49" s="100" t="s">
        <v>41</v>
      </c>
      <c r="D49" s="100" t="s">
        <v>364</v>
      </c>
      <c r="E49" s="101" t="s">
        <v>399</v>
      </c>
      <c r="F49" s="101">
        <v>19120</v>
      </c>
      <c r="G49" s="101">
        <v>81621</v>
      </c>
      <c r="H49">
        <f t="shared" si="0"/>
        <v>0</v>
      </c>
      <c r="I49" s="95" t="e">
        <f t="shared" si="1"/>
        <v>#VALUE!</v>
      </c>
      <c r="J49" s="95">
        <f t="shared" si="2"/>
        <v>0</v>
      </c>
      <c r="M49" s="11">
        <v>14346060</v>
      </c>
      <c r="N49" s="11" t="s">
        <v>41</v>
      </c>
      <c r="O49">
        <v>100741</v>
      </c>
      <c r="P49">
        <v>19120</v>
      </c>
      <c r="Q49">
        <v>81621</v>
      </c>
    </row>
    <row r="50" spans="1:17" x14ac:dyDescent="0.25">
      <c r="A50" s="100">
        <v>14346223</v>
      </c>
      <c r="B50" s="100">
        <v>2229524</v>
      </c>
      <c r="C50" s="100" t="s">
        <v>58</v>
      </c>
      <c r="D50" s="100" t="s">
        <v>364</v>
      </c>
      <c r="E50" s="101">
        <v>98193</v>
      </c>
      <c r="F50" s="101">
        <v>12189</v>
      </c>
      <c r="G50" s="101">
        <v>86004</v>
      </c>
      <c r="H50">
        <f t="shared" si="0"/>
        <v>0</v>
      </c>
      <c r="I50" s="95">
        <f t="shared" si="1"/>
        <v>0</v>
      </c>
      <c r="J50" s="95">
        <f t="shared" si="2"/>
        <v>0</v>
      </c>
      <c r="M50" s="11">
        <v>14346223</v>
      </c>
      <c r="N50" s="11" t="s">
        <v>58</v>
      </c>
      <c r="O50">
        <v>98193</v>
      </c>
      <c r="P50">
        <v>12189</v>
      </c>
      <c r="Q50">
        <v>86004</v>
      </c>
    </row>
    <row r="51" spans="1:17" x14ac:dyDescent="0.25">
      <c r="A51" s="98">
        <v>14346947</v>
      </c>
      <c r="B51" s="98">
        <v>2233062</v>
      </c>
      <c r="C51" s="98" t="s">
        <v>383</v>
      </c>
      <c r="D51" s="98" t="s">
        <v>364</v>
      </c>
      <c r="E51" s="99">
        <v>90885</v>
      </c>
      <c r="F51" s="99">
        <v>16685</v>
      </c>
      <c r="G51" s="99">
        <v>74200</v>
      </c>
      <c r="H51">
        <f t="shared" si="0"/>
        <v>0</v>
      </c>
      <c r="I51" s="95">
        <f t="shared" si="1"/>
        <v>0</v>
      </c>
      <c r="J51" s="95">
        <f t="shared" si="2"/>
        <v>0</v>
      </c>
      <c r="M51" s="11">
        <v>14346947</v>
      </c>
      <c r="N51" s="11" t="s">
        <v>51</v>
      </c>
      <c r="O51">
        <v>90885</v>
      </c>
      <c r="P51">
        <v>16685</v>
      </c>
      <c r="Q51">
        <v>74200</v>
      </c>
    </row>
    <row r="52" spans="1:17" x14ac:dyDescent="0.25">
      <c r="A52" s="100">
        <v>14351724</v>
      </c>
      <c r="B52" s="100">
        <v>2244125</v>
      </c>
      <c r="C52" s="100" t="s">
        <v>72</v>
      </c>
      <c r="D52" s="100" t="s">
        <v>365</v>
      </c>
      <c r="E52" s="101">
        <v>71541</v>
      </c>
      <c r="F52" s="101">
        <v>8568</v>
      </c>
      <c r="G52" s="101">
        <v>62973</v>
      </c>
      <c r="H52">
        <f t="shared" si="0"/>
        <v>0</v>
      </c>
      <c r="I52" s="95">
        <f t="shared" si="1"/>
        <v>0</v>
      </c>
      <c r="J52" s="95">
        <f t="shared" si="2"/>
        <v>0</v>
      </c>
      <c r="M52" s="11">
        <v>14351724</v>
      </c>
      <c r="N52" s="11" t="s">
        <v>72</v>
      </c>
      <c r="O52">
        <v>71541</v>
      </c>
      <c r="P52">
        <v>8568</v>
      </c>
      <c r="Q52">
        <v>62973</v>
      </c>
    </row>
    <row r="53" spans="1:17" x14ac:dyDescent="0.25">
      <c r="A53" s="100">
        <v>14351941</v>
      </c>
      <c r="B53" s="100">
        <v>2244407</v>
      </c>
      <c r="C53" s="100" t="s">
        <v>8</v>
      </c>
      <c r="D53" s="100" t="s">
        <v>365</v>
      </c>
      <c r="E53" s="101">
        <v>71691</v>
      </c>
      <c r="F53" s="101">
        <v>8568</v>
      </c>
      <c r="G53" s="101">
        <v>63123</v>
      </c>
      <c r="H53">
        <f t="shared" si="0"/>
        <v>0</v>
      </c>
      <c r="I53" s="95">
        <f t="shared" si="1"/>
        <v>0</v>
      </c>
      <c r="J53" s="95">
        <f t="shared" si="2"/>
        <v>0</v>
      </c>
      <c r="M53" s="11">
        <v>14351941</v>
      </c>
      <c r="N53" s="11" t="s">
        <v>8</v>
      </c>
      <c r="O53">
        <v>71691</v>
      </c>
      <c r="P53">
        <v>8568</v>
      </c>
      <c r="Q53">
        <v>63123</v>
      </c>
    </row>
    <row r="54" spans="1:17" x14ac:dyDescent="0.25">
      <c r="A54" s="100">
        <v>14351945</v>
      </c>
      <c r="B54" s="100">
        <v>2244412</v>
      </c>
      <c r="C54" s="100" t="s">
        <v>55</v>
      </c>
      <c r="D54" s="100" t="s">
        <v>365</v>
      </c>
      <c r="E54" s="101">
        <v>68391</v>
      </c>
      <c r="F54" s="101">
        <v>10568</v>
      </c>
      <c r="G54" s="101">
        <v>57823</v>
      </c>
      <c r="H54">
        <f t="shared" si="0"/>
        <v>0</v>
      </c>
      <c r="I54" s="95">
        <f t="shared" si="1"/>
        <v>0</v>
      </c>
      <c r="J54" s="95">
        <f t="shared" si="2"/>
        <v>0</v>
      </c>
      <c r="M54" s="11">
        <v>14351945</v>
      </c>
      <c r="N54" s="11" t="s">
        <v>55</v>
      </c>
      <c r="O54">
        <v>68391</v>
      </c>
      <c r="P54">
        <v>10568</v>
      </c>
      <c r="Q54">
        <v>57823</v>
      </c>
    </row>
    <row r="55" spans="1:17" x14ac:dyDescent="0.25">
      <c r="A55" s="100">
        <v>14352118</v>
      </c>
      <c r="B55" s="100">
        <v>2244603</v>
      </c>
      <c r="C55" s="100" t="s">
        <v>34</v>
      </c>
      <c r="D55" s="100" t="s">
        <v>365</v>
      </c>
      <c r="E55" s="101">
        <v>67887</v>
      </c>
      <c r="F55" s="101">
        <v>9231</v>
      </c>
      <c r="G55" s="101">
        <v>58656</v>
      </c>
      <c r="H55">
        <f t="shared" si="0"/>
        <v>0</v>
      </c>
      <c r="I55" s="95">
        <f t="shared" si="1"/>
        <v>0</v>
      </c>
      <c r="J55" s="95">
        <f t="shared" si="2"/>
        <v>0</v>
      </c>
      <c r="M55" s="11">
        <v>14352118</v>
      </c>
      <c r="N55" s="11" t="s">
        <v>34</v>
      </c>
      <c r="O55">
        <v>67887</v>
      </c>
      <c r="P55">
        <v>9231</v>
      </c>
      <c r="Q55">
        <v>58656</v>
      </c>
    </row>
    <row r="56" spans="1:17" x14ac:dyDescent="0.25">
      <c r="A56" s="100">
        <v>14353573</v>
      </c>
      <c r="B56" s="100">
        <v>2247088</v>
      </c>
      <c r="C56" s="100" t="s">
        <v>376</v>
      </c>
      <c r="D56" s="100" t="s">
        <v>365</v>
      </c>
      <c r="E56" s="101">
        <v>24248</v>
      </c>
      <c r="F56" s="101">
        <v>200</v>
      </c>
      <c r="G56" s="101">
        <v>24048</v>
      </c>
      <c r="H56">
        <f t="shared" si="0"/>
        <v>0</v>
      </c>
      <c r="I56" s="95">
        <f t="shared" si="1"/>
        <v>129</v>
      </c>
      <c r="J56" s="95">
        <f t="shared" si="2"/>
        <v>0</v>
      </c>
      <c r="M56" s="107">
        <v>14353573</v>
      </c>
      <c r="N56" s="107" t="s">
        <v>40</v>
      </c>
      <c r="O56">
        <v>24119</v>
      </c>
      <c r="P56">
        <v>200</v>
      </c>
      <c r="Q56">
        <v>23919</v>
      </c>
    </row>
    <row r="57" spans="1:17" x14ac:dyDescent="0.25">
      <c r="A57" s="100">
        <v>14353574</v>
      </c>
      <c r="B57" s="100">
        <v>2247089</v>
      </c>
      <c r="C57" s="100" t="s">
        <v>96</v>
      </c>
      <c r="D57" s="100" t="s">
        <v>365</v>
      </c>
      <c r="E57" s="101">
        <v>24248</v>
      </c>
      <c r="F57" s="101">
        <v>200</v>
      </c>
      <c r="G57" s="101">
        <v>24048</v>
      </c>
      <c r="H57">
        <f t="shared" si="0"/>
        <v>0</v>
      </c>
      <c r="I57" s="95">
        <f t="shared" si="1"/>
        <v>129</v>
      </c>
      <c r="J57" s="95">
        <f t="shared" si="2"/>
        <v>0</v>
      </c>
      <c r="M57" s="107">
        <v>14353574</v>
      </c>
      <c r="N57" s="107" t="s">
        <v>96</v>
      </c>
      <c r="O57">
        <v>24119</v>
      </c>
      <c r="P57">
        <v>200</v>
      </c>
      <c r="Q57">
        <v>23919</v>
      </c>
    </row>
    <row r="58" spans="1:17" x14ac:dyDescent="0.25">
      <c r="A58" s="98">
        <v>14355348</v>
      </c>
      <c r="B58" s="98">
        <v>2249480</v>
      </c>
      <c r="C58" s="98" t="s">
        <v>60</v>
      </c>
      <c r="D58" s="98" t="s">
        <v>365</v>
      </c>
      <c r="E58" s="99">
        <v>56244</v>
      </c>
      <c r="F58" s="99">
        <v>6447</v>
      </c>
      <c r="G58" s="99">
        <v>49797</v>
      </c>
      <c r="H58">
        <f t="shared" si="0"/>
        <v>0</v>
      </c>
      <c r="I58" s="95">
        <f t="shared" si="1"/>
        <v>0</v>
      </c>
      <c r="J58" s="95">
        <f t="shared" si="2"/>
        <v>0</v>
      </c>
      <c r="M58" s="11">
        <v>14355348</v>
      </c>
      <c r="N58" s="11" t="s">
        <v>60</v>
      </c>
      <c r="O58">
        <v>56244</v>
      </c>
      <c r="P58">
        <v>6447</v>
      </c>
      <c r="Q58">
        <v>49797</v>
      </c>
    </row>
    <row r="59" spans="1:17" x14ac:dyDescent="0.25">
      <c r="A59" s="100">
        <v>14355349</v>
      </c>
      <c r="B59" s="100">
        <v>2249481</v>
      </c>
      <c r="C59" s="100" t="s">
        <v>28</v>
      </c>
      <c r="D59" s="100" t="s">
        <v>365</v>
      </c>
      <c r="E59" s="101">
        <v>56369</v>
      </c>
      <c r="F59" s="101">
        <v>6672</v>
      </c>
      <c r="G59" s="101">
        <v>49697</v>
      </c>
      <c r="H59">
        <f t="shared" si="0"/>
        <v>0</v>
      </c>
      <c r="I59" s="95">
        <f t="shared" si="1"/>
        <v>0</v>
      </c>
      <c r="J59" s="95">
        <f t="shared" si="2"/>
        <v>0</v>
      </c>
      <c r="M59" s="11">
        <v>14355349</v>
      </c>
      <c r="N59" s="11" t="s">
        <v>28</v>
      </c>
      <c r="O59">
        <v>56369</v>
      </c>
      <c r="P59">
        <v>6672</v>
      </c>
      <c r="Q59">
        <v>49697</v>
      </c>
    </row>
    <row r="60" spans="1:17" x14ac:dyDescent="0.25">
      <c r="A60" s="98">
        <v>14355350</v>
      </c>
      <c r="B60" s="98">
        <v>2249483</v>
      </c>
      <c r="C60" s="98" t="s">
        <v>7</v>
      </c>
      <c r="D60" s="98" t="s">
        <v>365</v>
      </c>
      <c r="E60" s="99">
        <v>56369</v>
      </c>
      <c r="F60" s="99">
        <v>6672</v>
      </c>
      <c r="G60" s="99">
        <v>49697</v>
      </c>
      <c r="H60">
        <f t="shared" si="0"/>
        <v>0</v>
      </c>
      <c r="I60" s="95">
        <f t="shared" si="1"/>
        <v>0</v>
      </c>
      <c r="J60" s="95">
        <f t="shared" si="2"/>
        <v>0</v>
      </c>
      <c r="M60" s="11">
        <v>14355350</v>
      </c>
      <c r="N60" s="11" t="s">
        <v>7</v>
      </c>
      <c r="O60">
        <v>56369</v>
      </c>
      <c r="P60">
        <v>6672</v>
      </c>
      <c r="Q60">
        <v>49697</v>
      </c>
    </row>
    <row r="61" spans="1:17" x14ac:dyDescent="0.25">
      <c r="A61" s="98">
        <v>14355351</v>
      </c>
      <c r="B61" s="98">
        <v>2249484</v>
      </c>
      <c r="C61" s="98" t="s">
        <v>74</v>
      </c>
      <c r="D61" s="98" t="s">
        <v>365</v>
      </c>
      <c r="E61" s="99">
        <v>20567</v>
      </c>
      <c r="F61" s="99">
        <v>200</v>
      </c>
      <c r="G61" s="99">
        <v>20367</v>
      </c>
      <c r="H61">
        <f t="shared" si="0"/>
        <v>0</v>
      </c>
      <c r="I61" s="95">
        <f t="shared" si="1"/>
        <v>0</v>
      </c>
      <c r="J61" s="95">
        <f t="shared" si="2"/>
        <v>0</v>
      </c>
      <c r="M61" s="107">
        <v>14355351</v>
      </c>
      <c r="N61" s="107" t="s">
        <v>74</v>
      </c>
      <c r="O61">
        <v>20567</v>
      </c>
      <c r="P61">
        <v>200</v>
      </c>
      <c r="Q61">
        <v>20367</v>
      </c>
    </row>
    <row r="62" spans="1:17" x14ac:dyDescent="0.25">
      <c r="A62" s="98">
        <v>14357272</v>
      </c>
      <c r="B62" s="98">
        <v>2524255</v>
      </c>
      <c r="C62" s="98" t="s">
        <v>83</v>
      </c>
      <c r="D62" s="98" t="s">
        <v>364</v>
      </c>
      <c r="E62" s="99">
        <v>32731</v>
      </c>
      <c r="F62" s="99">
        <v>200</v>
      </c>
      <c r="G62" s="99">
        <v>32531</v>
      </c>
      <c r="H62">
        <f t="shared" si="0"/>
        <v>0</v>
      </c>
      <c r="I62" s="95">
        <f t="shared" si="1"/>
        <v>241</v>
      </c>
      <c r="J62" s="95">
        <f t="shared" si="2"/>
        <v>0</v>
      </c>
      <c r="M62" s="107">
        <v>14357272</v>
      </c>
      <c r="N62" s="107" t="s">
        <v>83</v>
      </c>
      <c r="O62">
        <v>32490</v>
      </c>
      <c r="P62">
        <v>200</v>
      </c>
      <c r="Q62">
        <v>32290</v>
      </c>
    </row>
    <row r="63" spans="1:17" x14ac:dyDescent="0.25">
      <c r="A63" s="100">
        <v>14371703</v>
      </c>
      <c r="B63" s="100">
        <v>2224182</v>
      </c>
      <c r="C63" s="100" t="s">
        <v>20</v>
      </c>
      <c r="D63" s="100" t="s">
        <v>365</v>
      </c>
      <c r="E63" s="101">
        <v>29974</v>
      </c>
      <c r="F63" s="101">
        <v>200</v>
      </c>
      <c r="G63" s="101">
        <v>29774</v>
      </c>
      <c r="H63">
        <f t="shared" si="0"/>
        <v>0</v>
      </c>
      <c r="I63" s="95">
        <f t="shared" si="1"/>
        <v>220</v>
      </c>
      <c r="J63" s="95">
        <f t="shared" si="2"/>
        <v>0</v>
      </c>
      <c r="M63" s="107">
        <v>14371703</v>
      </c>
      <c r="N63" s="107" t="s">
        <v>20</v>
      </c>
      <c r="O63">
        <v>29754</v>
      </c>
      <c r="P63">
        <v>200</v>
      </c>
      <c r="Q63">
        <v>29554</v>
      </c>
    </row>
    <row r="64" spans="1:17" x14ac:dyDescent="0.25">
      <c r="A64" s="98">
        <v>14371712</v>
      </c>
      <c r="B64" s="98">
        <v>2224681</v>
      </c>
      <c r="C64" s="98" t="s">
        <v>94</v>
      </c>
      <c r="D64" s="98" t="s">
        <v>364</v>
      </c>
      <c r="E64" s="99" t="s">
        <v>448</v>
      </c>
      <c r="F64" s="99">
        <v>20485</v>
      </c>
      <c r="G64" s="99">
        <v>90957</v>
      </c>
      <c r="H64">
        <f t="shared" si="0"/>
        <v>0</v>
      </c>
      <c r="I64" s="95" t="e">
        <f t="shared" si="1"/>
        <v>#VALUE!</v>
      </c>
      <c r="J64" s="95">
        <f t="shared" si="2"/>
        <v>0</v>
      </c>
      <c r="M64" s="11">
        <v>14371712</v>
      </c>
      <c r="N64" s="11" t="s">
        <v>94</v>
      </c>
      <c r="O64">
        <v>111442</v>
      </c>
      <c r="P64">
        <v>20485</v>
      </c>
      <c r="Q64">
        <v>90957</v>
      </c>
    </row>
    <row r="65" spans="1:17" x14ac:dyDescent="0.25">
      <c r="A65" s="98">
        <v>14371751</v>
      </c>
      <c r="B65" s="98">
        <v>2229255</v>
      </c>
      <c r="C65" s="98" t="s">
        <v>4</v>
      </c>
      <c r="D65" s="98" t="s">
        <v>364</v>
      </c>
      <c r="E65" s="99" t="s">
        <v>400</v>
      </c>
      <c r="F65" s="99">
        <v>9820</v>
      </c>
      <c r="G65" s="99">
        <v>90521</v>
      </c>
      <c r="H65">
        <f t="shared" si="0"/>
        <v>0</v>
      </c>
      <c r="I65" s="95" t="e">
        <f t="shared" si="1"/>
        <v>#VALUE!</v>
      </c>
      <c r="J65" s="95">
        <f t="shared" si="2"/>
        <v>-10000</v>
      </c>
      <c r="M65" s="11">
        <v>14371751</v>
      </c>
      <c r="N65" s="11" t="s">
        <v>4</v>
      </c>
      <c r="O65">
        <v>100916</v>
      </c>
      <c r="P65">
        <v>19820</v>
      </c>
      <c r="Q65">
        <v>81096</v>
      </c>
    </row>
    <row r="66" spans="1:17" x14ac:dyDescent="0.25">
      <c r="A66" s="98">
        <v>14372119</v>
      </c>
      <c r="B66" s="98">
        <v>2249482</v>
      </c>
      <c r="C66" s="98" t="s">
        <v>45</v>
      </c>
      <c r="D66" s="98" t="s">
        <v>365</v>
      </c>
      <c r="E66" s="99">
        <v>56244</v>
      </c>
      <c r="F66" s="99">
        <v>6672</v>
      </c>
      <c r="G66" s="99">
        <v>49572</v>
      </c>
      <c r="H66">
        <f t="shared" si="0"/>
        <v>0</v>
      </c>
      <c r="I66" s="95">
        <f t="shared" si="1"/>
        <v>0</v>
      </c>
      <c r="J66" s="95">
        <f t="shared" si="2"/>
        <v>0</v>
      </c>
      <c r="M66" s="11">
        <v>14372119</v>
      </c>
      <c r="N66" s="11" t="s">
        <v>45</v>
      </c>
      <c r="O66">
        <v>56244</v>
      </c>
      <c r="P66">
        <v>6672</v>
      </c>
      <c r="Q66">
        <v>49572</v>
      </c>
    </row>
    <row r="67" spans="1:17" x14ac:dyDescent="0.25">
      <c r="A67" s="100">
        <v>14417006</v>
      </c>
      <c r="B67" s="100">
        <v>2233232</v>
      </c>
      <c r="C67" s="100" t="s">
        <v>14</v>
      </c>
      <c r="D67" s="100" t="s">
        <v>364</v>
      </c>
      <c r="E67" s="101" t="s">
        <v>399</v>
      </c>
      <c r="F67" s="101">
        <v>9685</v>
      </c>
      <c r="G67" s="101">
        <v>91056</v>
      </c>
      <c r="H67">
        <f t="shared" si="0"/>
        <v>0</v>
      </c>
      <c r="I67" s="95" t="e">
        <f t="shared" si="1"/>
        <v>#VALUE!</v>
      </c>
      <c r="J67" s="95">
        <f t="shared" si="2"/>
        <v>-75</v>
      </c>
      <c r="M67" s="11">
        <v>14417006</v>
      </c>
      <c r="N67" s="11" t="s">
        <v>14</v>
      </c>
      <c r="O67">
        <v>100741</v>
      </c>
      <c r="P67">
        <v>9760</v>
      </c>
      <c r="Q67">
        <v>90981</v>
      </c>
    </row>
    <row r="68" spans="1:17" x14ac:dyDescent="0.25">
      <c r="A68" s="100">
        <v>14970726</v>
      </c>
      <c r="B68" s="100">
        <v>2255741</v>
      </c>
      <c r="C68" s="100" t="s">
        <v>23</v>
      </c>
      <c r="D68" s="100" t="s">
        <v>367</v>
      </c>
      <c r="E68" s="101">
        <v>30788</v>
      </c>
      <c r="F68" s="101">
        <v>3856</v>
      </c>
      <c r="G68" s="101">
        <v>26932</v>
      </c>
      <c r="H68">
        <f t="shared" ref="H68" si="3">A68-M68</f>
        <v>0</v>
      </c>
      <c r="I68" s="95">
        <f t="shared" ref="I68:J68" si="4">E68-O68</f>
        <v>0</v>
      </c>
      <c r="J68" s="95">
        <f t="shared" si="4"/>
        <v>0</v>
      </c>
      <c r="M68" s="11">
        <v>14970726</v>
      </c>
      <c r="N68" s="11" t="s">
        <v>23</v>
      </c>
      <c r="O68">
        <v>30788</v>
      </c>
      <c r="P68">
        <v>3856</v>
      </c>
      <c r="Q68">
        <v>26932</v>
      </c>
    </row>
    <row r="69" spans="1:17" x14ac:dyDescent="0.25">
      <c r="M69" s="20"/>
      <c r="N69" s="20"/>
      <c r="O69">
        <v>4756851</v>
      </c>
      <c r="P69">
        <v>673744</v>
      </c>
      <c r="Q69">
        <v>4083107</v>
      </c>
    </row>
    <row r="76" spans="1:17" x14ac:dyDescent="0.25">
      <c r="M76" s="11">
        <v>14344719</v>
      </c>
      <c r="N76" s="11" t="s">
        <v>104</v>
      </c>
      <c r="O76">
        <v>92790</v>
      </c>
      <c r="P76">
        <v>13826</v>
      </c>
      <c r="Q76">
        <v>78964</v>
      </c>
    </row>
    <row r="81" spans="13:17" x14ac:dyDescent="0.25">
      <c r="M81" s="107">
        <v>14344733</v>
      </c>
      <c r="N81" s="107" t="s">
        <v>62</v>
      </c>
      <c r="O81">
        <v>129576</v>
      </c>
      <c r="P81">
        <v>21620</v>
      </c>
      <c r="Q81">
        <v>107956</v>
      </c>
    </row>
    <row r="82" spans="13:17" x14ac:dyDescent="0.25">
      <c r="M82" s="107">
        <v>14344708</v>
      </c>
      <c r="N82" s="107" t="s">
        <v>97</v>
      </c>
      <c r="O82">
        <v>86171</v>
      </c>
      <c r="P82">
        <v>16685</v>
      </c>
      <c r="Q82">
        <v>69486</v>
      </c>
    </row>
    <row r="83" spans="13:17" x14ac:dyDescent="0.25">
      <c r="M83" s="107">
        <v>14343334</v>
      </c>
      <c r="N83" s="107" t="s">
        <v>70</v>
      </c>
      <c r="O83">
        <v>90295</v>
      </c>
      <c r="P83">
        <v>13575</v>
      </c>
      <c r="Q83">
        <v>76720</v>
      </c>
    </row>
  </sheetData>
  <sortState xmlns:xlrd2="http://schemas.microsoft.com/office/spreadsheetml/2017/richdata2" ref="M3:Q68">
    <sortCondition ref="M3:M6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28</vt:i4>
      </vt:variant>
    </vt:vector>
  </HeadingPairs>
  <TitlesOfParts>
    <vt:vector size="41" baseType="lpstr">
      <vt:lpstr>GOVT</vt:lpstr>
      <vt:lpstr>LPC</vt:lpstr>
      <vt:lpstr>MPP</vt:lpstr>
      <vt:lpstr>Sheet2</vt:lpstr>
      <vt:lpstr>Sheet1</vt:lpstr>
      <vt:lpstr>INCPROG</vt:lpstr>
      <vt:lpstr>INCCERT</vt:lpstr>
      <vt:lpstr>CAT-IV</vt:lpstr>
      <vt:lpstr>GOVT VARIATION</vt:lpstr>
      <vt:lpstr>Sheet3</vt:lpstr>
      <vt:lpstr>MPP VARIATION</vt:lpstr>
      <vt:lpstr>INCPROG-FEB-23</vt:lpstr>
      <vt:lpstr>INCCERT-FEB-23</vt:lpstr>
      <vt:lpstr>GOVT</vt:lpstr>
      <vt:lpstr>GOVTBILL</vt:lpstr>
      <vt:lpstr>GOVTBILL1</vt:lpstr>
      <vt:lpstr>GOVTMAR23</vt:lpstr>
      <vt:lpstr>HILLTOPS</vt:lpstr>
      <vt:lpstr>HILLTOPSNEW</vt:lpstr>
      <vt:lpstr>INC</vt:lpstr>
      <vt:lpstr>INCNOV22</vt:lpstr>
      <vt:lpstr>INCREMENTS</vt:lpstr>
      <vt:lpstr>INCREMENTSJUNE</vt:lpstr>
      <vt:lpstr>MPP</vt:lpstr>
      <vt:lpstr>MPPBILL</vt:lpstr>
      <vt:lpstr>MPPMAR23</vt:lpstr>
      <vt:lpstr>MPPNEW</vt:lpstr>
      <vt:lpstr>MPPTEC</vt:lpstr>
      <vt:lpstr>NEWNOV22</vt:lpstr>
      <vt:lpstr>NOTRELEVIED</vt:lpstr>
      <vt:lpstr>GOVT!Print_Area</vt:lpstr>
      <vt:lpstr>INCPROG!Print_Area</vt:lpstr>
      <vt:lpstr>'INCPROG-FEB-23'!Print_Area</vt:lpstr>
      <vt:lpstr>MPP!Print_Area</vt:lpstr>
      <vt:lpstr>GOVT!Print_Titles</vt:lpstr>
      <vt:lpstr>INCCERT!Print_Titles</vt:lpstr>
      <vt:lpstr>'INCCERT-FEB-23'!Print_Titles</vt:lpstr>
      <vt:lpstr>'INCPROG-FEB-23'!Print_Titles</vt:lpstr>
      <vt:lpstr>MPP!Print_Titles</vt:lpstr>
      <vt:lpstr>RATEOFINC</vt:lpstr>
      <vt:lpstr>TRANSFERRED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2023-06-25T15:19:41Z</cp:lastPrinted>
  <dcterms:created xsi:type="dcterms:W3CDTF">2022-02-26T12:05:06Z</dcterms:created>
  <dcterms:modified xsi:type="dcterms:W3CDTF">2023-07-04T02:01:47Z</dcterms:modified>
</cp:coreProperties>
</file>