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docs\REGULAR SALARY BILLS\MEO G L PURAM\MEO G L PURAM JULY-2023\"/>
    </mc:Choice>
  </mc:AlternateContent>
  <xr:revisionPtr revIDLastSave="0" documentId="13_ncr:1_{93230AB7-4C5F-4C9E-8714-4FBDC9B0DC3F}" xr6:coauthVersionLast="47" xr6:coauthVersionMax="47" xr10:uidLastSave="{00000000-0000-0000-0000-000000000000}"/>
  <bookViews>
    <workbookView xWindow="-120" yWindow="-120" windowWidth="29040" windowHeight="15720" activeTab="8" xr2:uid="{00000000-000D-0000-FFFF-FFFF00000000}"/>
  </bookViews>
  <sheets>
    <sheet name="GOVT" sheetId="1" r:id="rId1"/>
    <sheet name="MPP" sheetId="4" r:id="rId2"/>
    <sheet name="INCPROG" sheetId="7" r:id="rId3"/>
    <sheet name="INCCERT" sheetId="8" r:id="rId4"/>
    <sheet name="CAT-IV" sheetId="26" state="hidden" r:id="rId5"/>
    <sheet name="INCPROG-FEB-23" sheetId="27" state="hidden" r:id="rId6"/>
    <sheet name="INCCERT-FEB-23" sheetId="28" state="hidden" r:id="rId7"/>
    <sheet name="GOVT VARIATION" sheetId="36" r:id="rId8"/>
    <sheet name="MPP VARIATION" sheetId="37" r:id="rId9"/>
    <sheet name="ADDING" sheetId="38" r:id="rId10"/>
  </sheets>
  <externalReferences>
    <externalReference r:id="rId11"/>
  </externalReferences>
  <definedNames>
    <definedName name="_xlnm._FilterDatabase" localSheetId="0" hidden="1">GOVT!$A$2:$AL$74</definedName>
    <definedName name="_xlnm._FilterDatabase" localSheetId="7" hidden="1">'GOVT VARIATION'!$A$2:$R$66</definedName>
    <definedName name="_xlnm._FilterDatabase" localSheetId="1" hidden="1">MPP!$A$2:$AS$93</definedName>
    <definedName name="_xlnm._FilterDatabase" localSheetId="8" hidden="1">'MPP VARIATION'!$A$2:$R$92</definedName>
    <definedName name="BASICPAY">#REF!</definedName>
    <definedName name="DEDUCTION">#REF!</definedName>
    <definedName name="DESGNEW">#REF!</definedName>
    <definedName name="DESIGNATION">#REF!</definedName>
    <definedName name="EMPLOYEES">[1]DESG!$B$2:$G$149</definedName>
    <definedName name="GOVT">GOVT!$C$3:$F$55</definedName>
    <definedName name="GOVTBILL">GOVT!$D$3:$F$55</definedName>
    <definedName name="GOVTBILL1">GOVT!$D$3:$G$55</definedName>
    <definedName name="GOVTMAR23">GOVT!$D$3:$AJ$56</definedName>
    <definedName name="GOVTVAR">#REF!</definedName>
    <definedName name="HILLTOPS">'CAT-IV'!$B$3:$B$24</definedName>
    <definedName name="HILLTOPSNEW">'CAT-IV'!$B$3:$D$25</definedName>
    <definedName name="INC">INCPROG!$B$23:$J$24</definedName>
    <definedName name="INCNOV22">INCPROG!$B$23:$B$24</definedName>
    <definedName name="INCREMENTS">INCPROG!$B$23:$I$24</definedName>
    <definedName name="INCREMENTSJUNE">#REF!</definedName>
    <definedName name="ITDED">#REF!</definedName>
    <definedName name="JANGROSS">#REF!</definedName>
    <definedName name="JANINC">#REF!</definedName>
    <definedName name="JANUARY">#REF!</definedName>
    <definedName name="MPP">MPP!$C$3:$E$66</definedName>
    <definedName name="MPPBILL">MPP!$D$3:$G$66</definedName>
    <definedName name="MPPCHECK">#REF!</definedName>
    <definedName name="MPPMAR23">MPP!$D$3:$AJ$66</definedName>
    <definedName name="MPPNEW">MPP!$C$3:$F$66</definedName>
    <definedName name="MPPTEC">MPP!$D$3:$F$66</definedName>
    <definedName name="NEWNOV22">INCPROG!$B$23:$I$24</definedName>
    <definedName name="NOTRELEVIED">#REF!</definedName>
    <definedName name="OCTAPGLI">#REF!</definedName>
    <definedName name="PAYSCALES">#REF!</definedName>
    <definedName name="PRCFIX">#REF!</definedName>
    <definedName name="_xlnm.Print_Area" localSheetId="0">GOVT!$B$1:$AB$67</definedName>
    <definedName name="_xlnm.Print_Area" localSheetId="2">INCPROG!$A$1:$J$30</definedName>
    <definedName name="_xlnm.Print_Area" localSheetId="5">'INCPROG-FEB-23'!$A$1:$J$48</definedName>
    <definedName name="_xlnm.Print_Area" localSheetId="1">MPP!$B$1:$AB$93</definedName>
    <definedName name="_xlnm.Print_Titles" localSheetId="0">GOVT!$2:$2</definedName>
    <definedName name="_xlnm.Print_Titles" localSheetId="3">INCCERT!$1:$6</definedName>
    <definedName name="_xlnm.Print_Titles" localSheetId="6">'INCCERT-FEB-23'!$1:$6</definedName>
    <definedName name="_xlnm.Print_Titles" localSheetId="5">'INCPROG-FEB-23'!$22:$22</definedName>
    <definedName name="_xlnm.Print_Titles" localSheetId="1">MPP!$2:$2</definedName>
    <definedName name="RATEOFINC">'CAT-IV'!$F$3:$G$75</definedName>
    <definedName name="TRANSFERRED">#REF!</definedName>
    <definedName name="VARGOV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8" l="1"/>
  <c r="B9" i="8"/>
  <c r="C9" i="8"/>
  <c r="D9" i="8"/>
  <c r="E9" i="8"/>
  <c r="M9" i="8"/>
  <c r="N9" i="8"/>
  <c r="O9" i="8"/>
  <c r="P9" i="8"/>
  <c r="A10" i="8"/>
  <c r="B10" i="8"/>
  <c r="C10" i="8"/>
  <c r="D10" i="8"/>
  <c r="E10" i="8"/>
  <c r="M10" i="8"/>
  <c r="N10" i="8"/>
  <c r="O10" i="8"/>
  <c r="P10" i="8"/>
  <c r="H25" i="7"/>
  <c r="H26" i="7"/>
  <c r="I4" i="37"/>
  <c r="Q4" i="37"/>
  <c r="R4" i="37"/>
  <c r="Q5" i="37"/>
  <c r="R5" i="37"/>
  <c r="Q6" i="37"/>
  <c r="R6" i="37"/>
  <c r="Q7" i="37"/>
  <c r="R7" i="37"/>
  <c r="Q8" i="37"/>
  <c r="R8" i="37"/>
  <c r="Q9" i="37"/>
  <c r="R9" i="37"/>
  <c r="Q10" i="37"/>
  <c r="R10" i="37"/>
  <c r="Q11" i="37"/>
  <c r="R11" i="37"/>
  <c r="Q12" i="37"/>
  <c r="R12" i="37"/>
  <c r="Q13" i="37"/>
  <c r="R13" i="37"/>
  <c r="Q14" i="37"/>
  <c r="R14" i="37"/>
  <c r="Q15" i="37"/>
  <c r="R15" i="37"/>
  <c r="Q16" i="37"/>
  <c r="R16" i="37"/>
  <c r="Q17" i="37"/>
  <c r="R17" i="37"/>
  <c r="Q18" i="37"/>
  <c r="R18" i="37"/>
  <c r="Q19" i="37"/>
  <c r="R19" i="37"/>
  <c r="Q20" i="37"/>
  <c r="R20" i="37"/>
  <c r="Q21" i="37"/>
  <c r="R21" i="37"/>
  <c r="Q22" i="37"/>
  <c r="R22" i="37"/>
  <c r="Q23" i="37"/>
  <c r="R23" i="37"/>
  <c r="Q24" i="37"/>
  <c r="R24" i="37"/>
  <c r="Q25" i="37"/>
  <c r="R25" i="37"/>
  <c r="Q26" i="37"/>
  <c r="R26" i="37"/>
  <c r="Q27" i="37"/>
  <c r="R27" i="37"/>
  <c r="Q28" i="37"/>
  <c r="R28" i="37"/>
  <c r="Q29" i="37"/>
  <c r="R29" i="37"/>
  <c r="Q30" i="37"/>
  <c r="R30" i="37"/>
  <c r="Q31" i="37"/>
  <c r="R31" i="37"/>
  <c r="Q32" i="37"/>
  <c r="R32" i="37"/>
  <c r="Q33" i="37"/>
  <c r="R33" i="37"/>
  <c r="Q34" i="37"/>
  <c r="R34" i="37"/>
  <c r="Q35" i="37"/>
  <c r="R35" i="37"/>
  <c r="Q36" i="37"/>
  <c r="R36" i="37"/>
  <c r="Q37" i="37"/>
  <c r="R37" i="37"/>
  <c r="Q38" i="37"/>
  <c r="R38" i="37"/>
  <c r="Q39" i="37"/>
  <c r="R39" i="37"/>
  <c r="Q40" i="37"/>
  <c r="R40" i="37"/>
  <c r="Q41" i="37"/>
  <c r="R41" i="37"/>
  <c r="Q42" i="37"/>
  <c r="R42" i="37"/>
  <c r="Q43" i="37"/>
  <c r="R43" i="37"/>
  <c r="Q44" i="37"/>
  <c r="R44" i="37"/>
  <c r="Q45" i="37"/>
  <c r="R45" i="37"/>
  <c r="Q46" i="37"/>
  <c r="R46" i="37"/>
  <c r="Q47" i="37"/>
  <c r="R47" i="37"/>
  <c r="Q48" i="37"/>
  <c r="R48" i="37"/>
  <c r="Q49" i="37"/>
  <c r="R49" i="37"/>
  <c r="Q50" i="37"/>
  <c r="R50" i="37"/>
  <c r="Q51" i="37"/>
  <c r="R51" i="37"/>
  <c r="Q52" i="37"/>
  <c r="R52" i="37"/>
  <c r="Q53" i="37"/>
  <c r="R53" i="37"/>
  <c r="Q54" i="37"/>
  <c r="R54" i="37"/>
  <c r="Q55" i="37"/>
  <c r="R55" i="37"/>
  <c r="Q56" i="37"/>
  <c r="R56" i="37"/>
  <c r="Q57" i="37"/>
  <c r="R57" i="37"/>
  <c r="Q58" i="37"/>
  <c r="R58" i="37"/>
  <c r="Q59" i="37"/>
  <c r="R59" i="37"/>
  <c r="Q60" i="37"/>
  <c r="R60" i="37"/>
  <c r="Q61" i="37"/>
  <c r="R61" i="37"/>
  <c r="Q62" i="37"/>
  <c r="R62" i="37"/>
  <c r="Q63" i="37"/>
  <c r="R63" i="37"/>
  <c r="Q64" i="37"/>
  <c r="R64" i="37"/>
  <c r="Q65" i="37"/>
  <c r="R65" i="37"/>
  <c r="Q66" i="37"/>
  <c r="R66" i="37"/>
  <c r="Q67" i="37"/>
  <c r="R67" i="37"/>
  <c r="Q68" i="37"/>
  <c r="R68" i="37"/>
  <c r="Q69" i="37"/>
  <c r="R69" i="37"/>
  <c r="Q70" i="37"/>
  <c r="R70" i="37"/>
  <c r="Q71" i="37"/>
  <c r="R71" i="37"/>
  <c r="Q72" i="37"/>
  <c r="R72" i="37"/>
  <c r="Q73" i="37"/>
  <c r="R73" i="37"/>
  <c r="Q74" i="37"/>
  <c r="R74" i="37"/>
  <c r="Q75" i="37"/>
  <c r="R75" i="37"/>
  <c r="Q76" i="37"/>
  <c r="R76" i="37"/>
  <c r="Q77" i="37"/>
  <c r="R77" i="37"/>
  <c r="Q78" i="37"/>
  <c r="R78" i="37"/>
  <c r="Q79" i="37"/>
  <c r="R79" i="37"/>
  <c r="Q80" i="37"/>
  <c r="R80" i="37"/>
  <c r="Q81" i="37"/>
  <c r="R81" i="37"/>
  <c r="Q82" i="37"/>
  <c r="R82" i="37"/>
  <c r="Q83" i="37"/>
  <c r="R83" i="37"/>
  <c r="Q84" i="37"/>
  <c r="R84" i="37"/>
  <c r="Q85" i="37"/>
  <c r="R85" i="37"/>
  <c r="Q86" i="37"/>
  <c r="R86" i="37"/>
  <c r="Q87" i="37"/>
  <c r="R87" i="37"/>
  <c r="Q88" i="37"/>
  <c r="R88" i="37"/>
  <c r="Q89" i="37"/>
  <c r="R89" i="37"/>
  <c r="Q90" i="37"/>
  <c r="R90" i="37"/>
  <c r="Q91" i="37"/>
  <c r="R91" i="37"/>
  <c r="Q92" i="37"/>
  <c r="R92" i="37"/>
  <c r="R3" i="37"/>
  <c r="Q3" i="37"/>
  <c r="I87" i="37"/>
  <c r="I88" i="37"/>
  <c r="I89" i="37"/>
  <c r="I90" i="37"/>
  <c r="I91" i="37"/>
  <c r="I92" i="37"/>
  <c r="I81" i="37"/>
  <c r="I82" i="37"/>
  <c r="I83" i="37"/>
  <c r="I84" i="37"/>
  <c r="I85" i="37"/>
  <c r="I86" i="37"/>
  <c r="I79" i="37"/>
  <c r="I80" i="37"/>
  <c r="I78" i="37"/>
  <c r="I75" i="37"/>
  <c r="I76" i="37"/>
  <c r="I77" i="37"/>
  <c r="I73" i="37"/>
  <c r="I74" i="37"/>
  <c r="I71" i="37"/>
  <c r="I72" i="37"/>
  <c r="I68" i="37"/>
  <c r="I69" i="37"/>
  <c r="I70" i="37"/>
  <c r="I66" i="37"/>
  <c r="I67" i="37"/>
  <c r="I65" i="37"/>
  <c r="I57" i="37"/>
  <c r="I58" i="37"/>
  <c r="I59" i="37"/>
  <c r="I60" i="37"/>
  <c r="I61" i="37"/>
  <c r="I62" i="37"/>
  <c r="I63" i="37"/>
  <c r="I64" i="37"/>
  <c r="I53" i="37"/>
  <c r="I54" i="37"/>
  <c r="I55" i="37"/>
  <c r="I56" i="37"/>
  <c r="I44" i="37"/>
  <c r="I45" i="37"/>
  <c r="I46" i="37"/>
  <c r="I47" i="37"/>
  <c r="I48" i="37"/>
  <c r="I49" i="37"/>
  <c r="I50" i="37"/>
  <c r="I51" i="37"/>
  <c r="I52" i="37"/>
  <c r="I24" i="37"/>
  <c r="I25" i="37"/>
  <c r="I26" i="37"/>
  <c r="I27" i="37"/>
  <c r="I28" i="37"/>
  <c r="I29" i="37"/>
  <c r="I30" i="37"/>
  <c r="I31" i="37"/>
  <c r="I32" i="37"/>
  <c r="I33" i="37"/>
  <c r="I34" i="37"/>
  <c r="I35" i="37"/>
  <c r="I36" i="37"/>
  <c r="I37" i="37"/>
  <c r="I38" i="37"/>
  <c r="I39" i="37"/>
  <c r="I40" i="37"/>
  <c r="I41" i="37"/>
  <c r="I42" i="37"/>
  <c r="I43" i="37"/>
  <c r="I5" i="37"/>
  <c r="I6" i="37"/>
  <c r="I7" i="37"/>
  <c r="I8" i="37"/>
  <c r="I9" i="37"/>
  <c r="I10" i="37"/>
  <c r="I11" i="37"/>
  <c r="I12" i="37"/>
  <c r="I13" i="37"/>
  <c r="I14" i="37"/>
  <c r="I15" i="37"/>
  <c r="I16" i="37"/>
  <c r="I17" i="37"/>
  <c r="I18" i="37"/>
  <c r="I19" i="37"/>
  <c r="I20" i="37"/>
  <c r="I21" i="37"/>
  <c r="I22" i="37"/>
  <c r="I23" i="37"/>
  <c r="I3" i="37"/>
  <c r="Q13" i="36"/>
  <c r="R13" i="36"/>
  <c r="Q14" i="36"/>
  <c r="R14" i="36"/>
  <c r="Q15" i="36"/>
  <c r="R15" i="36"/>
  <c r="Q16" i="36"/>
  <c r="R16" i="36"/>
  <c r="Q17" i="36"/>
  <c r="R17" i="36"/>
  <c r="Q18" i="36"/>
  <c r="R18" i="36"/>
  <c r="Q19" i="36"/>
  <c r="R19" i="36"/>
  <c r="Q20" i="36"/>
  <c r="R20" i="36"/>
  <c r="Q21" i="36"/>
  <c r="R21" i="36"/>
  <c r="Q22" i="36"/>
  <c r="R22" i="36"/>
  <c r="Q23" i="36"/>
  <c r="R23" i="36"/>
  <c r="Q24" i="36"/>
  <c r="R24" i="36"/>
  <c r="Q25" i="36"/>
  <c r="R25" i="36"/>
  <c r="Q26" i="36"/>
  <c r="R26" i="36"/>
  <c r="Q27" i="36"/>
  <c r="R27" i="36"/>
  <c r="Q28" i="36"/>
  <c r="R28" i="36"/>
  <c r="Q29" i="36"/>
  <c r="R29" i="36"/>
  <c r="Q30" i="36"/>
  <c r="R30" i="36"/>
  <c r="Q31" i="36"/>
  <c r="R31" i="36"/>
  <c r="Q32" i="36"/>
  <c r="R32" i="36"/>
  <c r="Q33" i="36"/>
  <c r="R33" i="36"/>
  <c r="Q34" i="36"/>
  <c r="R34" i="36"/>
  <c r="Q35" i="36"/>
  <c r="R35" i="36"/>
  <c r="Q36" i="36"/>
  <c r="R36" i="36"/>
  <c r="Q37" i="36"/>
  <c r="R37" i="36"/>
  <c r="Q38" i="36"/>
  <c r="R38" i="36"/>
  <c r="Q39" i="36"/>
  <c r="R39" i="36"/>
  <c r="Q40" i="36"/>
  <c r="R40" i="36"/>
  <c r="Q41" i="36"/>
  <c r="R41" i="36"/>
  <c r="Q42" i="36"/>
  <c r="R42" i="36"/>
  <c r="Q43" i="36"/>
  <c r="R43" i="36"/>
  <c r="Q44" i="36"/>
  <c r="R44" i="36"/>
  <c r="Q45" i="36"/>
  <c r="R45" i="36"/>
  <c r="Q46" i="36"/>
  <c r="R46" i="36"/>
  <c r="Q47" i="36"/>
  <c r="R47" i="36"/>
  <c r="Q48" i="36"/>
  <c r="R48" i="36"/>
  <c r="Q49" i="36"/>
  <c r="R49" i="36"/>
  <c r="Q50" i="36"/>
  <c r="R50" i="36"/>
  <c r="Q51" i="36"/>
  <c r="R51" i="36"/>
  <c r="Q52" i="36"/>
  <c r="R52" i="36"/>
  <c r="Q53" i="36"/>
  <c r="R53" i="36"/>
  <c r="Q54" i="36"/>
  <c r="R54" i="36"/>
  <c r="Q55" i="36"/>
  <c r="R55" i="36"/>
  <c r="Q56" i="36"/>
  <c r="R56" i="36"/>
  <c r="Q57" i="36"/>
  <c r="R57" i="36"/>
  <c r="Q58" i="36"/>
  <c r="R58" i="36"/>
  <c r="Q59" i="36"/>
  <c r="R59" i="36"/>
  <c r="Q60" i="36"/>
  <c r="R60" i="36"/>
  <c r="Q61" i="36"/>
  <c r="R61" i="36"/>
  <c r="Q62" i="36"/>
  <c r="R62" i="36"/>
  <c r="Q63" i="36"/>
  <c r="R63" i="36"/>
  <c r="Q64" i="36"/>
  <c r="R64" i="36"/>
  <c r="Q65" i="36"/>
  <c r="R65" i="36"/>
  <c r="Q66" i="36"/>
  <c r="R66" i="36"/>
  <c r="Q7" i="36"/>
  <c r="R7" i="36"/>
  <c r="Q8" i="36"/>
  <c r="R8" i="36"/>
  <c r="Q9" i="36"/>
  <c r="R9" i="36"/>
  <c r="Q10" i="36"/>
  <c r="R10" i="36"/>
  <c r="Q11" i="36"/>
  <c r="R11" i="36"/>
  <c r="Q12" i="36"/>
  <c r="R12" i="36"/>
  <c r="Q6" i="36"/>
  <c r="Q4" i="36"/>
  <c r="Q3" i="36"/>
  <c r="R6" i="36"/>
  <c r="R4" i="36"/>
  <c r="Q5" i="36"/>
  <c r="R5" i="36"/>
  <c r="R3" i="36"/>
  <c r="I55" i="36"/>
  <c r="I56" i="36"/>
  <c r="I57" i="36"/>
  <c r="I58" i="36"/>
  <c r="I59" i="36"/>
  <c r="I60" i="36"/>
  <c r="I61" i="36"/>
  <c r="I62" i="36"/>
  <c r="I63" i="36"/>
  <c r="I64" i="36"/>
  <c r="I65" i="36"/>
  <c r="I66" i="36"/>
  <c r="I54" i="36"/>
  <c r="I53" i="36"/>
  <c r="I45" i="36"/>
  <c r="I46" i="36"/>
  <c r="I47" i="36"/>
  <c r="I48" i="36"/>
  <c r="I49" i="36"/>
  <c r="I50" i="36"/>
  <c r="I51" i="36"/>
  <c r="I52" i="36"/>
  <c r="I34" i="36"/>
  <c r="I35" i="36"/>
  <c r="I36" i="36"/>
  <c r="I37" i="36"/>
  <c r="I38" i="36"/>
  <c r="I39" i="36"/>
  <c r="I40" i="36"/>
  <c r="I41" i="36"/>
  <c r="I42" i="36"/>
  <c r="I43" i="36"/>
  <c r="I44" i="36"/>
  <c r="I25" i="36"/>
  <c r="I26" i="36"/>
  <c r="I27" i="36"/>
  <c r="I28" i="36"/>
  <c r="I29" i="36"/>
  <c r="I30" i="36"/>
  <c r="I31" i="36"/>
  <c r="I32" i="36"/>
  <c r="I33" i="36"/>
  <c r="I4" i="36"/>
  <c r="I5" i="36"/>
  <c r="I6" i="36"/>
  <c r="I7" i="36"/>
  <c r="I8" i="36"/>
  <c r="I9" i="36"/>
  <c r="I10" i="36"/>
  <c r="I11" i="36"/>
  <c r="I12" i="36"/>
  <c r="I13" i="36"/>
  <c r="I14" i="36"/>
  <c r="I15" i="36"/>
  <c r="I16" i="36"/>
  <c r="I17" i="36"/>
  <c r="I18" i="36"/>
  <c r="I19" i="36"/>
  <c r="I20" i="36"/>
  <c r="I21" i="36"/>
  <c r="I22" i="36"/>
  <c r="I23" i="36"/>
  <c r="I24" i="36"/>
  <c r="I3" i="36"/>
  <c r="AC19" i="4"/>
  <c r="AA65" i="1"/>
  <c r="AA57" i="1"/>
  <c r="AC57" i="1"/>
  <c r="AF57" i="1"/>
  <c r="AG57" i="1" s="1"/>
  <c r="AA58" i="1"/>
  <c r="AC58" i="1"/>
  <c r="AF58" i="1"/>
  <c r="AG58" i="1" s="1"/>
  <c r="AA59" i="1"/>
  <c r="AC59" i="1"/>
  <c r="AF59" i="1"/>
  <c r="AG59" i="1" s="1"/>
  <c r="AA60" i="1"/>
  <c r="AC60" i="1"/>
  <c r="AF60" i="1"/>
  <c r="AG60" i="1" s="1"/>
  <c r="AA61" i="1"/>
  <c r="AC61" i="1"/>
  <c r="AF61" i="1"/>
  <c r="AG61" i="1" s="1"/>
  <c r="AA62" i="1"/>
  <c r="AC62" i="1"/>
  <c r="AF62" i="1"/>
  <c r="AG62" i="1" s="1"/>
  <c r="AA63" i="1"/>
  <c r="AC63" i="1"/>
  <c r="AF63" i="1"/>
  <c r="AG63" i="1" s="1"/>
  <c r="AA64" i="1"/>
  <c r="AC64" i="1"/>
  <c r="AF64" i="1"/>
  <c r="AG64" i="1" s="1"/>
  <c r="AC65" i="1"/>
  <c r="AF65" i="1"/>
  <c r="AG65" i="1" s="1"/>
  <c r="AA66" i="1"/>
  <c r="AC66" i="1"/>
  <c r="AF66" i="1"/>
  <c r="AG66" i="1" s="1"/>
  <c r="AA67" i="4"/>
  <c r="AA106" i="4"/>
  <c r="AA68" i="4"/>
  <c r="AA74" i="4"/>
  <c r="AA76" i="4"/>
  <c r="AA104" i="4"/>
  <c r="AA105" i="4"/>
  <c r="AA77" i="4"/>
  <c r="AA78" i="4"/>
  <c r="AA80" i="4"/>
  <c r="AA82" i="4"/>
  <c r="AA84" i="4"/>
  <c r="AA87" i="4"/>
  <c r="AA112" i="4"/>
  <c r="AA90" i="4"/>
  <c r="AA108" i="4"/>
  <c r="AC67" i="4"/>
  <c r="AG67" i="4"/>
  <c r="AC106" i="4"/>
  <c r="AG106" i="4"/>
  <c r="AC68" i="4"/>
  <c r="AG68" i="4"/>
  <c r="AC69" i="4"/>
  <c r="AG69" i="4"/>
  <c r="I69" i="4" s="1"/>
  <c r="U69" i="4" s="1"/>
  <c r="AA69" i="4" s="1"/>
  <c r="AC70" i="4"/>
  <c r="AG70" i="4"/>
  <c r="AC71" i="4"/>
  <c r="AG71" i="4"/>
  <c r="AC72" i="4"/>
  <c r="AG72" i="4"/>
  <c r="AC73" i="4"/>
  <c r="AG73" i="4"/>
  <c r="AC74" i="4"/>
  <c r="AG74" i="4"/>
  <c r="AC75" i="4"/>
  <c r="AG75" i="4"/>
  <c r="AC76" i="4"/>
  <c r="AG76" i="4"/>
  <c r="AC104" i="4"/>
  <c r="AG104" i="4"/>
  <c r="AC105" i="4"/>
  <c r="AG105" i="4"/>
  <c r="AC77" i="4"/>
  <c r="AG77" i="4"/>
  <c r="AC78" i="4"/>
  <c r="AG78" i="4"/>
  <c r="AC79" i="4"/>
  <c r="AG79" i="4"/>
  <c r="AC80" i="4"/>
  <c r="AG80" i="4"/>
  <c r="AC81" i="4"/>
  <c r="AG81" i="4"/>
  <c r="J81" i="4" s="1"/>
  <c r="AC82" i="4"/>
  <c r="AG82" i="4"/>
  <c r="AC83" i="4"/>
  <c r="AG83" i="4"/>
  <c r="AC84" i="4"/>
  <c r="AG84" i="4"/>
  <c r="AC85" i="4"/>
  <c r="AG85" i="4"/>
  <c r="AC86" i="4"/>
  <c r="AG86" i="4"/>
  <c r="I86" i="4" s="1"/>
  <c r="U86" i="4" s="1"/>
  <c r="AA86" i="4" s="1"/>
  <c r="AC87" i="4"/>
  <c r="AG87" i="4"/>
  <c r="I87" i="4" s="1"/>
  <c r="AC112" i="4"/>
  <c r="AG112" i="4"/>
  <c r="AC88" i="4"/>
  <c r="AG88" i="4"/>
  <c r="AC89" i="4"/>
  <c r="AG89" i="4"/>
  <c r="I89" i="4" s="1"/>
  <c r="U89" i="4" s="1"/>
  <c r="AA89" i="4" s="1"/>
  <c r="AC90" i="4"/>
  <c r="AG90" i="4"/>
  <c r="AC91" i="4"/>
  <c r="AG91" i="4"/>
  <c r="AC108" i="4"/>
  <c r="AG108" i="4"/>
  <c r="AC92" i="4"/>
  <c r="AG92" i="4"/>
  <c r="I68" i="4"/>
  <c r="J71" i="4"/>
  <c r="I72" i="4"/>
  <c r="U72" i="4" s="1"/>
  <c r="AA72" i="4" s="1"/>
  <c r="I73" i="4"/>
  <c r="U73" i="4" s="1"/>
  <c r="AA73" i="4" s="1"/>
  <c r="J75" i="4"/>
  <c r="I76" i="4"/>
  <c r="J77" i="4"/>
  <c r="J79" i="4"/>
  <c r="I82" i="4"/>
  <c r="I83" i="4"/>
  <c r="U83" i="4" s="1"/>
  <c r="AA83" i="4" s="1"/>
  <c r="L84" i="4"/>
  <c r="J85" i="4"/>
  <c r="L112" i="4"/>
  <c r="J88" i="4"/>
  <c r="J108" i="4"/>
  <c r="I92" i="4"/>
  <c r="U92" i="4" s="1"/>
  <c r="AA92" i="4" s="1"/>
  <c r="L80" i="4" l="1"/>
  <c r="L74" i="4"/>
  <c r="L70" i="4"/>
  <c r="L67" i="4"/>
  <c r="I66" i="1"/>
  <c r="L66" i="1"/>
  <c r="J66" i="1"/>
  <c r="J65" i="1"/>
  <c r="I65" i="1"/>
  <c r="L65" i="1"/>
  <c r="L64" i="1"/>
  <c r="J64" i="1"/>
  <c r="I64" i="1"/>
  <c r="L63" i="1"/>
  <c r="J63" i="1"/>
  <c r="I63" i="1"/>
  <c r="I62" i="1"/>
  <c r="L62" i="1"/>
  <c r="J62" i="1"/>
  <c r="J61" i="1"/>
  <c r="I61" i="1"/>
  <c r="L61" i="1"/>
  <c r="L60" i="1"/>
  <c r="J60" i="1"/>
  <c r="I60" i="1"/>
  <c r="L59" i="1"/>
  <c r="J59" i="1"/>
  <c r="I59" i="1"/>
  <c r="L58" i="1"/>
  <c r="J58" i="1"/>
  <c r="I58" i="1"/>
  <c r="L57" i="1"/>
  <c r="J57" i="1"/>
  <c r="I57" i="1"/>
  <c r="I78" i="4"/>
  <c r="L78" i="4"/>
  <c r="L91" i="4"/>
  <c r="J91" i="4"/>
  <c r="L105" i="4"/>
  <c r="I105" i="4"/>
  <c r="J106" i="4"/>
  <c r="L106" i="4"/>
  <c r="I90" i="4"/>
  <c r="J90" i="4"/>
  <c r="L90" i="4"/>
  <c r="J104" i="4"/>
  <c r="I104" i="4"/>
  <c r="L104" i="4"/>
  <c r="L79" i="4"/>
  <c r="J83" i="4"/>
  <c r="J76" i="4"/>
  <c r="L73" i="4"/>
  <c r="J72" i="4"/>
  <c r="L83" i="4"/>
  <c r="L72" i="4"/>
  <c r="J73" i="4"/>
  <c r="I80" i="4"/>
  <c r="I79" i="4"/>
  <c r="U79" i="4" s="1"/>
  <c r="AA79" i="4" s="1"/>
  <c r="L76" i="4"/>
  <c r="L71" i="4"/>
  <c r="J69" i="4"/>
  <c r="J68" i="4"/>
  <c r="J112" i="4"/>
  <c r="J87" i="4"/>
  <c r="J86" i="4"/>
  <c r="L92" i="4"/>
  <c r="I91" i="4"/>
  <c r="U91" i="4" s="1"/>
  <c r="AA91" i="4" s="1"/>
  <c r="L87" i="4"/>
  <c r="L86" i="4"/>
  <c r="I84" i="4"/>
  <c r="J78" i="4"/>
  <c r="L69" i="4"/>
  <c r="L68" i="4"/>
  <c r="L89" i="4"/>
  <c r="I112" i="4"/>
  <c r="L82" i="4"/>
  <c r="I88" i="4"/>
  <c r="U88" i="4" s="1"/>
  <c r="AA88" i="4" s="1"/>
  <c r="J92" i="4"/>
  <c r="L108" i="4"/>
  <c r="J89" i="4"/>
  <c r="L88" i="4"/>
  <c r="L85" i="4"/>
  <c r="J82" i="4"/>
  <c r="L81" i="4"/>
  <c r="L77" i="4"/>
  <c r="L75" i="4"/>
  <c r="I74" i="4"/>
  <c r="I70" i="4"/>
  <c r="U70" i="4" s="1"/>
  <c r="AA70" i="4" s="1"/>
  <c r="I67" i="4"/>
  <c r="I108" i="4"/>
  <c r="I85" i="4"/>
  <c r="U85" i="4" s="1"/>
  <c r="AA85" i="4" s="1"/>
  <c r="J84" i="4"/>
  <c r="I77" i="4"/>
  <c r="J105" i="4"/>
  <c r="I71" i="4"/>
  <c r="U71" i="4" s="1"/>
  <c r="AA71" i="4" s="1"/>
  <c r="J70" i="4"/>
  <c r="I106" i="4"/>
  <c r="J67" i="4"/>
  <c r="I81" i="4"/>
  <c r="U81" i="4" s="1"/>
  <c r="AA81" i="4" s="1"/>
  <c r="J80" i="4"/>
  <c r="I75" i="4"/>
  <c r="U75" i="4" s="1"/>
  <c r="AA75" i="4" s="1"/>
  <c r="J74" i="4"/>
  <c r="I74" i="1"/>
  <c r="H67" i="1"/>
  <c r="K67" i="1"/>
  <c r="M106" i="4" l="1"/>
  <c r="AB106" i="4" s="1"/>
  <c r="M68" i="4"/>
  <c r="AB68" i="4" s="1"/>
  <c r="M84" i="4"/>
  <c r="AB84" i="4" s="1"/>
  <c r="M72" i="4"/>
  <c r="AB72" i="4" s="1"/>
  <c r="M112" i="4"/>
  <c r="AB112" i="4" s="1"/>
  <c r="M82" i="4"/>
  <c r="AB82" i="4" s="1"/>
  <c r="M83" i="4"/>
  <c r="AB83" i="4" s="1"/>
  <c r="M61" i="1"/>
  <c r="AB61" i="1" s="1"/>
  <c r="M60" i="1"/>
  <c r="AB60" i="1" s="1"/>
  <c r="M59" i="1"/>
  <c r="AB59" i="1" s="1"/>
  <c r="M63" i="1"/>
  <c r="AB63" i="1" s="1"/>
  <c r="M57" i="1"/>
  <c r="AB57" i="1" s="1"/>
  <c r="M58" i="1"/>
  <c r="AB58" i="1" s="1"/>
  <c r="M64" i="1"/>
  <c r="AB64" i="1" s="1"/>
  <c r="M65" i="1"/>
  <c r="AB65" i="1" s="1"/>
  <c r="M66" i="1"/>
  <c r="AB66" i="1" s="1"/>
  <c r="M62" i="1"/>
  <c r="AB62" i="1" s="1"/>
  <c r="M86" i="4"/>
  <c r="AB86" i="4" s="1"/>
  <c r="M71" i="4"/>
  <c r="AB71" i="4" s="1"/>
  <c r="M79" i="4"/>
  <c r="AB79" i="4" s="1"/>
  <c r="M104" i="4"/>
  <c r="AB104" i="4" s="1"/>
  <c r="M90" i="4"/>
  <c r="AB90" i="4" s="1"/>
  <c r="M91" i="4"/>
  <c r="AB91" i="4" s="1"/>
  <c r="M73" i="4"/>
  <c r="AB73" i="4" s="1"/>
  <c r="M87" i="4"/>
  <c r="AB87" i="4" s="1"/>
  <c r="M69" i="4"/>
  <c r="AB69" i="4" s="1"/>
  <c r="M80" i="4"/>
  <c r="AB80" i="4" s="1"/>
  <c r="M105" i="4"/>
  <c r="AB105" i="4" s="1"/>
  <c r="M108" i="4"/>
  <c r="AB108" i="4" s="1"/>
  <c r="M92" i="4"/>
  <c r="AB92" i="4" s="1"/>
  <c r="M78" i="4"/>
  <c r="AB78" i="4" s="1"/>
  <c r="M76" i="4"/>
  <c r="AB76" i="4" s="1"/>
  <c r="M85" i="4"/>
  <c r="AB85" i="4" s="1"/>
  <c r="M89" i="4"/>
  <c r="AB89" i="4" s="1"/>
  <c r="M75" i="4"/>
  <c r="AB75" i="4" s="1"/>
  <c r="M81" i="4"/>
  <c r="AB81" i="4" s="1"/>
  <c r="M67" i="4"/>
  <c r="AB67" i="4" s="1"/>
  <c r="M77" i="4"/>
  <c r="AB77" i="4" s="1"/>
  <c r="M74" i="4"/>
  <c r="AB74" i="4" s="1"/>
  <c r="M70" i="4"/>
  <c r="AB70" i="4" s="1"/>
  <c r="M88" i="4"/>
  <c r="AB88" i="4" s="1"/>
  <c r="AC3" i="4"/>
  <c r="AF98" i="4"/>
  <c r="AG98" i="4" s="1"/>
  <c r="G98" i="4" s="1"/>
  <c r="AC98" i="4"/>
  <c r="AA98" i="4"/>
  <c r="AG97" i="4"/>
  <c r="H24" i="7"/>
  <c r="H23" i="7"/>
  <c r="AF5" i="4"/>
  <c r="AF7" i="4"/>
  <c r="AF8" i="4"/>
  <c r="AF9" i="4"/>
  <c r="AF10" i="4"/>
  <c r="AF11" i="4"/>
  <c r="AF12" i="4"/>
  <c r="AF13" i="4"/>
  <c r="AF14" i="4"/>
  <c r="AF15" i="4"/>
  <c r="AF16" i="4"/>
  <c r="AF17" i="4"/>
  <c r="AF18" i="4"/>
  <c r="AF19" i="4"/>
  <c r="AF20" i="4"/>
  <c r="AF22" i="4"/>
  <c r="AF24" i="4"/>
  <c r="AF25" i="4"/>
  <c r="AF26" i="4"/>
  <c r="AF27" i="4"/>
  <c r="AF30" i="4"/>
  <c r="AF31" i="4"/>
  <c r="AF33" i="4"/>
  <c r="AF34" i="4"/>
  <c r="AF35" i="4"/>
  <c r="AF36" i="4"/>
  <c r="AF37" i="4"/>
  <c r="AF38" i="4"/>
  <c r="AF39" i="4"/>
  <c r="AF40" i="4"/>
  <c r="AF42" i="4"/>
  <c r="AF43" i="4"/>
  <c r="AF44" i="4"/>
  <c r="AF45" i="4"/>
  <c r="AF46" i="4"/>
  <c r="AF47" i="4"/>
  <c r="AF48" i="4"/>
  <c r="AF49" i="4"/>
  <c r="AF50" i="4"/>
  <c r="AF51" i="4"/>
  <c r="AF52" i="4"/>
  <c r="AF53" i="4"/>
  <c r="AF54" i="4"/>
  <c r="AF55" i="4"/>
  <c r="AF56" i="4"/>
  <c r="AF57" i="4"/>
  <c r="AF58" i="4"/>
  <c r="AF60" i="4"/>
  <c r="AF61" i="4"/>
  <c r="AF63" i="4"/>
  <c r="AF64" i="4"/>
  <c r="AF65" i="4"/>
  <c r="AF3" i="4"/>
  <c r="AF4" i="1"/>
  <c r="AF6" i="1"/>
  <c r="AF7" i="1"/>
  <c r="AF8" i="1"/>
  <c r="AF9" i="1"/>
  <c r="AF10" i="1"/>
  <c r="AF11" i="1"/>
  <c r="AF12" i="1"/>
  <c r="AF13" i="1"/>
  <c r="AF14" i="1"/>
  <c r="AF15" i="1"/>
  <c r="AF18" i="1"/>
  <c r="AF19" i="1"/>
  <c r="AF20" i="1"/>
  <c r="AF22" i="1"/>
  <c r="AF23" i="1"/>
  <c r="AF27" i="1"/>
  <c r="AF28" i="1"/>
  <c r="AF29" i="1"/>
  <c r="AF30" i="1"/>
  <c r="AF31" i="1"/>
  <c r="AF32" i="1"/>
  <c r="AF35" i="1"/>
  <c r="AF36" i="1"/>
  <c r="AF37" i="1"/>
  <c r="AF38" i="1"/>
  <c r="AF39" i="1"/>
  <c r="AF40" i="1"/>
  <c r="AF41" i="1"/>
  <c r="AF43" i="1"/>
  <c r="AF44" i="1"/>
  <c r="AF45" i="1"/>
  <c r="AF46" i="1"/>
  <c r="AF47" i="1"/>
  <c r="AF48" i="1"/>
  <c r="AF49" i="1"/>
  <c r="AF50" i="1"/>
  <c r="AF51" i="1"/>
  <c r="AF53" i="1"/>
  <c r="AF54" i="1"/>
  <c r="AF55" i="1"/>
  <c r="AF56" i="1"/>
  <c r="AF3" i="1"/>
  <c r="G100" i="4"/>
  <c r="J98" i="4" l="1"/>
  <c r="I98" i="4"/>
  <c r="L98" i="4"/>
  <c r="M98" i="4" l="1"/>
  <c r="AB98" i="4" s="1"/>
  <c r="Y67" i="1"/>
  <c r="Z67" i="1"/>
  <c r="AD67" i="1"/>
  <c r="Y93" i="4"/>
  <c r="Z93" i="4"/>
  <c r="B8" i="28"/>
  <c r="B9" i="28"/>
  <c r="B10" i="28"/>
  <c r="B11" i="28"/>
  <c r="B12" i="28"/>
  <c r="B13" i="28"/>
  <c r="B14" i="28"/>
  <c r="B15" i="28"/>
  <c r="B16" i="28"/>
  <c r="B17" i="28"/>
  <c r="B18" i="28"/>
  <c r="B19" i="28"/>
  <c r="B20" i="28"/>
  <c r="B21" i="28"/>
  <c r="B22" i="28"/>
  <c r="B23" i="28"/>
  <c r="P23" i="28"/>
  <c r="O23" i="28"/>
  <c r="M23" i="28"/>
  <c r="E23" i="28"/>
  <c r="A23" i="28"/>
  <c r="P22" i="28"/>
  <c r="O22" i="28"/>
  <c r="M22" i="28"/>
  <c r="E22" i="28"/>
  <c r="A22" i="28"/>
  <c r="P21" i="28"/>
  <c r="O21" i="28"/>
  <c r="M21" i="28"/>
  <c r="E21" i="28"/>
  <c r="A21" i="28"/>
  <c r="P20" i="28"/>
  <c r="O20" i="28"/>
  <c r="M20" i="28"/>
  <c r="E20" i="28"/>
  <c r="A20" i="28"/>
  <c r="P19" i="28"/>
  <c r="O19" i="28"/>
  <c r="M19" i="28"/>
  <c r="E19" i="28"/>
  <c r="A19" i="28"/>
  <c r="P18" i="28"/>
  <c r="O18" i="28"/>
  <c r="M18" i="28"/>
  <c r="E18" i="28"/>
  <c r="A18" i="28"/>
  <c r="P17" i="28"/>
  <c r="O17" i="28"/>
  <c r="M17" i="28"/>
  <c r="E17" i="28"/>
  <c r="A17" i="28"/>
  <c r="P16" i="28"/>
  <c r="O16" i="28"/>
  <c r="M16" i="28"/>
  <c r="E16" i="28"/>
  <c r="A16" i="28"/>
  <c r="P15" i="28"/>
  <c r="O15" i="28"/>
  <c r="M15" i="28"/>
  <c r="E15" i="28"/>
  <c r="A15" i="28"/>
  <c r="P14" i="28"/>
  <c r="O14" i="28"/>
  <c r="M14" i="28"/>
  <c r="E14" i="28"/>
  <c r="A14" i="28"/>
  <c r="P13" i="28"/>
  <c r="O13" i="28"/>
  <c r="M13" i="28"/>
  <c r="E13" i="28"/>
  <c r="A13" i="28"/>
  <c r="P12" i="28"/>
  <c r="O12" i="28"/>
  <c r="M12" i="28"/>
  <c r="E12" i="28"/>
  <c r="A12" i="28"/>
  <c r="P11" i="28"/>
  <c r="O11" i="28"/>
  <c r="M11" i="28"/>
  <c r="E11" i="28"/>
  <c r="A11" i="28"/>
  <c r="P10" i="28"/>
  <c r="O10" i="28"/>
  <c r="M10" i="28"/>
  <c r="E10" i="28"/>
  <c r="A10" i="28"/>
  <c r="P9" i="28"/>
  <c r="O9" i="28"/>
  <c r="M9" i="28"/>
  <c r="E9" i="28"/>
  <c r="A9" i="28"/>
  <c r="P8" i="28"/>
  <c r="O8" i="28"/>
  <c r="M8" i="28"/>
  <c r="E8" i="28"/>
  <c r="A8" i="28"/>
  <c r="P7" i="28"/>
  <c r="O7" i="28"/>
  <c r="M7" i="28"/>
  <c r="E7" i="28"/>
  <c r="B7" i="28"/>
  <c r="A7" i="28"/>
  <c r="G39" i="27"/>
  <c r="N23" i="28" s="1"/>
  <c r="D39" i="27"/>
  <c r="D23" i="28" s="1"/>
  <c r="C39" i="27"/>
  <c r="C23" i="28" s="1"/>
  <c r="G38" i="27"/>
  <c r="N22" i="28" s="1"/>
  <c r="D38" i="27"/>
  <c r="D22" i="28" s="1"/>
  <c r="C38" i="27"/>
  <c r="C22" i="28" s="1"/>
  <c r="G37" i="27"/>
  <c r="N21" i="28" s="1"/>
  <c r="D37" i="27"/>
  <c r="D21" i="28" s="1"/>
  <c r="C37" i="27"/>
  <c r="C21" i="28" s="1"/>
  <c r="G36" i="27"/>
  <c r="N20" i="28" s="1"/>
  <c r="D36" i="27"/>
  <c r="D20" i="28" s="1"/>
  <c r="C36" i="27"/>
  <c r="C20" i="28" s="1"/>
  <c r="G35" i="27"/>
  <c r="N19" i="28" s="1"/>
  <c r="D35" i="27"/>
  <c r="D19" i="28" s="1"/>
  <c r="C35" i="27"/>
  <c r="C19" i="28" s="1"/>
  <c r="G34" i="27"/>
  <c r="N18" i="28" s="1"/>
  <c r="D34" i="27"/>
  <c r="D18" i="28" s="1"/>
  <c r="C34" i="27"/>
  <c r="C18" i="28" s="1"/>
  <c r="G33" i="27"/>
  <c r="N17" i="28" s="1"/>
  <c r="D33" i="27"/>
  <c r="D17" i="28" s="1"/>
  <c r="C33" i="27"/>
  <c r="C17" i="28" s="1"/>
  <c r="G32" i="27"/>
  <c r="N16" i="28" s="1"/>
  <c r="D32" i="27"/>
  <c r="D16" i="28" s="1"/>
  <c r="C32" i="27"/>
  <c r="C16" i="28" s="1"/>
  <c r="G31" i="27"/>
  <c r="N15" i="28" s="1"/>
  <c r="D31" i="27"/>
  <c r="D15" i="28" s="1"/>
  <c r="C31" i="27"/>
  <c r="C15" i="28" s="1"/>
  <c r="G30" i="27"/>
  <c r="N14" i="28" s="1"/>
  <c r="D30" i="27"/>
  <c r="D14" i="28" s="1"/>
  <c r="C30" i="27"/>
  <c r="C14" i="28" s="1"/>
  <c r="G29" i="27"/>
  <c r="N13" i="28" s="1"/>
  <c r="D29" i="27"/>
  <c r="D13" i="28" s="1"/>
  <c r="C29" i="27"/>
  <c r="C13" i="28" s="1"/>
  <c r="G28" i="27"/>
  <c r="N12" i="28" s="1"/>
  <c r="D28" i="27"/>
  <c r="D12" i="28" s="1"/>
  <c r="C28" i="27"/>
  <c r="C12" i="28" s="1"/>
  <c r="G27" i="27"/>
  <c r="N11" i="28" s="1"/>
  <c r="D27" i="27"/>
  <c r="D11" i="28" s="1"/>
  <c r="C27" i="27"/>
  <c r="C11" i="28" s="1"/>
  <c r="G26" i="27"/>
  <c r="N10" i="28" s="1"/>
  <c r="D26" i="27"/>
  <c r="D10" i="28" s="1"/>
  <c r="C26" i="27"/>
  <c r="C10" i="28" s="1"/>
  <c r="G25" i="27"/>
  <c r="N9" i="28" s="1"/>
  <c r="D25" i="27"/>
  <c r="D9" i="28" s="1"/>
  <c r="C25" i="27"/>
  <c r="C9" i="28" s="1"/>
  <c r="G24" i="27"/>
  <c r="N8" i="28" s="1"/>
  <c r="D24" i="27"/>
  <c r="D8" i="28" s="1"/>
  <c r="G23" i="27"/>
  <c r="N7" i="28" s="1"/>
  <c r="D23" i="27"/>
  <c r="D7" i="28" s="1"/>
  <c r="C23" i="27"/>
  <c r="C7" i="28" s="1"/>
  <c r="AG58" i="4"/>
  <c r="G58" i="4" s="1"/>
  <c r="I58" i="4" s="1"/>
  <c r="AG60" i="4"/>
  <c r="G60" i="4" s="1"/>
  <c r="I60" i="4" s="1"/>
  <c r="AG61" i="4"/>
  <c r="G61" i="4" s="1"/>
  <c r="I61" i="4" s="1"/>
  <c r="AG62" i="4"/>
  <c r="G62" i="4" s="1"/>
  <c r="I62" i="4" s="1"/>
  <c r="AG63" i="4"/>
  <c r="G63" i="4" s="1"/>
  <c r="I63" i="4" s="1"/>
  <c r="AG64" i="4"/>
  <c r="G64" i="4" s="1"/>
  <c r="I64" i="4" s="1"/>
  <c r="AG65" i="4"/>
  <c r="G65" i="4" s="1"/>
  <c r="I65" i="4" s="1"/>
  <c r="AG66" i="4"/>
  <c r="G66" i="4" s="1"/>
  <c r="I66" i="4" s="1"/>
  <c r="AE93" i="4"/>
  <c r="AF93" i="4"/>
  <c r="AG37" i="4"/>
  <c r="G37" i="4" s="1"/>
  <c r="I37" i="4" s="1"/>
  <c r="AG33" i="4"/>
  <c r="G33" i="4" s="1"/>
  <c r="I33" i="4" s="1"/>
  <c r="AG17" i="4"/>
  <c r="G17" i="4" s="1"/>
  <c r="I17" i="4" s="1"/>
  <c r="AG57" i="4"/>
  <c r="G57" i="4" s="1"/>
  <c r="AG56" i="4"/>
  <c r="G56" i="4" s="1"/>
  <c r="I56" i="4" s="1"/>
  <c r="AG55" i="4"/>
  <c r="G55" i="4" s="1"/>
  <c r="I55" i="4" s="1"/>
  <c r="AG54" i="4"/>
  <c r="G54" i="4" s="1"/>
  <c r="I54" i="4" s="1"/>
  <c r="AG53" i="4"/>
  <c r="G53" i="4" s="1"/>
  <c r="I53" i="4" s="1"/>
  <c r="AG52" i="4"/>
  <c r="G52" i="4" s="1"/>
  <c r="I52" i="4" s="1"/>
  <c r="AG51" i="4"/>
  <c r="G51" i="4" s="1"/>
  <c r="I51" i="4" s="1"/>
  <c r="AG50" i="4"/>
  <c r="G50" i="4" s="1"/>
  <c r="I50" i="4" s="1"/>
  <c r="AG49" i="4"/>
  <c r="G49" i="4" s="1"/>
  <c r="I49" i="4" s="1"/>
  <c r="AG48" i="4"/>
  <c r="G48" i="4" s="1"/>
  <c r="I48" i="4" s="1"/>
  <c r="AG47" i="4"/>
  <c r="G47" i="4" s="1"/>
  <c r="I47" i="4" s="1"/>
  <c r="AG46" i="4"/>
  <c r="G46" i="4" s="1"/>
  <c r="I46" i="4" s="1"/>
  <c r="AG45" i="4"/>
  <c r="G45" i="4" s="1"/>
  <c r="I45" i="4" s="1"/>
  <c r="AG44" i="4"/>
  <c r="G44" i="4" s="1"/>
  <c r="I44" i="4" s="1"/>
  <c r="AG43" i="4"/>
  <c r="G43" i="4" s="1"/>
  <c r="I43" i="4" s="1"/>
  <c r="AG42" i="4"/>
  <c r="G42" i="4" s="1"/>
  <c r="I42" i="4" s="1"/>
  <c r="AG41" i="4"/>
  <c r="G41" i="4" s="1"/>
  <c r="I41" i="4" s="1"/>
  <c r="AG40" i="4"/>
  <c r="G40" i="4" s="1"/>
  <c r="I40" i="4" s="1"/>
  <c r="AG39" i="4"/>
  <c r="G39" i="4" s="1"/>
  <c r="I39" i="4" s="1"/>
  <c r="AG38" i="4"/>
  <c r="G38" i="4" s="1"/>
  <c r="I38" i="4" s="1"/>
  <c r="AG36" i="4"/>
  <c r="G36" i="4" s="1"/>
  <c r="I36" i="4" s="1"/>
  <c r="AG35" i="4"/>
  <c r="G35" i="4" s="1"/>
  <c r="I35" i="4" s="1"/>
  <c r="AG34" i="4"/>
  <c r="G34" i="4" s="1"/>
  <c r="I34" i="4" s="1"/>
  <c r="AG32" i="4"/>
  <c r="G32" i="4" s="1"/>
  <c r="AG31" i="4"/>
  <c r="G31" i="4" s="1"/>
  <c r="I31" i="4" s="1"/>
  <c r="AG30" i="4"/>
  <c r="G30" i="4" s="1"/>
  <c r="I30" i="4" s="1"/>
  <c r="AG27" i="4"/>
  <c r="G27" i="4" s="1"/>
  <c r="I27" i="4" s="1"/>
  <c r="AG26" i="4"/>
  <c r="G26" i="4" s="1"/>
  <c r="I26" i="4" s="1"/>
  <c r="AG25" i="4"/>
  <c r="G25" i="4" s="1"/>
  <c r="I25" i="4" s="1"/>
  <c r="AG24" i="4"/>
  <c r="G24" i="4" s="1"/>
  <c r="I24" i="4" s="1"/>
  <c r="AG23" i="4"/>
  <c r="G23" i="4" s="1"/>
  <c r="I23" i="4" s="1"/>
  <c r="AG22" i="4"/>
  <c r="G22" i="4" s="1"/>
  <c r="I22" i="4" s="1"/>
  <c r="AG20" i="4"/>
  <c r="G20" i="4" s="1"/>
  <c r="I20" i="4" s="1"/>
  <c r="AG19" i="4"/>
  <c r="G19" i="4" s="1"/>
  <c r="I19" i="4" s="1"/>
  <c r="AG18" i="4"/>
  <c r="G18" i="4" s="1"/>
  <c r="I18" i="4" s="1"/>
  <c r="AG16" i="4"/>
  <c r="G16" i="4" s="1"/>
  <c r="I16" i="4" s="1"/>
  <c r="AG15" i="4"/>
  <c r="G15" i="4" s="1"/>
  <c r="I15" i="4" s="1"/>
  <c r="AG14" i="4"/>
  <c r="G14" i="4" s="1"/>
  <c r="I14" i="4" s="1"/>
  <c r="AG13" i="4"/>
  <c r="G13" i="4" s="1"/>
  <c r="I13" i="4" s="1"/>
  <c r="AG12" i="4"/>
  <c r="G12" i="4" s="1"/>
  <c r="I12" i="4" s="1"/>
  <c r="AG11" i="4"/>
  <c r="G11" i="4" s="1"/>
  <c r="I11" i="4" s="1"/>
  <c r="AG10" i="4"/>
  <c r="G10" i="4" s="1"/>
  <c r="I10" i="4" s="1"/>
  <c r="AG9" i="4"/>
  <c r="G9" i="4" s="1"/>
  <c r="AG8" i="4"/>
  <c r="G8" i="4" s="1"/>
  <c r="I8" i="4" s="1"/>
  <c r="AG7" i="4"/>
  <c r="G7" i="4" s="1"/>
  <c r="I7" i="4" s="1"/>
  <c r="AG6" i="4"/>
  <c r="G6" i="4" s="1"/>
  <c r="I6" i="4" s="1"/>
  <c r="AG5" i="4"/>
  <c r="G5" i="4" s="1"/>
  <c r="I5" i="4" s="1"/>
  <c r="AG4" i="4"/>
  <c r="G4" i="4" s="1"/>
  <c r="I4" i="4" s="1"/>
  <c r="AG3" i="4"/>
  <c r="G3" i="4" s="1"/>
  <c r="I3" i="4" s="1"/>
  <c r="AG21" i="1"/>
  <c r="G21" i="1" s="1"/>
  <c r="I21" i="1" s="1"/>
  <c r="AG22" i="1"/>
  <c r="G22" i="1" s="1"/>
  <c r="I22" i="1" s="1"/>
  <c r="AG23" i="1"/>
  <c r="G23" i="1" s="1"/>
  <c r="I23" i="1" s="1"/>
  <c r="AG24" i="1"/>
  <c r="G24" i="1" s="1"/>
  <c r="I24" i="1" s="1"/>
  <c r="AG25" i="1"/>
  <c r="G25" i="1" s="1"/>
  <c r="I25" i="1" s="1"/>
  <c r="AG26" i="1"/>
  <c r="G26" i="1" s="1"/>
  <c r="I26" i="1" s="1"/>
  <c r="AG28" i="1"/>
  <c r="G28" i="1" s="1"/>
  <c r="I28" i="1" s="1"/>
  <c r="AG29" i="1"/>
  <c r="G29" i="1" s="1"/>
  <c r="I29" i="1" s="1"/>
  <c r="AG31" i="1"/>
  <c r="G31" i="1" s="1"/>
  <c r="I31" i="1" s="1"/>
  <c r="AG32" i="1"/>
  <c r="G32" i="1" s="1"/>
  <c r="I32" i="1" s="1"/>
  <c r="AG34" i="1"/>
  <c r="AG35" i="1"/>
  <c r="G35" i="1" s="1"/>
  <c r="I35" i="1" s="1"/>
  <c r="AG38" i="1"/>
  <c r="AG39" i="1"/>
  <c r="G39" i="1" s="1"/>
  <c r="I39" i="1" s="1"/>
  <c r="AG40" i="1"/>
  <c r="G40" i="1" s="1"/>
  <c r="I40" i="1" s="1"/>
  <c r="AG41" i="1"/>
  <c r="G41" i="1" s="1"/>
  <c r="I41" i="1" s="1"/>
  <c r="AG42" i="1"/>
  <c r="G42" i="1" s="1"/>
  <c r="I42" i="1" s="1"/>
  <c r="AG43" i="1"/>
  <c r="G43" i="1" s="1"/>
  <c r="I43" i="1" s="1"/>
  <c r="AG48" i="1"/>
  <c r="G48" i="1" s="1"/>
  <c r="I48" i="1" s="1"/>
  <c r="AG50" i="1"/>
  <c r="G50" i="1" s="1"/>
  <c r="I50" i="1" s="1"/>
  <c r="AG52" i="1"/>
  <c r="G52" i="1" s="1"/>
  <c r="I52" i="1" s="1"/>
  <c r="AG53" i="1"/>
  <c r="G53" i="1" s="1"/>
  <c r="I53" i="1" s="1"/>
  <c r="AG55" i="1"/>
  <c r="G55" i="1" s="1"/>
  <c r="I55" i="1" s="1"/>
  <c r="AG56" i="1"/>
  <c r="G56" i="1" s="1"/>
  <c r="I56" i="1" s="1"/>
  <c r="AG5" i="1"/>
  <c r="G5" i="1" s="1"/>
  <c r="I5" i="1" s="1"/>
  <c r="AG6" i="1"/>
  <c r="G6" i="1" s="1"/>
  <c r="I6" i="1" s="1"/>
  <c r="AG9" i="1"/>
  <c r="G9" i="1" s="1"/>
  <c r="I9" i="1" s="1"/>
  <c r="AG10" i="1"/>
  <c r="G10" i="1" s="1"/>
  <c r="I10" i="1" s="1"/>
  <c r="AG13" i="1"/>
  <c r="G13" i="1" s="1"/>
  <c r="I13" i="1" s="1"/>
  <c r="AG14" i="1"/>
  <c r="G14" i="1" s="1"/>
  <c r="I14" i="1" s="1"/>
  <c r="AG15" i="1"/>
  <c r="G15" i="1" s="1"/>
  <c r="I15" i="1" s="1"/>
  <c r="AG17" i="1"/>
  <c r="G17" i="1" s="1"/>
  <c r="I17" i="1" s="1"/>
  <c r="AG18" i="1"/>
  <c r="G18" i="1" s="1"/>
  <c r="I18" i="1" s="1"/>
  <c r="AG19" i="1"/>
  <c r="G19" i="1" s="1"/>
  <c r="I19" i="1" s="1"/>
  <c r="AG20" i="1"/>
  <c r="G20" i="1" s="1"/>
  <c r="I20" i="1" s="1"/>
  <c r="AG3" i="1"/>
  <c r="G3" i="1" s="1"/>
  <c r="I3" i="1" s="1"/>
  <c r="AG54" i="1"/>
  <c r="G54" i="1" s="1"/>
  <c r="I54" i="1" s="1"/>
  <c r="AG51" i="1"/>
  <c r="G51" i="1" s="1"/>
  <c r="I51" i="1" s="1"/>
  <c r="AG49" i="1"/>
  <c r="G49" i="1" s="1"/>
  <c r="I49" i="1" s="1"/>
  <c r="AG47" i="1"/>
  <c r="G47" i="1" s="1"/>
  <c r="I47" i="1" s="1"/>
  <c r="AG46" i="1"/>
  <c r="G46" i="1" s="1"/>
  <c r="I46" i="1" s="1"/>
  <c r="AG45" i="1"/>
  <c r="G45" i="1" s="1"/>
  <c r="I45" i="1" s="1"/>
  <c r="AG44" i="1"/>
  <c r="G44" i="1" s="1"/>
  <c r="I44" i="1" s="1"/>
  <c r="AG37" i="1"/>
  <c r="G37" i="1" s="1"/>
  <c r="I37" i="1" s="1"/>
  <c r="AG36" i="1"/>
  <c r="G36" i="1" s="1"/>
  <c r="I36" i="1" s="1"/>
  <c r="AG30" i="1"/>
  <c r="G30" i="1" s="1"/>
  <c r="I30" i="1" s="1"/>
  <c r="AG27" i="1"/>
  <c r="G27" i="1" s="1"/>
  <c r="I27" i="1" s="1"/>
  <c r="AG12" i="1"/>
  <c r="G12" i="1" s="1"/>
  <c r="I12" i="1" s="1"/>
  <c r="AG11" i="1"/>
  <c r="G11" i="1" s="1"/>
  <c r="I11" i="1" s="1"/>
  <c r="AG8" i="1"/>
  <c r="G8" i="1" s="1"/>
  <c r="I8" i="1" s="1"/>
  <c r="AG7" i="1"/>
  <c r="G7" i="1" s="1"/>
  <c r="I7" i="1" s="1"/>
  <c r="AG4" i="1"/>
  <c r="G4" i="1" s="1"/>
  <c r="I4" i="1" s="1"/>
  <c r="F4" i="26"/>
  <c r="G7" i="26"/>
  <c r="G8" i="26" s="1"/>
  <c r="G10" i="26" s="1"/>
  <c r="G11" i="26" s="1"/>
  <c r="G13" i="26" s="1"/>
  <c r="G14" i="26" s="1"/>
  <c r="G16" i="26" s="1"/>
  <c r="G17" i="26" s="1"/>
  <c r="G19" i="26" s="1"/>
  <c r="G20" i="26" s="1"/>
  <c r="G22" i="26" s="1"/>
  <c r="G23" i="26" s="1"/>
  <c r="G25" i="26" s="1"/>
  <c r="G26" i="26" s="1"/>
  <c r="G28" i="26" s="1"/>
  <c r="G29" i="26" s="1"/>
  <c r="G31" i="26" s="1"/>
  <c r="G32" i="26" s="1"/>
  <c r="G34" i="26" s="1"/>
  <c r="G35" i="26" s="1"/>
  <c r="G37" i="26" s="1"/>
  <c r="G38" i="26" s="1"/>
  <c r="G40" i="26" s="1"/>
  <c r="G41" i="26" s="1"/>
  <c r="G43" i="26" s="1"/>
  <c r="G44" i="26" s="1"/>
  <c r="G46" i="26" s="1"/>
  <c r="G47" i="26" s="1"/>
  <c r="G49" i="26" s="1"/>
  <c r="G50" i="26" s="1"/>
  <c r="G52" i="26" s="1"/>
  <c r="G53" i="26" s="1"/>
  <c r="G55" i="26" s="1"/>
  <c r="G56" i="26" s="1"/>
  <c r="G58" i="26" s="1"/>
  <c r="G59" i="26" s="1"/>
  <c r="G61" i="26" s="1"/>
  <c r="G62" i="26" s="1"/>
  <c r="G64" i="26" s="1"/>
  <c r="G65" i="26" s="1"/>
  <c r="G67" i="26" s="1"/>
  <c r="G68" i="26" s="1"/>
  <c r="G70" i="26" s="1"/>
  <c r="G71" i="26" s="1"/>
  <c r="G73" i="26" s="1"/>
  <c r="G74" i="26" s="1"/>
  <c r="G4" i="26"/>
  <c r="G5" i="26" s="1"/>
  <c r="AD93" i="4"/>
  <c r="Q12" i="26"/>
  <c r="AC58" i="4"/>
  <c r="AC59" i="4"/>
  <c r="AC60" i="4"/>
  <c r="AC61" i="4"/>
  <c r="AC62" i="4"/>
  <c r="AC63" i="4"/>
  <c r="AC64" i="4"/>
  <c r="AC65" i="4"/>
  <c r="AC66" i="4"/>
  <c r="AC57" i="4"/>
  <c r="AC56" i="4"/>
  <c r="AC55" i="4"/>
  <c r="AC54" i="4"/>
  <c r="AC53" i="4"/>
  <c r="AC52" i="4"/>
  <c r="AC51" i="4"/>
  <c r="AC50" i="4"/>
  <c r="AC49" i="4"/>
  <c r="AC48" i="4"/>
  <c r="AC47" i="4"/>
  <c r="AC46" i="4"/>
  <c r="AC45" i="4"/>
  <c r="AC44" i="4"/>
  <c r="AC43" i="4"/>
  <c r="AC42" i="4"/>
  <c r="AC41" i="4"/>
  <c r="AC40" i="4"/>
  <c r="AC39" i="4"/>
  <c r="AC38" i="4"/>
  <c r="AC37" i="4"/>
  <c r="AC36" i="4"/>
  <c r="AC35" i="4"/>
  <c r="AC34" i="4"/>
  <c r="AC33" i="4"/>
  <c r="AC32" i="4"/>
  <c r="AC31" i="4"/>
  <c r="AC30" i="4"/>
  <c r="AC29" i="4"/>
  <c r="AC28" i="4"/>
  <c r="AC27" i="4"/>
  <c r="AC26" i="4"/>
  <c r="AC25" i="4"/>
  <c r="AC24" i="4"/>
  <c r="AC23" i="4"/>
  <c r="AC22" i="4"/>
  <c r="AC21" i="4"/>
  <c r="AC20" i="4"/>
  <c r="AC18" i="4"/>
  <c r="AC17" i="4"/>
  <c r="AC16" i="4"/>
  <c r="AC15" i="4"/>
  <c r="AC14" i="4"/>
  <c r="AC13" i="4"/>
  <c r="AC12" i="4"/>
  <c r="AC11" i="4"/>
  <c r="AC10" i="4"/>
  <c r="AC9" i="4"/>
  <c r="AC8" i="4"/>
  <c r="AC7" i="4"/>
  <c r="AC6" i="4"/>
  <c r="AC5" i="4"/>
  <c r="AC4" i="4"/>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3" i="1"/>
  <c r="B7" i="8"/>
  <c r="B8" i="8"/>
  <c r="I9" i="4" l="1"/>
  <c r="L9" i="4"/>
  <c r="F5" i="26"/>
  <c r="I32" i="4"/>
  <c r="L32" i="4"/>
  <c r="J57" i="4"/>
  <c r="I57" i="4"/>
  <c r="G38" i="1"/>
  <c r="G34" i="1"/>
  <c r="L63" i="4"/>
  <c r="AE67" i="1"/>
  <c r="AC67" i="1"/>
  <c r="J35" i="1"/>
  <c r="L56" i="1"/>
  <c r="L53" i="1"/>
  <c r="L48" i="1"/>
  <c r="L45" i="1"/>
  <c r="L41" i="1"/>
  <c r="L35" i="1"/>
  <c r="L28" i="1"/>
  <c r="L22" i="1"/>
  <c r="C24" i="27"/>
  <c r="C8" i="28" s="1"/>
  <c r="J37" i="1"/>
  <c r="L52" i="1"/>
  <c r="L18" i="1"/>
  <c r="L6" i="1"/>
  <c r="J36" i="1"/>
  <c r="J4" i="1"/>
  <c r="J39" i="1"/>
  <c r="U39" i="1"/>
  <c r="L15" i="1"/>
  <c r="L3" i="1"/>
  <c r="L54" i="1"/>
  <c r="L49" i="1"/>
  <c r="L42" i="1"/>
  <c r="L39" i="1"/>
  <c r="L29" i="1"/>
  <c r="L25" i="1"/>
  <c r="L23" i="1"/>
  <c r="L19" i="1"/>
  <c r="L10" i="1"/>
  <c r="L55" i="1"/>
  <c r="L51" i="1"/>
  <c r="L47" i="1"/>
  <c r="L44" i="1"/>
  <c r="L37" i="1"/>
  <c r="L30" i="1"/>
  <c r="L27" i="1"/>
  <c r="L24" i="1"/>
  <c r="L21" i="1"/>
  <c r="L14" i="1"/>
  <c r="L12" i="1"/>
  <c r="L5" i="1"/>
  <c r="L50" i="1"/>
  <c r="L46" i="1"/>
  <c r="L43" i="1"/>
  <c r="L36" i="1"/>
  <c r="L26" i="1"/>
  <c r="L20" i="1"/>
  <c r="L17" i="1"/>
  <c r="L13" i="1"/>
  <c r="L11" i="1"/>
  <c r="L4" i="1"/>
  <c r="L23" i="4"/>
  <c r="J40" i="1"/>
  <c r="U40" i="1"/>
  <c r="L40" i="1"/>
  <c r="L33" i="4"/>
  <c r="L16" i="4"/>
  <c r="L20" i="4"/>
  <c r="L26" i="4"/>
  <c r="L3" i="4"/>
  <c r="L36" i="4"/>
  <c r="L43" i="4"/>
  <c r="L7" i="4"/>
  <c r="L4" i="4"/>
  <c r="L12" i="4"/>
  <c r="L18" i="4"/>
  <c r="L25" i="4"/>
  <c r="L27" i="4"/>
  <c r="L34" i="4"/>
  <c r="L38" i="4"/>
  <c r="L41" i="4"/>
  <c r="L45" i="4"/>
  <c r="L48" i="4"/>
  <c r="L54" i="4"/>
  <c r="L57" i="4"/>
  <c r="L64" i="4"/>
  <c r="L60" i="4"/>
  <c r="L6" i="4"/>
  <c r="L10" i="4"/>
  <c r="L14" i="4"/>
  <c r="L40" i="4"/>
  <c r="L47" i="4"/>
  <c r="L53" i="4"/>
  <c r="L11" i="4"/>
  <c r="L17" i="4"/>
  <c r="L24" i="4"/>
  <c r="L37" i="4"/>
  <c r="L13" i="4"/>
  <c r="L19" i="4"/>
  <c r="L22" i="4"/>
  <c r="L31" i="4"/>
  <c r="L39" i="4"/>
  <c r="L42" i="4"/>
  <c r="L46" i="4"/>
  <c r="L49" i="4"/>
  <c r="L52" i="4"/>
  <c r="L55" i="4"/>
  <c r="L30" i="4"/>
  <c r="L50" i="4"/>
  <c r="L35" i="4"/>
  <c r="L66" i="4"/>
  <c r="L62" i="4"/>
  <c r="L58" i="4"/>
  <c r="L65" i="4"/>
  <c r="L61" i="4"/>
  <c r="L56" i="4"/>
  <c r="L44" i="4"/>
  <c r="L51" i="4"/>
  <c r="L9" i="1"/>
  <c r="AA97" i="4"/>
  <c r="J97" i="4"/>
  <c r="I97" i="4"/>
  <c r="F6" i="26" l="1"/>
  <c r="F7" i="26" s="1"/>
  <c r="F8" i="26" s="1"/>
  <c r="F9" i="26" s="1"/>
  <c r="F10" i="26" s="1"/>
  <c r="F11" i="26" s="1"/>
  <c r="F12" i="26" s="1"/>
  <c r="F13" i="26" s="1"/>
  <c r="F14" i="26" s="1"/>
  <c r="F15" i="26" s="1"/>
  <c r="F16" i="26" s="1"/>
  <c r="F17" i="26" s="1"/>
  <c r="F18" i="26" s="1"/>
  <c r="F19" i="26" s="1"/>
  <c r="F20" i="26" s="1"/>
  <c r="F21" i="26" s="1"/>
  <c r="F22" i="26" s="1"/>
  <c r="F23" i="26" s="1"/>
  <c r="F24" i="26" s="1"/>
  <c r="F25" i="26" s="1"/>
  <c r="F26" i="26" s="1"/>
  <c r="F27" i="26" s="1"/>
  <c r="F28" i="26" s="1"/>
  <c r="F29" i="26" s="1"/>
  <c r="F30" i="26" s="1"/>
  <c r="F31" i="26" s="1"/>
  <c r="F32" i="26" s="1"/>
  <c r="F33" i="26" s="1"/>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AG59" i="4"/>
  <c r="G59" i="4" s="1"/>
  <c r="AG21" i="4"/>
  <c r="AG28" i="4"/>
  <c r="G28" i="4" s="1"/>
  <c r="J34" i="1"/>
  <c r="I34" i="1"/>
  <c r="U34" i="1" s="1"/>
  <c r="J38" i="1"/>
  <c r="I38" i="1"/>
  <c r="L34" i="1"/>
  <c r="L38" i="1"/>
  <c r="M35" i="1"/>
  <c r="M39" i="1"/>
  <c r="M4" i="1"/>
  <c r="M36" i="1"/>
  <c r="M37" i="1"/>
  <c r="M40" i="1"/>
  <c r="M97" i="4"/>
  <c r="AB97" i="4" s="1"/>
  <c r="E8" i="8"/>
  <c r="M8" i="8"/>
  <c r="O8" i="8"/>
  <c r="M7" i="8"/>
  <c r="E7" i="8"/>
  <c r="AA34" i="4"/>
  <c r="J34" i="4"/>
  <c r="AA23" i="1"/>
  <c r="I28" i="4" l="1"/>
  <c r="L28" i="4"/>
  <c r="AG33" i="1"/>
  <c r="G33" i="1" s="1"/>
  <c r="I59" i="4"/>
  <c r="L59" i="4"/>
  <c r="AG16" i="1"/>
  <c r="G16" i="1" s="1"/>
  <c r="AG29" i="4"/>
  <c r="G29" i="4" s="1"/>
  <c r="G21" i="4"/>
  <c r="G93" i="4" s="1"/>
  <c r="M38" i="1"/>
  <c r="M34" i="1"/>
  <c r="D7" i="8"/>
  <c r="N8" i="8"/>
  <c r="P8" i="8"/>
  <c r="M34" i="4"/>
  <c r="AB34" i="4" s="1"/>
  <c r="T67" i="1"/>
  <c r="AA56" i="1"/>
  <c r="H93" i="4"/>
  <c r="K93" i="4"/>
  <c r="N93" i="4"/>
  <c r="O93" i="4"/>
  <c r="P93" i="4"/>
  <c r="Q93" i="4"/>
  <c r="R93" i="4"/>
  <c r="S93" i="4"/>
  <c r="T93" i="4"/>
  <c r="V93" i="4"/>
  <c r="W93" i="4"/>
  <c r="X93" i="4"/>
  <c r="N67" i="1"/>
  <c r="O67" i="1"/>
  <c r="P67" i="1"/>
  <c r="Q67" i="1"/>
  <c r="R67" i="1"/>
  <c r="S67" i="1"/>
  <c r="V67" i="1"/>
  <c r="W67" i="1"/>
  <c r="X67" i="1"/>
  <c r="AA74" i="1"/>
  <c r="J74" i="1"/>
  <c r="D8" i="8"/>
  <c r="C7" i="8"/>
  <c r="C8" i="8"/>
  <c r="I29" i="4" l="1"/>
  <c r="L29" i="4"/>
  <c r="I33" i="1"/>
  <c r="J33" i="1"/>
  <c r="L33" i="1"/>
  <c r="I16" i="1"/>
  <c r="L16" i="1"/>
  <c r="L67" i="1" s="1"/>
  <c r="G67" i="1"/>
  <c r="I21" i="4"/>
  <c r="L21" i="4"/>
  <c r="L93" i="4" s="1"/>
  <c r="AG93" i="4"/>
  <c r="M74" i="1"/>
  <c r="AB74" i="1" s="1"/>
  <c r="A8" i="8"/>
  <c r="P7" i="8"/>
  <c r="O7" i="8"/>
  <c r="N7" i="8"/>
  <c r="A7" i="8"/>
  <c r="AA66" i="4"/>
  <c r="J66" i="4"/>
  <c r="AA65" i="4"/>
  <c r="J65" i="4"/>
  <c r="AA64" i="4"/>
  <c r="J64" i="4"/>
  <c r="AA63" i="4"/>
  <c r="J63" i="4"/>
  <c r="J62" i="4"/>
  <c r="U62" i="4"/>
  <c r="AA62" i="4" s="1"/>
  <c r="J61" i="4"/>
  <c r="U61" i="4"/>
  <c r="AA61" i="4" s="1"/>
  <c r="AA60" i="4"/>
  <c r="J60" i="4"/>
  <c r="J59" i="4"/>
  <c r="AA58" i="4"/>
  <c r="J58" i="4"/>
  <c r="AA57" i="4"/>
  <c r="AA56" i="4"/>
  <c r="J56" i="4"/>
  <c r="AA55" i="4"/>
  <c r="J55" i="4"/>
  <c r="AA54" i="4"/>
  <c r="J54" i="4"/>
  <c r="J53" i="4"/>
  <c r="U53" i="4"/>
  <c r="AA53" i="4" s="1"/>
  <c r="AA52" i="4"/>
  <c r="J52" i="4"/>
  <c r="AA51" i="4"/>
  <c r="J51" i="4"/>
  <c r="AA50" i="4"/>
  <c r="J50" i="4"/>
  <c r="J49" i="4"/>
  <c r="AA48" i="4"/>
  <c r="M48" i="4"/>
  <c r="AA47" i="4"/>
  <c r="J47" i="4"/>
  <c r="AA46" i="4"/>
  <c r="J46" i="4"/>
  <c r="AA45" i="4"/>
  <c r="J45" i="4"/>
  <c r="AA44" i="4"/>
  <c r="J44" i="4"/>
  <c r="J43" i="4"/>
  <c r="AA42" i="4"/>
  <c r="J42" i="4"/>
  <c r="J41" i="4"/>
  <c r="U41" i="4"/>
  <c r="AA41" i="4" s="1"/>
  <c r="J40" i="4"/>
  <c r="AA39" i="4"/>
  <c r="J39" i="4"/>
  <c r="AA38" i="4"/>
  <c r="J38" i="4"/>
  <c r="AA37" i="4"/>
  <c r="J37" i="4"/>
  <c r="AA36" i="4"/>
  <c r="J36" i="4"/>
  <c r="J35" i="4"/>
  <c r="U35" i="4"/>
  <c r="AA35" i="4" s="1"/>
  <c r="AA33" i="4"/>
  <c r="J33" i="4"/>
  <c r="AA32" i="4"/>
  <c r="J32" i="4"/>
  <c r="J31" i="4"/>
  <c r="U31" i="4"/>
  <c r="AA31" i="4" s="1"/>
  <c r="J30" i="4"/>
  <c r="U30" i="4"/>
  <c r="AA30" i="4" s="1"/>
  <c r="J29" i="4"/>
  <c r="U29" i="4"/>
  <c r="AA29" i="4" s="1"/>
  <c r="AA28" i="4"/>
  <c r="J28" i="4"/>
  <c r="AA27" i="4"/>
  <c r="J27" i="4"/>
  <c r="J26" i="4"/>
  <c r="AA25" i="4"/>
  <c r="J25" i="4"/>
  <c r="AA24" i="4"/>
  <c r="J24" i="4"/>
  <c r="J23" i="4"/>
  <c r="U23" i="4"/>
  <c r="AA23" i="4" s="1"/>
  <c r="AA22" i="4"/>
  <c r="J22" i="4"/>
  <c r="AA21" i="4"/>
  <c r="J21" i="4"/>
  <c r="AA20" i="4"/>
  <c r="J20" i="4"/>
  <c r="AA19" i="4"/>
  <c r="J19" i="4"/>
  <c r="AA18" i="4"/>
  <c r="J18" i="4"/>
  <c r="AA17" i="4"/>
  <c r="J17" i="4"/>
  <c r="AA16" i="4"/>
  <c r="J16" i="4"/>
  <c r="J15" i="4"/>
  <c r="AA14" i="4"/>
  <c r="J14" i="4"/>
  <c r="J13" i="4"/>
  <c r="U13" i="4"/>
  <c r="AA13" i="4" s="1"/>
  <c r="AA12" i="4"/>
  <c r="J12" i="4"/>
  <c r="J11" i="4"/>
  <c r="U11" i="4"/>
  <c r="AA11" i="4" s="1"/>
  <c r="AA10" i="4"/>
  <c r="J10" i="4"/>
  <c r="AA9" i="4"/>
  <c r="J9" i="4"/>
  <c r="AA8" i="4"/>
  <c r="J8" i="4"/>
  <c r="J7" i="4"/>
  <c r="U7" i="4"/>
  <c r="AA7" i="4" s="1"/>
  <c r="AA6" i="4"/>
  <c r="J6" i="4"/>
  <c r="J5" i="4"/>
  <c r="U5" i="4"/>
  <c r="AA5" i="4" s="1"/>
  <c r="J4" i="4"/>
  <c r="J3" i="4"/>
  <c r="J56" i="1"/>
  <c r="AA55" i="1"/>
  <c r="J55" i="1"/>
  <c r="AA54" i="1"/>
  <c r="J54" i="1"/>
  <c r="AA53" i="1"/>
  <c r="J53" i="1"/>
  <c r="AA52" i="1"/>
  <c r="J52" i="1"/>
  <c r="AA51" i="1"/>
  <c r="J51" i="1"/>
  <c r="AA50" i="1"/>
  <c r="J50" i="1"/>
  <c r="AA49" i="1"/>
  <c r="J49" i="1"/>
  <c r="AA48" i="1"/>
  <c r="J48" i="1"/>
  <c r="AA47" i="1"/>
  <c r="J47" i="1"/>
  <c r="AA46" i="1"/>
  <c r="J46" i="1"/>
  <c r="AA45" i="1"/>
  <c r="J45" i="1"/>
  <c r="AA44" i="1"/>
  <c r="J44" i="1"/>
  <c r="J43" i="1"/>
  <c r="U43" i="1"/>
  <c r="AA43" i="1" s="1"/>
  <c r="AA42" i="1"/>
  <c r="J42" i="1"/>
  <c r="AA41" i="1"/>
  <c r="J41" i="1"/>
  <c r="AA40" i="1"/>
  <c r="AA39" i="1"/>
  <c r="AA38" i="1"/>
  <c r="AA37" i="1"/>
  <c r="AA36" i="1"/>
  <c r="AA35" i="1"/>
  <c r="AA33" i="1"/>
  <c r="J32" i="1"/>
  <c r="U32" i="1"/>
  <c r="AA32" i="1" s="1"/>
  <c r="J31" i="1"/>
  <c r="U31" i="1"/>
  <c r="AA31" i="1" s="1"/>
  <c r="AA30" i="1"/>
  <c r="J30" i="1"/>
  <c r="AA29" i="1"/>
  <c r="J29" i="1"/>
  <c r="J28" i="1"/>
  <c r="AA27" i="1"/>
  <c r="J27" i="1"/>
  <c r="AA26" i="1"/>
  <c r="J26" i="1"/>
  <c r="J25" i="1"/>
  <c r="AA24" i="1"/>
  <c r="J24" i="1"/>
  <c r="J23" i="1"/>
  <c r="AA22" i="1"/>
  <c r="J22" i="1"/>
  <c r="AA21" i="1"/>
  <c r="J21" i="1"/>
  <c r="J20" i="1"/>
  <c r="U20" i="1"/>
  <c r="AA20" i="1" s="1"/>
  <c r="AA19" i="1"/>
  <c r="J19" i="1"/>
  <c r="AA18" i="1"/>
  <c r="J18" i="1"/>
  <c r="J17" i="1"/>
  <c r="AA16" i="1"/>
  <c r="J16" i="1"/>
  <c r="J15" i="1"/>
  <c r="U15" i="1"/>
  <c r="AA15" i="1" s="1"/>
  <c r="AA14" i="1"/>
  <c r="J14" i="1"/>
  <c r="J13" i="1"/>
  <c r="AA12" i="1"/>
  <c r="J12" i="1"/>
  <c r="AA11" i="1"/>
  <c r="J11" i="1"/>
  <c r="AA10" i="1"/>
  <c r="J10" i="1"/>
  <c r="AA9" i="1"/>
  <c r="J9" i="1"/>
  <c r="AA8" i="1"/>
  <c r="J8" i="1"/>
  <c r="AA7" i="1"/>
  <c r="J7" i="1"/>
  <c r="J6" i="1"/>
  <c r="U6" i="1"/>
  <c r="AA6" i="1" s="1"/>
  <c r="J5" i="1"/>
  <c r="U5" i="1"/>
  <c r="AA4" i="1"/>
  <c r="AA3" i="1"/>
  <c r="J3" i="1"/>
  <c r="M33" i="1" l="1"/>
  <c r="I67" i="1"/>
  <c r="J67" i="1"/>
  <c r="M21" i="1"/>
  <c r="AB21" i="1" s="1"/>
  <c r="M9" i="1"/>
  <c r="AB9" i="1" s="1"/>
  <c r="M11" i="1"/>
  <c r="AB11" i="1" s="1"/>
  <c r="M47" i="1"/>
  <c r="AB47" i="1" s="1"/>
  <c r="M48" i="1"/>
  <c r="AB48" i="1" s="1"/>
  <c r="M49" i="1"/>
  <c r="AB49" i="1" s="1"/>
  <c r="M32" i="4"/>
  <c r="AB32" i="4" s="1"/>
  <c r="M33" i="4"/>
  <c r="AB33" i="4" s="1"/>
  <c r="M51" i="4"/>
  <c r="AB51" i="4" s="1"/>
  <c r="J93" i="4"/>
  <c r="AA5" i="1"/>
  <c r="M53" i="1"/>
  <c r="AB53" i="1" s="1"/>
  <c r="M54" i="1"/>
  <c r="AB54" i="1" s="1"/>
  <c r="M29" i="1"/>
  <c r="AB29" i="1" s="1"/>
  <c r="M41" i="1"/>
  <c r="AB41" i="1" s="1"/>
  <c r="M42" i="1"/>
  <c r="AB42" i="1" s="1"/>
  <c r="U3" i="4"/>
  <c r="I93" i="4"/>
  <c r="M15" i="4"/>
  <c r="M63" i="4"/>
  <c r="AB63" i="4" s="1"/>
  <c r="M64" i="4"/>
  <c r="AB64" i="4" s="1"/>
  <c r="M47" i="4"/>
  <c r="AB47" i="4" s="1"/>
  <c r="M37" i="4"/>
  <c r="AB37" i="4" s="1"/>
  <c r="M39" i="4"/>
  <c r="AB39" i="4" s="1"/>
  <c r="M8" i="1"/>
  <c r="AB8" i="1" s="1"/>
  <c r="M27" i="1"/>
  <c r="AB27" i="1" s="1"/>
  <c r="M3" i="1"/>
  <c r="M52" i="1"/>
  <c r="AB52" i="1" s="1"/>
  <c r="M26" i="1"/>
  <c r="AB26" i="1" s="1"/>
  <c r="M15" i="1"/>
  <c r="AB15" i="1" s="1"/>
  <c r="M18" i="1"/>
  <c r="AB18" i="1" s="1"/>
  <c r="M19" i="1"/>
  <c r="AB19" i="1" s="1"/>
  <c r="M23" i="1"/>
  <c r="AB23" i="1" s="1"/>
  <c r="M30" i="1"/>
  <c r="AB30" i="1" s="1"/>
  <c r="M8" i="4"/>
  <c r="AB8" i="4" s="1"/>
  <c r="M17" i="4"/>
  <c r="AB17" i="4" s="1"/>
  <c r="M18" i="4"/>
  <c r="AB18" i="4" s="1"/>
  <c r="M19" i="4"/>
  <c r="AB19" i="4" s="1"/>
  <c r="M21" i="4"/>
  <c r="AB21" i="4" s="1"/>
  <c r="M45" i="4"/>
  <c r="AB45" i="4" s="1"/>
  <c r="M61" i="4"/>
  <c r="AB61" i="4" s="1"/>
  <c r="M66" i="4"/>
  <c r="AB66" i="4" s="1"/>
  <c r="M36" i="4"/>
  <c r="AB36" i="4" s="1"/>
  <c r="M9" i="4"/>
  <c r="AB9" i="4" s="1"/>
  <c r="M6" i="4"/>
  <c r="AB6" i="4" s="1"/>
  <c r="M28" i="4"/>
  <c r="AB28" i="4" s="1"/>
  <c r="M55" i="4"/>
  <c r="AB55" i="4" s="1"/>
  <c r="M56" i="4"/>
  <c r="AB56" i="4" s="1"/>
  <c r="M57" i="4"/>
  <c r="AB57" i="4" s="1"/>
  <c r="M58" i="4"/>
  <c r="AB58" i="4" s="1"/>
  <c r="M14" i="4"/>
  <c r="AB14" i="4" s="1"/>
  <c r="M16" i="4"/>
  <c r="AB16" i="4" s="1"/>
  <c r="M35" i="4"/>
  <c r="AB35" i="4" s="1"/>
  <c r="M11" i="4"/>
  <c r="AB11" i="4" s="1"/>
  <c r="M13" i="4"/>
  <c r="AB13" i="4" s="1"/>
  <c r="M52" i="4"/>
  <c r="AB52" i="4" s="1"/>
  <c r="M60" i="4"/>
  <c r="AB60" i="4" s="1"/>
  <c r="M24" i="4"/>
  <c r="AB24" i="4" s="1"/>
  <c r="M25" i="4"/>
  <c r="AB25" i="4" s="1"/>
  <c r="M42" i="4"/>
  <c r="AB42" i="4" s="1"/>
  <c r="M62" i="4"/>
  <c r="AB62" i="4" s="1"/>
  <c r="M22" i="4"/>
  <c r="AB22" i="4" s="1"/>
  <c r="M54" i="4"/>
  <c r="AB54" i="4" s="1"/>
  <c r="M10" i="4"/>
  <c r="AB10" i="4" s="1"/>
  <c r="M23" i="4"/>
  <c r="AB23" i="4" s="1"/>
  <c r="M29" i="4"/>
  <c r="AB29" i="4" s="1"/>
  <c r="M41" i="4"/>
  <c r="AB41" i="4" s="1"/>
  <c r="M44" i="4"/>
  <c r="AB44" i="4" s="1"/>
  <c r="M50" i="4"/>
  <c r="AB50" i="4" s="1"/>
  <c r="M38" i="4"/>
  <c r="AB38" i="4" s="1"/>
  <c r="M4" i="4"/>
  <c r="M5" i="4"/>
  <c r="AB5" i="4" s="1"/>
  <c r="M12" i="4"/>
  <c r="AB12" i="4" s="1"/>
  <c r="U15" i="4"/>
  <c r="AA15" i="4" s="1"/>
  <c r="M26" i="4"/>
  <c r="M27" i="4"/>
  <c r="AB27" i="4" s="1"/>
  <c r="M30" i="4"/>
  <c r="AB30" i="4" s="1"/>
  <c r="M46" i="4"/>
  <c r="AB46" i="4" s="1"/>
  <c r="M53" i="4"/>
  <c r="AB53" i="4" s="1"/>
  <c r="M65" i="4"/>
  <c r="AB65" i="4" s="1"/>
  <c r="M7" i="4"/>
  <c r="AB7" i="4" s="1"/>
  <c r="U26" i="4"/>
  <c r="AA26" i="4" s="1"/>
  <c r="M31" i="4"/>
  <c r="AB31" i="4" s="1"/>
  <c r="U43" i="4"/>
  <c r="AA43" i="4" s="1"/>
  <c r="M43" i="4"/>
  <c r="U4" i="4"/>
  <c r="M3" i="4"/>
  <c r="M20" i="4"/>
  <c r="AB20" i="4" s="1"/>
  <c r="U40" i="4"/>
  <c r="AA40" i="4" s="1"/>
  <c r="M40" i="4"/>
  <c r="U49" i="4"/>
  <c r="AA49" i="4" s="1"/>
  <c r="M49" i="4"/>
  <c r="U59" i="4"/>
  <c r="AA59" i="4" s="1"/>
  <c r="M59" i="4"/>
  <c r="AB48" i="4"/>
  <c r="M7" i="1"/>
  <c r="AB7" i="1" s="1"/>
  <c r="M10" i="1"/>
  <c r="AB10" i="1" s="1"/>
  <c r="M22" i="1"/>
  <c r="AB22" i="1" s="1"/>
  <c r="M43" i="1"/>
  <c r="AB43" i="1" s="1"/>
  <c r="M55" i="1"/>
  <c r="AB55" i="1" s="1"/>
  <c r="M32" i="1"/>
  <c r="AB32" i="1" s="1"/>
  <c r="M46" i="1"/>
  <c r="AB46" i="1" s="1"/>
  <c r="M12" i="1"/>
  <c r="AB12" i="1" s="1"/>
  <c r="M16" i="1"/>
  <c r="AB16" i="1" s="1"/>
  <c r="M24" i="1"/>
  <c r="AB24" i="1" s="1"/>
  <c r="AA34" i="1"/>
  <c r="M44" i="1"/>
  <c r="AB44" i="1" s="1"/>
  <c r="M45" i="1"/>
  <c r="AB45" i="1" s="1"/>
  <c r="M50" i="1"/>
  <c r="AB50" i="1" s="1"/>
  <c r="M51" i="1"/>
  <c r="AB51" i="1" s="1"/>
  <c r="M56" i="1"/>
  <c r="AB56" i="1" s="1"/>
  <c r="M31" i="1"/>
  <c r="AB31" i="1" s="1"/>
  <c r="M20" i="1"/>
  <c r="AB20" i="1" s="1"/>
  <c r="M6" i="1"/>
  <c r="AB6" i="1" s="1"/>
  <c r="U28" i="1"/>
  <c r="AA28" i="1" s="1"/>
  <c r="M28" i="1"/>
  <c r="M5" i="1"/>
  <c r="U13" i="1"/>
  <c r="AA13" i="1" s="1"/>
  <c r="M13" i="1"/>
  <c r="M14" i="1"/>
  <c r="AB14" i="1" s="1"/>
  <c r="U17" i="1"/>
  <c r="AA17" i="1" s="1"/>
  <c r="M17" i="1"/>
  <c r="U25" i="1"/>
  <c r="AA25" i="1" s="1"/>
  <c r="M25" i="1"/>
  <c r="AA67" i="1" l="1"/>
  <c r="M67" i="1"/>
  <c r="M93" i="4"/>
  <c r="AB5" i="1"/>
  <c r="U67" i="1"/>
  <c r="AB3" i="1"/>
  <c r="AA3" i="4"/>
  <c r="U93" i="4"/>
  <c r="AB15" i="4"/>
  <c r="AB26" i="4"/>
  <c r="AB49" i="4"/>
  <c r="AB43" i="4"/>
  <c r="AB40" i="4"/>
  <c r="AB59" i="4"/>
  <c r="AA4" i="4"/>
  <c r="AB25" i="1"/>
  <c r="AB17" i="1"/>
  <c r="AB13" i="1"/>
  <c r="AB28" i="1"/>
  <c r="AB3" i="4" l="1"/>
  <c r="AA93" i="4"/>
  <c r="AB4" i="4"/>
  <c r="AB4" i="1"/>
  <c r="AB34" i="1"/>
  <c r="AB38" i="1"/>
  <c r="AB40" i="1"/>
  <c r="AB35" i="1"/>
  <c r="AB39" i="1"/>
  <c r="AB37" i="1"/>
  <c r="AB36" i="1"/>
  <c r="AB33" i="1"/>
  <c r="AB93" i="4" l="1"/>
  <c r="AB67" i="1"/>
</calcChain>
</file>

<file path=xl/sharedStrings.xml><?xml version="1.0" encoding="utf-8"?>
<sst xmlns="http://schemas.openxmlformats.org/spreadsheetml/2006/main" count="1592" uniqueCount="456">
  <si>
    <t>S.NO</t>
  </si>
  <si>
    <t>EMP ID</t>
  </si>
  <si>
    <t>EMP NAME</t>
  </si>
  <si>
    <t>PLACE OF WORKING</t>
  </si>
  <si>
    <t>SWAMY NAIDU CHIRIKI</t>
  </si>
  <si>
    <t>GPS BALESU</t>
  </si>
  <si>
    <t>SURYANARAYANA YADLA</t>
  </si>
  <si>
    <t>SANKARA RAO MANDANGI</t>
  </si>
  <si>
    <t>KESAVARAO VATAKA</t>
  </si>
  <si>
    <t>GPS BEERUPADU</t>
  </si>
  <si>
    <t>YOGENDRA MUTAKA</t>
  </si>
  <si>
    <t>GPS BODLAGUDA</t>
  </si>
  <si>
    <t>RAJU ADDAKULA</t>
  </si>
  <si>
    <t>BHANU TAPPATLA</t>
  </si>
  <si>
    <t>GPS CH BINNIDI</t>
  </si>
  <si>
    <t xml:space="preserve">SUJATHA JANNIMARRI </t>
  </si>
  <si>
    <t>KAMENDARAO NIMMALA</t>
  </si>
  <si>
    <t>GPS ELWINPETA</t>
  </si>
  <si>
    <t>SOBHAN BABU NIMMALA</t>
  </si>
  <si>
    <t>GPS G L PURAM</t>
  </si>
  <si>
    <t>HYMAVATHI ROKALLA</t>
  </si>
  <si>
    <t>REVATHI MANDANGI</t>
  </si>
  <si>
    <t>SANDHARANI MARADANA</t>
  </si>
  <si>
    <t>SRINIVAS ADIVANNA</t>
  </si>
  <si>
    <t>GPS GADIVANKADHARA</t>
  </si>
  <si>
    <t>PRASANTH KOLAKA</t>
  </si>
  <si>
    <t>GPS GEESADA</t>
  </si>
  <si>
    <t>SANKARARAO NIMMAKA</t>
  </si>
  <si>
    <t>KALAWATI BIDDIKA</t>
  </si>
  <si>
    <t>GPS JK PADU COLNY</t>
  </si>
  <si>
    <t>RADHIKA TOYAKA</t>
  </si>
  <si>
    <t>VISWA NADHAM BIDDIKA</t>
  </si>
  <si>
    <t>GPS K SIVADA</t>
  </si>
  <si>
    <t xml:space="preserve">RAJESH PATTIKA   </t>
  </si>
  <si>
    <t>ANANDA SATEESH KUMAR YAMALA</t>
  </si>
  <si>
    <t>GPS KEESARI</t>
  </si>
  <si>
    <t>KULAPATHI RAO GANTA</t>
  </si>
  <si>
    <t>GPS KONDUKUPPA</t>
  </si>
  <si>
    <t>GPS KOTHAGUDA</t>
  </si>
  <si>
    <t>USHA PUVVALA</t>
  </si>
  <si>
    <t>KRISHANA RAO DASARI</t>
  </si>
  <si>
    <t>GPS KURASINGI</t>
  </si>
  <si>
    <t>MOHANARAO KOLAKA</t>
  </si>
  <si>
    <t>SIMHACHALAM RAMBHA</t>
  </si>
  <si>
    <t>GPS LADA</t>
  </si>
  <si>
    <t>SUNDARA RAO SYAMA KUMBURKU</t>
  </si>
  <si>
    <t>GPS LAKKAGUDA</t>
  </si>
  <si>
    <t>VIMALA .</t>
  </si>
  <si>
    <t>MOHANA RAO GUNAGENJI</t>
  </si>
  <si>
    <t>GPS MEDARAGANDA</t>
  </si>
  <si>
    <t>DHANA LAXMI GUNTREDDI</t>
  </si>
  <si>
    <t>SATYA KUMAR SANJEEVI BONELA</t>
  </si>
  <si>
    <t>GPS MULABINNIDI</t>
  </si>
  <si>
    <t>CHANDRIKA MANDANGI</t>
  </si>
  <si>
    <t>NARAYANARAO KONDAGORRI</t>
  </si>
  <si>
    <t>GPS MULIGUDA</t>
  </si>
  <si>
    <t>SUDHAKAR NIMMAKA</t>
  </si>
  <si>
    <t>RAVI LANKA</t>
  </si>
  <si>
    <t>GPS NELLIKIKKUVA</t>
  </si>
  <si>
    <t>DHARMARAO PUVVALA</t>
  </si>
  <si>
    <t>RAVIKUMAR KADRAKA</t>
  </si>
  <si>
    <t>GPS P JAMMUVALASA</t>
  </si>
  <si>
    <t>GPS PEDAKHARJA</t>
  </si>
  <si>
    <t>MADHURI PALAKA</t>
  </si>
  <si>
    <t>GPS PENGUVA</t>
  </si>
  <si>
    <t>GPS PUSABADI</t>
  </si>
  <si>
    <t>RATNA KUMAR PUVVALA</t>
  </si>
  <si>
    <t>SANYASAPPADU BURA</t>
  </si>
  <si>
    <t>GPS RELLA</t>
  </si>
  <si>
    <t>SESHAGIRI ADDAKULA</t>
  </si>
  <si>
    <t>MANI BODDUDORA</t>
  </si>
  <si>
    <t>GPS THOLUKHARJA</t>
  </si>
  <si>
    <t>SANYASINAIDU ADDAKULA</t>
  </si>
  <si>
    <t>GPS THOTA</t>
  </si>
  <si>
    <t>KUMAR KONDAGORRI</t>
  </si>
  <si>
    <t>PRASADARAO PATTIKA</t>
  </si>
  <si>
    <t>GPS URITI</t>
  </si>
  <si>
    <t>ROJARAMANI TOYAKA</t>
  </si>
  <si>
    <t>SIMHACHALAM VUYAKA</t>
  </si>
  <si>
    <t>GPS VADAJANGI</t>
  </si>
  <si>
    <t>VENKATARAO KEVATI</t>
  </si>
  <si>
    <t>GPS VALLADA</t>
  </si>
  <si>
    <t>KARTHIKARAIDURAIDU ANKALAPU</t>
  </si>
  <si>
    <t>SESHU KUMARI VANGIPURAM</t>
  </si>
  <si>
    <t>GPS VANGARA</t>
  </si>
  <si>
    <t>GUPS KEDARIPURAM</t>
  </si>
  <si>
    <t>HARIGOPALARAO LIMMAKA</t>
  </si>
  <si>
    <t>VINODKUMAR MANDANGI</t>
  </si>
  <si>
    <t>SUMITHRAMMA GOWDU</t>
  </si>
  <si>
    <t>KUMARA SWAMY BIDDIKA</t>
  </si>
  <si>
    <t>BPAY</t>
  </si>
  <si>
    <t>GROSS</t>
  </si>
  <si>
    <t>SCA</t>
  </si>
  <si>
    <t>P.F</t>
  </si>
  <si>
    <t>P.F. Loan</t>
  </si>
  <si>
    <t>G.P.F</t>
  </si>
  <si>
    <t>G.P.F Loan</t>
  </si>
  <si>
    <t>APGLI</t>
  </si>
  <si>
    <t>APGLI LOAN</t>
  </si>
  <si>
    <t>GIS</t>
  </si>
  <si>
    <t>CPS</t>
  </si>
  <si>
    <t>P.T</t>
  </si>
  <si>
    <t>EHS</t>
  </si>
  <si>
    <t>IT</t>
  </si>
  <si>
    <t/>
  </si>
  <si>
    <t>SUBBAMMA KONDAGORRI</t>
  </si>
  <si>
    <t>DEVANAND PALAKA</t>
  </si>
  <si>
    <t>SIMHACHALAM BANTU</t>
  </si>
  <si>
    <t>KAMESWARA RAO KONDAGORRI</t>
  </si>
  <si>
    <t>GOWRISANKAR TOYAKA</t>
  </si>
  <si>
    <t>MAJJAYYA MANDANGI</t>
  </si>
  <si>
    <t>SUBBA RAO JEELAKARRA</t>
  </si>
  <si>
    <t>SRILAKSHMI TOYAKA</t>
  </si>
  <si>
    <t>JAGADESWARI ARIKA</t>
  </si>
  <si>
    <t>KRISHNA ARIKA</t>
  </si>
  <si>
    <t>SUJATHA VUYAKA</t>
  </si>
  <si>
    <t>RAMA KRISHNA GAJAPATHI</t>
  </si>
  <si>
    <t>GOVINDA RAO MEDIDA</t>
  </si>
  <si>
    <t>SRINIVASARAO MANDANGI</t>
  </si>
  <si>
    <t>CHINA NARAYANA DEESARI</t>
  </si>
  <si>
    <t>SAILAJA MANDANGI</t>
  </si>
  <si>
    <t>SOMESWARA RAO BARLI</t>
  </si>
  <si>
    <t>SIVASANKARA VIJAYAKUMAR RAJAPU</t>
  </si>
  <si>
    <t>LACHANNA CHODIPALLI</t>
  </si>
  <si>
    <t>SUDHA RANI ARIKA</t>
  </si>
  <si>
    <t>SIRINAIDU KONDAGORRI</t>
  </si>
  <si>
    <t>JAYASUDHA BIDDIKA</t>
  </si>
  <si>
    <t>SIMHACHALAM MANDANGI</t>
  </si>
  <si>
    <t>ADITYA KUMAR BIDDIKA</t>
  </si>
  <si>
    <t>SUSEELA NIMMALA</t>
  </si>
  <si>
    <t>KUMAR GARLA</t>
  </si>
  <si>
    <t>ANUSHA SAVALASINGU</t>
  </si>
  <si>
    <t>NARESH GOWDU</t>
  </si>
  <si>
    <t>SARASWATHI JANNIMARRI</t>
  </si>
  <si>
    <t>SUJATHA KUMBURKU</t>
  </si>
  <si>
    <t>SUJATHA GOLA</t>
  </si>
  <si>
    <t>SURESH KUMAR PUVVALA</t>
  </si>
  <si>
    <t>VISWESWARARAO PODAVAKA</t>
  </si>
  <si>
    <t>LATHA BANDI</t>
  </si>
  <si>
    <t>MANIMALA NANDEDA</t>
  </si>
  <si>
    <t>RAMACHANDRA RAO ARIKA</t>
  </si>
  <si>
    <t>KOTI TOYAKA</t>
  </si>
  <si>
    <t>LAKSHMI JANNIPALAKA</t>
  </si>
  <si>
    <t>BHUSHANA MANDANGI</t>
  </si>
  <si>
    <t>KONDAGORRI SUSEELA</t>
  </si>
  <si>
    <t>SURYA RAO GOWDU</t>
  </si>
  <si>
    <t>ANURADHA BIDDIKA</t>
  </si>
  <si>
    <t>SARADA KADRUKA</t>
  </si>
  <si>
    <t>SATYABHAGAVAN GEDELA</t>
  </si>
  <si>
    <t>ADINARAYANA PUVVALA</t>
  </si>
  <si>
    <t>VIJAYA KONDATAMARA</t>
  </si>
  <si>
    <t>DHANALAKSHMI THOTAPALLI</t>
  </si>
  <si>
    <t>BHUSHANARAO PATTIKA</t>
  </si>
  <si>
    <t>NARAYANA RAO KILLAKA</t>
  </si>
  <si>
    <t>NARENDRA GOWDU</t>
  </si>
  <si>
    <t>VENKATARAMANA ROUTHU</t>
  </si>
  <si>
    <t>SRAVANA VOOYAKA</t>
  </si>
  <si>
    <t>CHINNA RAO MANDANGI</t>
  </si>
  <si>
    <t>PADMAVATHI JANAPALLI</t>
  </si>
  <si>
    <t>LAKSHMI NARENDRUNI</t>
  </si>
  <si>
    <t>R S S PRASADA RAO KANDULA</t>
  </si>
  <si>
    <t>UMAMAHESWARARAO NEELAM PATNAIKUNI</t>
  </si>
  <si>
    <t>RAMAPRASADARAO TIMMAKA</t>
  </si>
  <si>
    <t>RAVI KUMAR ROUTHU</t>
  </si>
  <si>
    <t>NET</t>
  </si>
  <si>
    <t>TOT DED</t>
  </si>
  <si>
    <t>TOT NET</t>
  </si>
  <si>
    <t>SPAY</t>
  </si>
  <si>
    <t>CFMS ID</t>
  </si>
  <si>
    <t xml:space="preserve">AHRA @ 8% </t>
  </si>
  <si>
    <t>TOT DEDUC</t>
  </si>
  <si>
    <t>GOWRISANKARARAO UYAKA</t>
  </si>
  <si>
    <t>MPPS ADDAMGUDA</t>
  </si>
  <si>
    <t>MPPS BAYYADA</t>
  </si>
  <si>
    <t>MPPS BELLIDI</t>
  </si>
  <si>
    <t>SARDHARRAO ARIKA</t>
  </si>
  <si>
    <t>MPPS CHINAGEESADA</t>
  </si>
  <si>
    <t>MPPS CHINTALAPADU</t>
  </si>
  <si>
    <t>MPPS DEPPIGUDA</t>
  </si>
  <si>
    <t>MPPS DIGUVADERUVADA</t>
  </si>
  <si>
    <t>MPPS DIGUVAMANDA</t>
  </si>
  <si>
    <t>MPPS DOLUKONA</t>
  </si>
  <si>
    <t>B KAMALA</t>
  </si>
  <si>
    <t>MPPS DUDDUKHALLU</t>
  </si>
  <si>
    <t>MPPS ELWINPETA</t>
  </si>
  <si>
    <t>MPPS ELWINPETA PB COL</t>
  </si>
  <si>
    <t>MPPS GADDI COL GLPURAM</t>
  </si>
  <si>
    <t>MPPS GOPALAPURAM</t>
  </si>
  <si>
    <t>MPPS GORADA</t>
  </si>
  <si>
    <t>MPPS GORATI</t>
  </si>
  <si>
    <t>MPPS IJJAKAI</t>
  </si>
  <si>
    <t>MPPS IRIDI</t>
  </si>
  <si>
    <t>MPPS JARNA</t>
  </si>
  <si>
    <t>MPPS JOGIPURAM</t>
  </si>
  <si>
    <t>MPPS KALLITI (NEW)</t>
  </si>
  <si>
    <t>MPPS KANASINGI</t>
  </si>
  <si>
    <t>MPPS KANNAYAGUDA</t>
  </si>
  <si>
    <t>MPPS KAPPAKALLU</t>
  </si>
  <si>
    <t>MPPS KONDAKUNERU</t>
  </si>
  <si>
    <t>MPPS KONDAVADA</t>
  </si>
  <si>
    <t>MPPS KONTESU</t>
  </si>
  <si>
    <t>MPPS KOSANGIBADRA</t>
  </si>
  <si>
    <t>MPPS MALLUGUDA</t>
  </si>
  <si>
    <t>MPPS MANGALAPURAM</t>
  </si>
  <si>
    <t>MPPS MANTRAJOLA</t>
  </si>
  <si>
    <t>GANESWARARAO GOWDU</t>
  </si>
  <si>
    <t>MPPS MORAMA</t>
  </si>
  <si>
    <t>MPPS NONDRUKONDA</t>
  </si>
  <si>
    <t>LAKSHMANMURTY NIMMALA</t>
  </si>
  <si>
    <t>MPPS PUTTAGUDA</t>
  </si>
  <si>
    <t>MPPS RASABADI</t>
  </si>
  <si>
    <t>MPPS RAYAGHADAJAMMU</t>
  </si>
  <si>
    <t>MPPS REGIDI</t>
  </si>
  <si>
    <t>MPPS SADUNUGUDA</t>
  </si>
  <si>
    <t>MPPS SAMBUGUDA</t>
  </si>
  <si>
    <t>MPPS SANDHIGUDA</t>
  </si>
  <si>
    <t>SOMESWARARAO VUYAKA</t>
  </si>
  <si>
    <t>MPPS SAVARAKOTAPADU</t>
  </si>
  <si>
    <t>MPPS SEEMALAVALASA</t>
  </si>
  <si>
    <t>MPPS TANKU</t>
  </si>
  <si>
    <t>MPPS TENKASINGI</t>
  </si>
  <si>
    <t>MPPS THATISEELA</t>
  </si>
  <si>
    <t>MPPS TIKKABAI</t>
  </si>
  <si>
    <t>MPPS VANJARAPADUGUDA</t>
  </si>
  <si>
    <t>MPPS VATHADA</t>
  </si>
  <si>
    <t>MPPS VONDRUBHANGI</t>
  </si>
  <si>
    <t>MPPS Y CHORUPALLI</t>
  </si>
  <si>
    <t>KRISHNAVENI PATTIKA</t>
  </si>
  <si>
    <t>HRA @ 10%</t>
  </si>
  <si>
    <t>GRAND TOTAL</t>
  </si>
  <si>
    <t>PROCEEDINGS OF THE MANDAL EDUCATIONAL OFFICER, MP, G.L.PURAM MANDAL</t>
  </si>
  <si>
    <t>PRESENT: SRI J.NARAYANASWAMY,MA,B.Ed</t>
  </si>
  <si>
    <t>Progs Rc.No: 05/MEO/Increments</t>
  </si>
  <si>
    <t>Date:</t>
  </si>
  <si>
    <t>Sub:</t>
  </si>
  <si>
    <t>Establishment - School Education - Mandal Parishad - G.L.Puram - Sanction of Annual Grade Increments of certain teachers/staff working under this office - Orders - Issued.</t>
  </si>
  <si>
    <t>Ref:</t>
  </si>
  <si>
    <t>1) GO.MS.No.40, Dated.07-05-2002</t>
  </si>
  <si>
    <t>2) GO.MS.No.133, Dated.02-05-1974</t>
  </si>
  <si>
    <t>3) Application of the Individual, Dated.________</t>
  </si>
  <si>
    <t>@ @ @</t>
  </si>
  <si>
    <t>Order:</t>
  </si>
  <si>
    <t xml:space="preserve">                In pursuance of the above sub.&amp; ref. ,the under mentioned teachers working under my control  have submitted their proposals for sanction of Annual Grade Increments vide Ref.3.</t>
  </si>
  <si>
    <t xml:space="preserve">                Hence as per the powers delegated me vide Ref. 1 and 2 the Incumbents are hereby sanctioned their Annual grade increments  as per the annexure shown below.</t>
  </si>
  <si>
    <t xml:space="preserve">                However the Incumbents are eligible to get their monitory benefit from the first date of month vide ref.2.</t>
  </si>
  <si>
    <t>The same may be entered  in the original Service Register of the Incumbents.</t>
  </si>
  <si>
    <t>ANNEXURE</t>
  </si>
  <si>
    <t>Sl.No</t>
  </si>
  <si>
    <t>Name of the Employee</t>
  </si>
  <si>
    <t>Place of Working</t>
  </si>
  <si>
    <t>Designation</t>
  </si>
  <si>
    <t>Scale of Pay</t>
  </si>
  <si>
    <t>Present Pay</t>
  </si>
  <si>
    <t>Rate of Increment</t>
  </si>
  <si>
    <t>Future Pay</t>
  </si>
  <si>
    <t>Remarks</t>
  </si>
  <si>
    <t xml:space="preserve">                 It is informed that if any excess amount paid during sanction the excess amount will be recovered from the individual.</t>
  </si>
  <si>
    <t>Mandal Educational Officer,
Gummalakshmipuram Mandal.</t>
  </si>
  <si>
    <t>PERIODICAL INCREMENT CERTIFICATE</t>
  </si>
  <si>
    <t>Certified that every Government Servant named below either (a) has been the incumbent of the appointment against his name for a period of not less than ___________ Years since the date is Col.5 of (if he has suspend for misconduct) Col.6 after deducting the periods between the dates shown col.8+9 and has not been subjected to any order of stoppage of increment as penalty during the period and that during the peiod(s) of leave on average pay take at time from _______________ to ____________ and from ______________ to _______ which have/has been counted for increment in case of officiating Govt servant(s) named below. He/they would have</t>
  </si>
  <si>
    <t>Name</t>
  </si>
  <si>
    <t>Appointment</t>
  </si>
  <si>
    <t>Whether substantive or officiating</t>
  </si>
  <si>
    <t>Date from which present pay is drawn</t>
  </si>
  <si>
    <t xml:space="preserve">Suspension for misconduct </t>
  </si>
  <si>
    <t xml:space="preserve">Leave with out pay &amp; in the case of those holding the post temporarily or in an </t>
  </si>
  <si>
    <t>Date from increment may be given</t>
  </si>
  <si>
    <t>Amount of Increment</t>
  </si>
  <si>
    <t>From</t>
  </si>
  <si>
    <t>To</t>
  </si>
  <si>
    <t>CERTIFICATE</t>
  </si>
  <si>
    <r>
      <t>·</t>
    </r>
    <r>
      <rPr>
        <sz val="7"/>
        <color theme="1"/>
        <rFont val="Times New Roman"/>
        <family val="1"/>
      </rPr>
      <t xml:space="preserve">         </t>
    </r>
    <r>
      <rPr>
        <sz val="11"/>
        <color theme="1"/>
        <rFont val="Arial"/>
        <family val="2"/>
      </rPr>
      <t>Certified that the incumbents have not been availed any E.O.L. During the above period.</t>
    </r>
  </si>
  <si>
    <r>
      <t>·</t>
    </r>
    <r>
      <rPr>
        <sz val="7"/>
        <color theme="1"/>
        <rFont val="Times New Roman"/>
        <family val="1"/>
      </rPr>
      <t xml:space="preserve">         </t>
    </r>
    <r>
      <rPr>
        <sz val="11"/>
        <color theme="1"/>
        <rFont val="Arial"/>
        <family val="2"/>
      </rPr>
      <t>Certified that there is no charge pending against them.</t>
    </r>
  </si>
  <si>
    <r>
      <t>·</t>
    </r>
    <r>
      <rPr>
        <sz val="7"/>
        <color theme="1"/>
        <rFont val="Times New Roman"/>
        <family val="1"/>
      </rPr>
      <t xml:space="preserve">         </t>
    </r>
    <r>
      <rPr>
        <sz val="11"/>
        <color theme="1"/>
        <rFont val="Arial"/>
        <family val="2"/>
      </rPr>
      <t>Certified that the A.P.G.L.I Subscription is beaning recovered from the above incumbent as per rules in force.</t>
    </r>
  </si>
  <si>
    <t xml:space="preserve">  </t>
  </si>
  <si>
    <t>SUHASHINI MANDANGI</t>
  </si>
  <si>
    <t>0116574</t>
  </si>
  <si>
    <t>LFL HM</t>
  </si>
  <si>
    <t>SGT</t>
  </si>
  <si>
    <t>OFFICE SUBORDINATE</t>
  </si>
  <si>
    <t>NON GOVT DED</t>
  </si>
  <si>
    <t>w.e.f</t>
  </si>
  <si>
    <r>
      <t>AP PRC 2022 New Master Scale: </t>
    </r>
    <r>
      <rPr>
        <i/>
        <sz val="12"/>
        <color rgb="FF000000"/>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</si>
  <si>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44570-127480</t>
  </si>
  <si>
    <t>PSHM</t>
  </si>
  <si>
    <t>FLAG FUND</t>
  </si>
  <si>
    <t>Place of working</t>
  </si>
  <si>
    <t>sub</t>
  </si>
  <si>
    <t>01-01-2023</t>
  </si>
  <si>
    <r>
      <t>AP PRC 2022 New Master Scale: </t>
    </r>
    <r>
      <rPr>
        <i/>
        <sz val="12"/>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</si>
  <si>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NAME OF THE SCHOOL</t>
  </si>
  <si>
    <t>CODE</t>
  </si>
  <si>
    <t>MANDAL</t>
  </si>
  <si>
    <t>HILLTOP</t>
  </si>
  <si>
    <t>SCA CODE</t>
  </si>
  <si>
    <t>IF(AND(F4&gt;=87481,E4=1),1375,</t>
  </si>
  <si>
    <t>IF(AND(F4&gt;=65361,E4=1),1330,</t>
  </si>
  <si>
    <t>IF(AND(F4&gt;=54061,E4=1),1225,</t>
  </si>
  <si>
    <t>IF(AND(F4&gt;=42141,E4=1),1000,</t>
  </si>
  <si>
    <t>IF(AND(F4&gt;=31751,E4=1),850,</t>
  </si>
  <si>
    <t>IF(AND(F4&lt;=31750,E4=1),700,</t>
  </si>
  <si>
    <t>IF(AND(F4&gt;=87481,E4=2),1600,</t>
  </si>
  <si>
    <t>IF(AND(F4&gt;=87481,E4=3),1800,</t>
  </si>
  <si>
    <t>IF(AND(F4&gt;=65361,E4=2),1525,</t>
  </si>
  <si>
    <t>IF(AND(F4&gt;=65361,E4=3),1700,</t>
  </si>
  <si>
    <t>IF(AND(F4&gt;=54061,E4=2),1400,</t>
  </si>
  <si>
    <t>IF(AND(F4&gt;=54061,E4=3),1600,</t>
  </si>
  <si>
    <t>IF(AND(F4&gt;=31751,E4=2),975,</t>
  </si>
  <si>
    <t>IF(AND(F4&gt;=31751,E4=3),1100,</t>
  </si>
  <si>
    <t>IF(AND(F4&lt;=31750,E4=2),800,</t>
  </si>
  <si>
    <t>IF(AND(F4&lt;=31750,E4=3),900,</t>
  </si>
  <si>
    <t>IF(AND(F4&gt;=42141,E4=2),1150,</t>
  </si>
  <si>
    <t>IF(AND(F4&gt;=42141,E4=3),1300,</t>
  </si>
  <si>
    <t>NON MANDAL</t>
  </si>
  <si>
    <t>SCA AS PER PRC 2022</t>
  </si>
  <si>
    <t>LIST OF CATEGORY-IV VILLAGES AS PER DEO PROGS</t>
  </si>
  <si>
    <t>RATE OF INCREMENTS</t>
  </si>
  <si>
    <t>OLD PAY</t>
  </si>
  <si>
    <t>INC</t>
  </si>
  <si>
    <t>YES</t>
  </si>
  <si>
    <t>FUTURE PAY</t>
  </si>
  <si>
    <t>REMARKS</t>
  </si>
  <si>
    <t>EMPID</t>
  </si>
  <si>
    <t>DESG</t>
  </si>
  <si>
    <t>54060-140540</t>
  </si>
  <si>
    <t>DAYS</t>
  </si>
  <si>
    <t>PAY BILL OF GOVT TEACHERS IN G.L.PURAM MANDAL FOR THE MONTH OF JULY-2023</t>
  </si>
  <si>
    <t>PAY BILL OF MPP TEACHERS IN G.L.PURAM MANDAL FOR THE MONTH OF JULY-2023</t>
  </si>
  <si>
    <t>21.07.2023</t>
  </si>
  <si>
    <t xml:space="preserve">DA @ 22.75% </t>
  </si>
  <si>
    <t>SEERA ATCHUTARAO</t>
  </si>
  <si>
    <t>MUTAKA BHASKARA RAO</t>
  </si>
  <si>
    <t>GONGADA THIRUPATHIRAO</t>
  </si>
  <si>
    <t>TIMMAKA JEEVAN KUMAR</t>
  </si>
  <si>
    <t>TIMMIREDDI VENKATA RAMBABU</t>
  </si>
  <si>
    <t>GPS TADIKONDA</t>
  </si>
  <si>
    <t>GADASANA PAIDAYYA</t>
  </si>
  <si>
    <t>KOLAKA CHANDRA BABU</t>
  </si>
  <si>
    <t>PEDDINTI NIRMALA KUMAR</t>
  </si>
  <si>
    <t>KADRAKA TRIVENI</t>
  </si>
  <si>
    <t>PALLERAKA ARUNA KUMARI</t>
  </si>
  <si>
    <t>MACHARLA RAMESH</t>
  </si>
  <si>
    <t>KUMARAPU SURYANARAYANA</t>
  </si>
  <si>
    <t>SHAIK AFIZA</t>
  </si>
  <si>
    <t>CHANDAKA SATYAM NAIDU</t>
  </si>
  <si>
    <t>MAHADEVU SANKARA RAO</t>
  </si>
  <si>
    <t>KONDAGORRI KALYANI</t>
  </si>
  <si>
    <t>PUVVALA DHANALAKSHMI</t>
  </si>
  <si>
    <t>PATTIKA JAGADEESWARI</t>
  </si>
  <si>
    <t>BURADA SATYAKALA</t>
  </si>
  <si>
    <t>VEDANABHATLA RAMA CHANDRA RAO</t>
  </si>
  <si>
    <t>RANGUMUDRI JANARDHANA RAO</t>
  </si>
  <si>
    <t>SARAKANA V S LAKSHMI</t>
  </si>
  <si>
    <t>VATAKA DASU</t>
  </si>
  <si>
    <t>MANDANGI BHAGYALAKSHMI</t>
  </si>
  <si>
    <t>GOWDU KRISHNA CHAITANYA</t>
  </si>
  <si>
    <t>BIDDIKA NAGESWARA RAO</t>
  </si>
  <si>
    <t>MANDANGI RAJA RAO</t>
  </si>
  <si>
    <t>TOYAKA RAJITHA</t>
  </si>
  <si>
    <t>KADRAKA SEKHAR</t>
  </si>
  <si>
    <t>KADRAKA KISHOR KUMAR</t>
  </si>
  <si>
    <t>THARIGOPPULA GANGA MAHALAKSHMI</t>
  </si>
  <si>
    <t>MANDANGI NAVEEN</t>
  </si>
  <si>
    <t>VUYAKA VUYAKA BHASKARARAO</t>
  </si>
  <si>
    <t>TOYAKA JAGADESH CHANDRABABU</t>
  </si>
  <si>
    <t>KONDAGORRI SHAMILI</t>
  </si>
  <si>
    <t>GAJAPATHI JHANSI RANI</t>
  </si>
  <si>
    <t>TADANGI JAGANMOHANARAO</t>
  </si>
  <si>
    <t>JANAPATRUNI BHARATI</t>
  </si>
  <si>
    <t>MUKKAVALLI LAKSHMI</t>
  </si>
  <si>
    <t>BIDDIKA SYAMA SUNDARARAO</t>
  </si>
  <si>
    <t>MPPS KALLITI</t>
  </si>
  <si>
    <t>MPPS VAPPANGI</t>
  </si>
  <si>
    <t>MANDANGI MAHDAVA RAO</t>
  </si>
  <si>
    <t>0257693</t>
  </si>
  <si>
    <t>MPPS BUDDEMKHARJA</t>
  </si>
  <si>
    <t>MPPS KALIGOTTU</t>
  </si>
  <si>
    <t>GPS LUMBESU</t>
  </si>
  <si>
    <t>S.No</t>
  </si>
  <si>
    <t>CfmsId</t>
  </si>
  <si>
    <t>HrmsId</t>
  </si>
  <si>
    <t>Employee Name</t>
  </si>
  <si>
    <t>Gross</t>
  </si>
  <si>
    <t>Deduction</t>
  </si>
  <si>
    <t>Net</t>
  </si>
  <si>
    <t>Head Masters of Primary</t>
  </si>
  <si>
    <t>ARUNA KUMARI PALLERAKA</t>
  </si>
  <si>
    <t>Secondary Grade Teacher</t>
  </si>
  <si>
    <t>1,02,782</t>
  </si>
  <si>
    <t>CHANDRA BABU KOLAKA</t>
  </si>
  <si>
    <t>CHANDRA SEKHAR BALLA</t>
  </si>
  <si>
    <t>1,28,796</t>
  </si>
  <si>
    <t>1,12,476</t>
  </si>
  <si>
    <t>HARI GOPALARAO LIMMAKA</t>
  </si>
  <si>
    <t>Attender</t>
  </si>
  <si>
    <t>KARTHIKARAIDU ANKALAPU</t>
  </si>
  <si>
    <t>1,00,180</t>
  </si>
  <si>
    <t>MADHAVA RAO MANDANGI</t>
  </si>
  <si>
    <t>MOHANA RAO KOLAKA</t>
  </si>
  <si>
    <t>NARAYANA RAO KONDAGORRI</t>
  </si>
  <si>
    <t>NIRMAL KUMAR PEDDINTI</t>
  </si>
  <si>
    <t>PRASADA RAO PATTIKA</t>
  </si>
  <si>
    <t>RAJESH PATTIKA</t>
  </si>
  <si>
    <t>ROJA RAMANI TOYAKA</t>
  </si>
  <si>
    <t>SANDHA RANI MARADANA</t>
  </si>
  <si>
    <t>SANYASI NAIDU ADDAKULA</t>
  </si>
  <si>
    <t>SASIBHUSHAN RAO KADRAKA</t>
  </si>
  <si>
    <t>SIMHA CHALAM VUYAKA</t>
  </si>
  <si>
    <t>SUJATHA JANNIMARRI</t>
  </si>
  <si>
    <t>SUNDARARAOSYAMA KUMBURKU</t>
  </si>
  <si>
    <t>SURYA NARAYANA YADLA</t>
  </si>
  <si>
    <t>TRIVENI KADRAKA</t>
  </si>
  <si>
    <t>VENKATA RAO KEVATI</t>
  </si>
  <si>
    <t>BHARATI JANAPATRUNI</t>
  </si>
  <si>
    <t>BHASKARA RAO VUYAKA</t>
  </si>
  <si>
    <t>DASU VATAKA</t>
  </si>
  <si>
    <t>1,35,593</t>
  </si>
  <si>
    <t>1,18,033</t>
  </si>
  <si>
    <t>GANESWARA RAO GOWDU</t>
  </si>
  <si>
    <t>GOWRI SANKARA RAO UYAKA</t>
  </si>
  <si>
    <t>JAGAN TADANGI</t>
  </si>
  <si>
    <t>JHANSIRANI GAJAPATHI</t>
  </si>
  <si>
    <t>KAMALA BIDDIKA</t>
  </si>
  <si>
    <t>KISHORE KUMAR KADRAKA</t>
  </si>
  <si>
    <t>KRISHNA VENI PATTIKA</t>
  </si>
  <si>
    <t>LAKSHMAN MURTY NIMMALA</t>
  </si>
  <si>
    <t>NAGESWARA RAO BIDDIKA</t>
  </si>
  <si>
    <t>NAVEEN MANDANGI</t>
  </si>
  <si>
    <t>RAJITHA TOYAKA</t>
  </si>
  <si>
    <t>1,05,384</t>
  </si>
  <si>
    <t>RAMESH MACHARLA</t>
  </si>
  <si>
    <t>1,74,887</t>
  </si>
  <si>
    <t>1,56,492</t>
  </si>
  <si>
    <t>1,38,965</t>
  </si>
  <si>
    <t>1,14,287</t>
  </si>
  <si>
    <t>SARDHAR RAO ARIKA</t>
  </si>
  <si>
    <t>SATHYAM NAIDU CHANDAKA</t>
  </si>
  <si>
    <t>SOMESWARA RAO VUYAKA</t>
  </si>
  <si>
    <t>SURYANARAYANA KOMARAPU</t>
  </si>
  <si>
    <t>SYAMA SUNDARA RAO BIDDIKA</t>
  </si>
  <si>
    <t>1,35,793</t>
  </si>
  <si>
    <t>1,23,173</t>
  </si>
  <si>
    <t>V SANTHOSHI LAKSHMI SARAKANA</t>
  </si>
  <si>
    <t>0253535</t>
  </si>
  <si>
    <t>ADD</t>
  </si>
  <si>
    <t>DESIGNATION</t>
  </si>
  <si>
    <t>11.06.2023</t>
  </si>
  <si>
    <t>10.06.2023</t>
  </si>
  <si>
    <t>20.07.2023</t>
  </si>
  <si>
    <t>MPP TEACHERS</t>
  </si>
  <si>
    <t>GOVT TEACHERS</t>
  </si>
  <si>
    <t>DATE OF JOINING</t>
  </si>
  <si>
    <t>PRESENT: SRI B.CHANDRA SEKHAR</t>
  </si>
  <si>
    <t>01.07.2023</t>
  </si>
  <si>
    <t>01/07/2023</t>
  </si>
  <si>
    <t>ADDING IN HERB 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</si>
</sst>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000"/>
  </numFmts>
  <fonts count="36" x14ac:knownFonts="1">
    <font>
      <sz val="11"/>
      <color theme="1"/>
      <name val="Calibri"/>
      <family val="2"/>
      <scheme val="minor"/>
    </font>
    <font>
      <b/>
      <sz val="11"/>
      <name val="Consolas"/>
      <family val="3"/>
    </font>
    <font>
      <sz val="11"/>
      <name val="Consolas"/>
      <family val="3"/>
    </font>
    <font>
      <sz val="11"/>
      <color theme="1"/>
      <name val="Calibri"/>
      <family val="2"/>
      <scheme val="minor"/>
    </font>
    <font>
      <b/>
      <sz val="14"/>
      <color theme="1"/>
      <name val="Arial"/>
      <family val="2"/>
    </font>
    <font>
      <sz val="11"/>
      <color theme="1"/>
      <name val="Arial"/>
      <family val="2"/>
    </font>
    <font>
      <b/>
      <u/>
      <sz val="11"/>
      <color theme="1"/>
      <name val="Arial"/>
      <family val="2"/>
    </font>
    <font>
      <sz val="11"/>
      <color theme="1"/>
      <name val="Symbol"/>
      <family val="1"/>
      <charset val="2"/>
    </font>
    <font>
      <sz val="7"/>
      <color theme="1"/>
      <name val="Times New Roman"/>
      <family val="1"/>
    </font>
    <font>
      <sz val="10"/>
      <color theme="1"/>
      <name val="Arial"/>
      <family val="2"/>
    </font>
    <font>
      <b/>
      <sz val="12"/>
      <color theme="1"/>
      <name val="Calibri"/>
      <family val="2"/>
      <scheme val="minor"/>
    </font>
    <font>
      <b/>
      <sz val="11"/>
      <color theme="1"/>
      <name val="Arial Narrow"/>
      <family val="2"/>
    </font>
    <font>
      <sz val="11"/>
      <color theme="1"/>
      <name val="Arial Narrow"/>
      <family val="2"/>
    </font>
    <font>
      <b/>
      <sz val="14"/>
      <color theme="1"/>
      <name val="Arial Narrow"/>
      <family val="2"/>
    </font>
    <font>
      <b/>
      <sz val="24"/>
      <name val="Consolas"/>
      <family val="3"/>
    </font>
    <font>
      <b/>
      <i/>
      <sz val="11"/>
      <color theme="1"/>
      <name val="Arial Narrow"/>
      <family val="2"/>
    </font>
    <font>
      <b/>
      <i/>
      <sz val="15"/>
      <color rgb="FF000000"/>
      <name val="Segoe UI"/>
      <family val="2"/>
    </font>
    <font>
      <i/>
      <sz val="12"/>
      <color rgb="FF000000"/>
      <name val="Segoe UI"/>
      <family val="2"/>
    </font>
    <font>
      <sz val="8"/>
      <name val="Calibri"/>
      <family val="2"/>
      <scheme val="minor"/>
    </font>
    <font>
      <b/>
      <sz val="11"/>
      <color theme="1"/>
      <name val="Calibri"/>
      <family val="2"/>
      <scheme val="minor"/>
    </font>
    <font>
      <b/>
      <i/>
      <sz val="15"/>
      <name val="Segoe UI"/>
      <family val="2"/>
    </font>
    <font>
      <i/>
      <sz val="12"/>
      <name val="Segoe UI"/>
      <family val="2"/>
    </font>
    <font>
      <b/>
      <sz val="11"/>
      <color rgb="FF212529"/>
      <name val="Arial"/>
      <family val="2"/>
    </font>
    <font>
      <sz val="11"/>
      <color rgb="FF212529"/>
      <name val="Arial"/>
      <family val="2"/>
    </font>
    <font>
      <sz val="11"/>
      <color rgb="FF000000"/>
      <name val="Arial"/>
      <family val="2"/>
    </font>
    <font>
      <b/>
      <sz val="10"/>
      <color rgb="FF212529"/>
      <name val="Arial"/>
      <family val="2"/>
    </font>
    <font>
      <sz val="10"/>
      <color rgb="FF212529"/>
      <name val="Arial"/>
      <family val="2"/>
    </font>
    <font>
      <sz val="10"/>
      <color rgb="FF000000"/>
      <name val="Arial"/>
      <family val="2"/>
    </font>
    <font>
      <sz val="10"/>
      <color rgb="FFFF0000"/>
      <name val="Arial"/>
      <family val="2"/>
    </font>
    <font>
      <sz val="11"/>
      <color rgb="FFFF0000"/>
      <name val="Arial"/>
      <family val="2"/>
    </font>
    <font>
      <b/>
      <sz val="18"/>
      <color theme="1"/>
      <name val="Calibri"/>
      <family val="2"/>
      <scheme val="minor"/>
    </font>
    <font>
      <sz val="11"/>
      <color rgb="FFFF0000"/>
      <name val="Calibri"/>
      <family val="2"/>
      <scheme val="minor"/>
    </font>
    <font>
      <b/>
      <sz val="24"/>
      <color theme="1"/>
      <name val="Calibri"/>
      <family val="2"/>
      <scheme val="minor"/>
    </font>
    <font>
      <b/>
      <sz val="11"/>
      <name val="Calibri"/>
      <family val="2"/>
      <scheme val="minor"/>
    </font>
    <font>
      <sz val="11"/>
      <name val="Calibri"/>
      <family val="2"/>
      <scheme val="minor"/>
    </font>
    <font>
      <sz val="11"/>
      <color rgb="FFFF0000"/>
      <name val="Consolas"/>
      <family val="3"/>
    </font>
  </fonts>
  <fills count="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rgb="FFFFFF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000000"/>
      </left>
      <right style="medium">
        <color rgb="FF000000"/>
      </right>
      <top/>
      <bottom/>
      <diagonal/>
    </border>
  </borders>
  <cellStyleXfs count="2">
    <xf numFmtId="0" fontId="0" fillId="0" borderId="0"/>
    <xf numFmtId="43" fontId="3" fillId="0" borderId="0" applyFont="0" applyFill="0" applyBorder="0" applyAlignment="0" applyProtection="0"/>
  </cellStyleXfs>
  <cellXfs count="194">
    <xf numFmtId="0" fontId="0" fillId="0" borderId="0" xfId="0"/>
    <xf numFmtId="0" fontId="2" fillId="0" borderId="0" xfId="0" applyFont="1" applyFill="1" applyBorder="1" applyAlignment="1"/>
    <xf numFmtId="0" fontId="2" fillId="0" borderId="0" xfId="0" applyFont="1" applyFill="1" applyBorder="1" applyAlignment="1">
      <alignment horizontal="right"/>
    </xf>
    <xf numFmtId="0" fontId="2" fillId="0" borderId="0" xfId="0" applyFont="1" applyFill="1" applyBorder="1" applyAlignment="1">
      <alignment vertical="center"/>
    </xf>
    <xf numFmtId="0" fontId="1" fillId="0" borderId="0" xfId="0" applyFont="1" applyFill="1" applyBorder="1" applyAlignment="1">
      <alignment horizontal="center" vertical="center" wrapText="1"/>
    </xf>
    <xf numFmtId="1" fontId="2" fillId="0" borderId="0" xfId="0" applyNumberFormat="1" applyFont="1" applyFill="1" applyBorder="1" applyAlignment="1">
      <alignment horizontal="center"/>
    </xf>
    <xf numFmtId="1" fontId="1" fillId="0" borderId="0" xfId="0" applyNumberFormat="1" applyFont="1" applyFill="1" applyBorder="1" applyAlignment="1">
      <alignment horizont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textRotation="90" wrapText="1"/>
    </xf>
    <xf numFmtId="0" fontId="2" fillId="0" borderId="1" xfId="0" applyFont="1" applyFill="1" applyBorder="1" applyAlignment="1">
      <alignment horizontal="center" vertical="center"/>
    </xf>
    <xf numFmtId="0" fontId="2" fillId="0" borderId="1" xfId="0" applyNumberFormat="1" applyFont="1" applyFill="1" applyBorder="1" applyAlignment="1">
      <alignment vertical="center"/>
    </xf>
    <xf numFmtId="0" fontId="2" fillId="0" borderId="1" xfId="0" applyFont="1" applyFill="1" applyBorder="1" applyAlignment="1">
      <alignment vertical="center"/>
    </xf>
    <xf numFmtId="1" fontId="2" fillId="0" borderId="1" xfId="1" applyNumberFormat="1" applyFont="1" applyFill="1" applyBorder="1" applyAlignment="1">
      <alignment horizontal="center" vertical="center"/>
    </xf>
    <xf numFmtId="1" fontId="1" fillId="0" borderId="1" xfId="1" applyNumberFormat="1" applyFont="1" applyFill="1" applyBorder="1" applyAlignment="1">
      <alignment horizontal="center" vertical="center"/>
    </xf>
    <xf numFmtId="0" fontId="2" fillId="0" borderId="1" xfId="0" applyFont="1" applyFill="1" applyBorder="1" applyAlignment="1">
      <alignment horizontal="right" vertical="center"/>
    </xf>
    <xf numFmtId="1" fontId="2" fillId="0" borderId="1" xfId="0" applyNumberFormat="1" applyFont="1" applyFill="1" applyBorder="1" applyAlignment="1">
      <alignment vertical="center"/>
    </xf>
    <xf numFmtId="164" fontId="2" fillId="0" borderId="1" xfId="0" applyNumberFormat="1" applyFont="1" applyFill="1" applyBorder="1" applyAlignment="1">
      <alignment vertical="center"/>
    </xf>
    <xf numFmtId="0" fontId="1" fillId="0" borderId="0" xfId="0" applyFont="1" applyFill="1" applyBorder="1" applyAlignment="1">
      <alignment vertical="center" textRotation="90"/>
    </xf>
    <xf numFmtId="1" fontId="1" fillId="0" borderId="1" xfId="0" applyNumberFormat="1" applyFont="1" applyFill="1" applyBorder="1" applyAlignment="1">
      <alignment horizontal="center" vertical="center" textRotation="90"/>
    </xf>
    <xf numFmtId="0" fontId="1" fillId="0" borderId="1" xfId="0" applyFont="1" applyFill="1" applyBorder="1" applyAlignment="1">
      <alignment horizontal="right" vertical="center" textRotation="90" wrapText="1"/>
    </xf>
    <xf numFmtId="0" fontId="5" fillId="0" borderId="1" xfId="0" applyFont="1" applyBorder="1" applyAlignment="1">
      <alignment horizontal="center" vertical="center" textRotation="90"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0" xfId="0" applyFont="1" applyBorder="1" applyAlignment="1">
      <alignment vertical="center" wrapText="1"/>
    </xf>
    <xf numFmtId="0" fontId="0" fillId="0" borderId="0" xfId="0" applyBorder="1" applyAlignment="1">
      <alignment wrapText="1"/>
    </xf>
    <xf numFmtId="0" fontId="6" fillId="0" borderId="0" xfId="0" applyFont="1" applyAlignment="1">
      <alignment vertical="center"/>
    </xf>
    <xf numFmtId="0" fontId="7" fillId="0" borderId="0" xfId="0" applyFont="1" applyAlignment="1">
      <alignment horizontal="left" vertical="center" indent="5"/>
    </xf>
    <xf numFmtId="0" fontId="9" fillId="0" borderId="0" xfId="0" applyFont="1" applyAlignment="1">
      <alignment vertical="center"/>
    </xf>
    <xf numFmtId="0" fontId="12" fillId="0" borderId="0" xfId="0" applyFont="1"/>
    <xf numFmtId="0" fontId="11" fillId="0" borderId="0" xfId="0" applyFont="1" applyAlignment="1">
      <alignment vertical="center"/>
    </xf>
    <xf numFmtId="0" fontId="11" fillId="0" borderId="0" xfId="0" applyFont="1" applyAlignment="1">
      <alignment horizontal="right" vertical="center"/>
    </xf>
    <xf numFmtId="0" fontId="12" fillId="0" borderId="0" xfId="0" applyFont="1" applyAlignment="1">
      <alignment vertical="center"/>
    </xf>
    <xf numFmtId="0" fontId="12" fillId="0" borderId="0" xfId="0" applyFont="1" applyAlignment="1">
      <alignment horizontal="right" vertical="top"/>
    </xf>
    <xf numFmtId="0" fontId="12" fillId="0" borderId="0" xfId="0" applyFont="1" applyAlignment="1">
      <alignment horizontal="right" vertical="center"/>
    </xf>
    <xf numFmtId="0" fontId="12" fillId="0" borderId="1"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12" fillId="0" borderId="0" xfId="0" applyFont="1" applyAlignment="1">
      <alignment vertical="center" wrapText="1"/>
    </xf>
    <xf numFmtId="0" fontId="12" fillId="0" borderId="0" xfId="0" applyFont="1" applyAlignment="1">
      <alignment horizontal="justify" vertical="justify" wrapText="1"/>
    </xf>
    <xf numFmtId="0" fontId="12" fillId="0" borderId="0" xfId="0" applyFont="1" applyBorder="1" applyAlignment="1">
      <alignment horizontal="center" vertical="center"/>
    </xf>
    <xf numFmtId="1" fontId="5" fillId="0" borderId="1" xfId="0" applyNumberFormat="1" applyFont="1" applyBorder="1" applyAlignment="1">
      <alignment horizontal="center" vertical="center"/>
    </xf>
    <xf numFmtId="0" fontId="2" fillId="0" borderId="0" xfId="0" applyFont="1" applyFill="1" applyBorder="1" applyAlignment="1">
      <alignment horizontal="center" vertical="center" wrapText="1"/>
    </xf>
    <xf numFmtId="0" fontId="2" fillId="0" borderId="0" xfId="0" applyFont="1" applyFill="1" applyBorder="1"/>
    <xf numFmtId="0" fontId="1" fillId="0" borderId="0" xfId="0" applyFont="1" applyFill="1" applyBorder="1" applyAlignment="1">
      <alignment horizontal="center" vertical="center" textRotation="90"/>
    </xf>
    <xf numFmtId="1" fontId="2" fillId="0" borderId="0" xfId="0" applyNumberFormat="1" applyFont="1" applyFill="1" applyBorder="1" applyAlignment="1"/>
    <xf numFmtId="49" fontId="5" fillId="0" borderId="1" xfId="0" applyNumberFormat="1" applyFont="1" applyBorder="1" applyAlignment="1">
      <alignment horizontal="center" vertical="center"/>
    </xf>
    <xf numFmtId="49" fontId="12" fillId="0" borderId="1" xfId="0" applyNumberFormat="1" applyFont="1" applyBorder="1" applyAlignment="1">
      <alignment horizontal="center" vertical="center" wrapText="1"/>
    </xf>
    <xf numFmtId="0" fontId="12" fillId="0" borderId="0" xfId="0" applyFont="1" applyAlignment="1">
      <alignment wrapText="1"/>
    </xf>
    <xf numFmtId="0" fontId="2" fillId="0" borderId="0" xfId="0" applyFont="1" applyFill="1" applyBorder="1" applyAlignment="1">
      <alignment horizontal="center"/>
    </xf>
    <xf numFmtId="0" fontId="2" fillId="0" borderId="1" xfId="0" applyFont="1" applyFill="1" applyBorder="1"/>
    <xf numFmtId="0" fontId="11" fillId="0" borderId="0" xfId="0" applyFont="1" applyAlignment="1">
      <alignment horizontal="center" vertical="center"/>
    </xf>
    <xf numFmtId="0" fontId="12" fillId="0" borderId="0" xfId="0" applyFont="1" applyAlignment="1">
      <alignment horizontal="center" vertical="center"/>
    </xf>
    <xf numFmtId="49" fontId="12" fillId="0" borderId="0"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12" fillId="0" borderId="0" xfId="0" applyFont="1" applyAlignment="1">
      <alignment horizontal="center" vertical="justify" wrapText="1"/>
    </xf>
    <xf numFmtId="0" fontId="12" fillId="0" borderId="0" xfId="0" applyFont="1" applyAlignment="1">
      <alignment horizontal="center" vertical="center" wrapText="1"/>
    </xf>
    <xf numFmtId="0" fontId="16" fillId="0" borderId="0" xfId="0" applyFont="1" applyAlignment="1">
      <alignment vertical="center" wrapText="1"/>
    </xf>
    <xf numFmtId="0" fontId="12" fillId="0" borderId="0" xfId="0" applyFont="1" applyAlignment="1">
      <alignment horizontal="justify" vertical="justify"/>
    </xf>
    <xf numFmtId="0" fontId="15" fillId="0" borderId="1" xfId="0" applyFont="1" applyBorder="1" applyAlignment="1">
      <alignment horizontal="center" vertical="center"/>
    </xf>
    <xf numFmtId="0" fontId="12" fillId="0" borderId="1" xfId="0" applyFont="1" applyBorder="1" applyAlignment="1">
      <alignment horizontal="left" vertical="center"/>
    </xf>
    <xf numFmtId="0" fontId="12" fillId="0" borderId="0" xfId="0" applyFont="1" applyBorder="1" applyAlignment="1">
      <alignment vertical="center"/>
    </xf>
    <xf numFmtId="0" fontId="12" fillId="0" borderId="0" xfId="0" applyFont="1" applyBorder="1" applyAlignment="1"/>
    <xf numFmtId="0" fontId="5" fillId="0" borderId="1" xfId="0" applyFont="1" applyBorder="1" applyAlignment="1">
      <alignment horizontal="center" vertical="center" wrapText="1"/>
    </xf>
    <xf numFmtId="14" fontId="5" fillId="0" borderId="1" xfId="0" quotePrefix="1" applyNumberFormat="1" applyFont="1" applyBorder="1" applyAlignment="1">
      <alignment horizontal="center" vertical="center"/>
    </xf>
    <xf numFmtId="0" fontId="5" fillId="0" borderId="1" xfId="0" applyFont="1" applyBorder="1" applyAlignment="1">
      <alignment horizontal="left" vertical="center" wrapText="1"/>
    </xf>
    <xf numFmtId="0" fontId="0" fillId="0" borderId="0" xfId="0" applyBorder="1" applyAlignment="1">
      <alignment horizontal="left" wrapText="1"/>
    </xf>
    <xf numFmtId="0" fontId="0" fillId="0" borderId="0" xfId="0" applyAlignment="1">
      <alignment horizontal="left"/>
    </xf>
    <xf numFmtId="0" fontId="0" fillId="0" borderId="0" xfId="0" applyAlignment="1">
      <alignment horizontal="center"/>
    </xf>
    <xf numFmtId="0" fontId="11"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5"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right" vertical="center" wrapText="1"/>
    </xf>
    <xf numFmtId="1" fontId="2" fillId="0" borderId="1" xfId="1" applyNumberFormat="1" applyFont="1" applyFill="1" applyBorder="1" applyAlignment="1">
      <alignment horizontal="center" vertical="center" wrapText="1"/>
    </xf>
    <xf numFmtId="1" fontId="2" fillId="0" borderId="1" xfId="0" applyNumberFormat="1" applyFont="1" applyFill="1" applyBorder="1" applyAlignment="1">
      <alignment horizontal="right" vertical="center" wrapText="1"/>
    </xf>
    <xf numFmtId="0" fontId="0" fillId="0" borderId="0" xfId="0" applyFont="1" applyFill="1"/>
    <xf numFmtId="0" fontId="2" fillId="0" borderId="0" xfId="0" applyFont="1" applyFill="1" applyBorder="1" applyAlignment="1">
      <alignment horizontal="center" vertical="center"/>
    </xf>
    <xf numFmtId="0" fontId="19" fillId="0" borderId="0" xfId="0" applyFont="1" applyFill="1"/>
    <xf numFmtId="1" fontId="2" fillId="0" borderId="0" xfId="1" applyNumberFormat="1" applyFont="1" applyFill="1" applyBorder="1" applyAlignment="1">
      <alignment horizontal="center" vertical="center"/>
    </xf>
    <xf numFmtId="1" fontId="2" fillId="0" borderId="0" xfId="1" applyNumberFormat="1" applyFont="1" applyFill="1" applyBorder="1" applyAlignment="1">
      <alignment horizontal="center" vertical="center" wrapText="1"/>
    </xf>
    <xf numFmtId="1" fontId="1" fillId="0" borderId="0" xfId="0" applyNumberFormat="1" applyFont="1" applyFill="1" applyBorder="1" applyAlignment="1">
      <alignment horizontal="center" vertical="center" textRotation="90"/>
    </xf>
    <xf numFmtId="0" fontId="0" fillId="0" borderId="0" xfId="0" applyFont="1" applyFill="1" applyAlignment="1">
      <alignment horizontal="center"/>
    </xf>
    <xf numFmtId="0" fontId="1" fillId="0" borderId="1" xfId="0" applyFont="1" applyFill="1" applyBorder="1" applyAlignment="1">
      <alignment vertical="center"/>
    </xf>
    <xf numFmtId="0" fontId="2" fillId="0" borderId="0" xfId="0" applyFont="1" applyFill="1" applyBorder="1" applyAlignment="1">
      <alignment horizontal="center" vertical="center" textRotation="90"/>
    </xf>
    <xf numFmtId="0" fontId="2" fillId="2" borderId="1" xfId="0" applyFont="1" applyFill="1" applyBorder="1" applyAlignment="1">
      <alignment vertical="center"/>
    </xf>
    <xf numFmtId="1" fontId="1" fillId="0" borderId="3" xfId="0" applyNumberFormat="1" applyFont="1" applyFill="1" applyBorder="1" applyAlignment="1">
      <alignment horizontal="center" vertical="center" textRotation="90"/>
    </xf>
    <xf numFmtId="0" fontId="2" fillId="3" borderId="1" xfId="0" applyFont="1" applyFill="1" applyBorder="1" applyAlignment="1">
      <alignment vertical="center"/>
    </xf>
    <xf numFmtId="0" fontId="20" fillId="0" borderId="0" xfId="0" applyFont="1" applyFill="1" applyAlignment="1">
      <alignment vertical="center" wrapText="1"/>
    </xf>
    <xf numFmtId="0" fontId="1" fillId="0" borderId="1" xfId="0" applyFont="1" applyFill="1" applyBorder="1" applyAlignment="1">
      <alignment vertical="center" textRotation="90" wrapText="1"/>
    </xf>
    <xf numFmtId="0" fontId="2" fillId="0" borderId="1" xfId="0" applyFont="1" applyFill="1" applyBorder="1" applyAlignment="1">
      <alignment vertical="center" wrapText="1"/>
    </xf>
    <xf numFmtId="0" fontId="2" fillId="2" borderId="1" xfId="0" applyFont="1" applyFill="1" applyBorder="1" applyAlignment="1">
      <alignment horizontal="center" vertical="center" wrapText="1"/>
    </xf>
    <xf numFmtId="1" fontId="1" fillId="0" borderId="1" xfId="0" applyNumberFormat="1" applyFont="1" applyFill="1" applyBorder="1" applyAlignment="1">
      <alignment horizontal="center" vertical="center" wrapText="1"/>
    </xf>
    <xf numFmtId="1" fontId="2" fillId="0" borderId="1" xfId="0" applyNumberFormat="1" applyFont="1" applyFill="1" applyBorder="1" applyAlignment="1">
      <alignment horizontal="center" vertical="center" wrapText="1"/>
    </xf>
    <xf numFmtId="1" fontId="2" fillId="0" borderId="1" xfId="0" applyNumberFormat="1" applyFont="1" applyFill="1" applyBorder="1" applyAlignment="1">
      <alignment horizontal="center" vertical="center"/>
    </xf>
    <xf numFmtId="1" fontId="2" fillId="0" borderId="1" xfId="0" applyNumberFormat="1" applyFont="1" applyFill="1" applyBorder="1" applyAlignment="1">
      <alignment horizontal="center"/>
    </xf>
    <xf numFmtId="1" fontId="2" fillId="0" borderId="0" xfId="0" applyNumberFormat="1" applyFont="1" applyFill="1" applyBorder="1" applyAlignment="1">
      <alignment horizontal="center" vertical="center" textRotation="90"/>
    </xf>
    <xf numFmtId="1" fontId="2" fillId="0" borderId="0" xfId="0" applyNumberFormat="1" applyFont="1" applyFill="1" applyBorder="1" applyAlignment="1">
      <alignment horizontal="center" vertical="center"/>
    </xf>
    <xf numFmtId="1" fontId="2" fillId="0" borderId="0" xfId="0" applyNumberFormat="1" applyFont="1" applyFill="1" applyBorder="1"/>
    <xf numFmtId="0" fontId="2" fillId="2" borderId="1" xfId="0" applyFont="1" applyFill="1" applyBorder="1" applyAlignment="1">
      <alignment horizontal="center" vertical="center"/>
    </xf>
    <xf numFmtId="0" fontId="2" fillId="2" borderId="1" xfId="0" applyNumberFormat="1" applyFont="1" applyFill="1" applyBorder="1" applyAlignment="1">
      <alignment vertical="center"/>
    </xf>
    <xf numFmtId="0" fontId="2" fillId="2" borderId="1" xfId="0" applyFont="1" applyFill="1" applyBorder="1"/>
    <xf numFmtId="1" fontId="2" fillId="2" borderId="1" xfId="1" applyNumberFormat="1" applyFont="1" applyFill="1" applyBorder="1" applyAlignment="1">
      <alignment horizontal="center" vertical="center"/>
    </xf>
    <xf numFmtId="1" fontId="1" fillId="2" borderId="1" xfId="1" applyNumberFormat="1" applyFont="1" applyFill="1" applyBorder="1" applyAlignment="1">
      <alignment horizontal="center" vertical="center"/>
    </xf>
    <xf numFmtId="0" fontId="2" fillId="2" borderId="1" xfId="0" applyFont="1" applyFill="1" applyBorder="1" applyAlignment="1">
      <alignment horizontal="right" vertical="center"/>
    </xf>
    <xf numFmtId="1" fontId="2" fillId="2" borderId="1" xfId="0" applyNumberFormat="1" applyFont="1" applyFill="1" applyBorder="1" applyAlignment="1">
      <alignment vertical="center"/>
    </xf>
    <xf numFmtId="0" fontId="2" fillId="2" borderId="0" xfId="0" applyFont="1" applyFill="1" applyBorder="1" applyAlignment="1">
      <alignment horizontal="center" vertical="center"/>
    </xf>
    <xf numFmtId="1" fontId="2" fillId="2" borderId="1" xfId="0" applyNumberFormat="1" applyFont="1" applyFill="1" applyBorder="1" applyAlignment="1">
      <alignment horizontal="center" vertical="center" wrapText="1"/>
    </xf>
    <xf numFmtId="1" fontId="2" fillId="2" borderId="1" xfId="0" applyNumberFormat="1" applyFont="1" applyFill="1" applyBorder="1" applyAlignment="1">
      <alignment horizontal="center" vertical="center"/>
    </xf>
    <xf numFmtId="0" fontId="2" fillId="3" borderId="1" xfId="0" applyNumberFormat="1" applyFont="1" applyFill="1" applyBorder="1" applyAlignment="1">
      <alignment vertical="center"/>
    </xf>
    <xf numFmtId="0" fontId="2" fillId="3" borderId="1" xfId="0" applyFont="1" applyFill="1" applyBorder="1"/>
    <xf numFmtId="1" fontId="2" fillId="3" borderId="1" xfId="1" applyNumberFormat="1" applyFont="1" applyFill="1" applyBorder="1" applyAlignment="1">
      <alignment horizontal="center" vertical="center"/>
    </xf>
    <xf numFmtId="1" fontId="1" fillId="3" borderId="1" xfId="1" applyNumberFormat="1" applyFont="1" applyFill="1" applyBorder="1" applyAlignment="1">
      <alignment horizontal="center" vertical="center"/>
    </xf>
    <xf numFmtId="0" fontId="2" fillId="3" borderId="1" xfId="0" applyFont="1" applyFill="1" applyBorder="1" applyAlignment="1">
      <alignment horizontal="right" vertical="center"/>
    </xf>
    <xf numFmtId="1" fontId="2" fillId="3" borderId="1" xfId="0" applyNumberFormat="1" applyFont="1" applyFill="1" applyBorder="1" applyAlignment="1">
      <alignment vertical="center"/>
    </xf>
    <xf numFmtId="0" fontId="2" fillId="3" borderId="0" xfId="0" applyFont="1" applyFill="1" applyBorder="1" applyAlignment="1">
      <alignment horizontal="center" vertical="center"/>
    </xf>
    <xf numFmtId="0" fontId="2" fillId="3" borderId="1" xfId="0" applyFont="1" applyFill="1" applyBorder="1" applyAlignment="1">
      <alignment horizontal="center" vertical="center" wrapText="1"/>
    </xf>
    <xf numFmtId="1" fontId="2" fillId="3" borderId="1" xfId="0" applyNumberFormat="1" applyFont="1" applyFill="1" applyBorder="1" applyAlignment="1">
      <alignment horizontal="center" vertical="center" wrapText="1"/>
    </xf>
    <xf numFmtId="1" fontId="2" fillId="3" borderId="1" xfId="0" applyNumberFormat="1" applyFont="1" applyFill="1" applyBorder="1" applyAlignment="1">
      <alignment horizontal="center" vertical="center"/>
    </xf>
    <xf numFmtId="1" fontId="2" fillId="3" borderId="1" xfId="0" applyNumberFormat="1" applyFont="1" applyFill="1" applyBorder="1" applyAlignment="1">
      <alignment horizontal="center"/>
    </xf>
    <xf numFmtId="0" fontId="2" fillId="2" borderId="0" xfId="0" applyFont="1" applyFill="1" applyBorder="1" applyAlignment="1">
      <alignment vertical="center"/>
    </xf>
    <xf numFmtId="1" fontId="2" fillId="2" borderId="0" xfId="1" applyNumberFormat="1" applyFont="1" applyFill="1" applyBorder="1" applyAlignment="1">
      <alignment horizontal="center" vertical="center"/>
    </xf>
    <xf numFmtId="0" fontId="0" fillId="0" borderId="1" xfId="0" applyBorder="1"/>
    <xf numFmtId="0" fontId="1" fillId="0" borderId="3" xfId="0" applyFont="1" applyFill="1" applyBorder="1" applyAlignment="1">
      <alignment horizontal="center" vertical="center" textRotation="90"/>
    </xf>
    <xf numFmtId="0" fontId="1" fillId="0" borderId="3" xfId="0" applyFont="1" applyFill="1" applyBorder="1" applyAlignment="1">
      <alignment vertical="center" textRotation="90"/>
    </xf>
    <xf numFmtId="0" fontId="2" fillId="0" borderId="1" xfId="0" quotePrefix="1" applyFont="1" applyFill="1" applyBorder="1" applyAlignment="1">
      <alignment horizontal="right" vertical="center"/>
    </xf>
    <xf numFmtId="0" fontId="25" fillId="4" borderId="4" xfId="0" applyFont="1" applyFill="1" applyBorder="1" applyAlignment="1">
      <alignment horizontal="center" vertical="center" wrapText="1"/>
    </xf>
    <xf numFmtId="0" fontId="26" fillId="4" borderId="4" xfId="0" applyFont="1" applyFill="1" applyBorder="1" applyAlignment="1">
      <alignment vertical="center" wrapText="1"/>
    </xf>
    <xf numFmtId="0" fontId="27" fillId="4" borderId="4" xfId="0" applyFont="1" applyFill="1" applyBorder="1" applyAlignment="1">
      <alignment vertical="center" wrapText="1"/>
    </xf>
    <xf numFmtId="0" fontId="26" fillId="4" borderId="4" xfId="0" applyFont="1" applyFill="1" applyBorder="1" applyAlignment="1">
      <alignment vertical="center"/>
    </xf>
    <xf numFmtId="3" fontId="26" fillId="4" borderId="4" xfId="0" applyNumberFormat="1" applyFont="1" applyFill="1" applyBorder="1" applyAlignment="1">
      <alignment horizontal="right" vertical="center"/>
    </xf>
    <xf numFmtId="0" fontId="26" fillId="4" borderId="4" xfId="0" applyFont="1" applyFill="1" applyBorder="1" applyAlignment="1">
      <alignment horizontal="right" vertical="center"/>
    </xf>
    <xf numFmtId="0" fontId="27" fillId="4" borderId="4" xfId="0" applyFont="1" applyFill="1" applyBorder="1" applyAlignment="1">
      <alignment vertical="center"/>
    </xf>
    <xf numFmtId="0" fontId="27" fillId="4" borderId="4" xfId="0" applyFont="1" applyFill="1" applyBorder="1" applyAlignment="1">
      <alignment horizontal="right" vertical="center"/>
    </xf>
    <xf numFmtId="3" fontId="27" fillId="4" borderId="4" xfId="0" applyNumberFormat="1" applyFont="1" applyFill="1" applyBorder="1" applyAlignment="1">
      <alignment horizontal="right" vertical="center"/>
    </xf>
    <xf numFmtId="0" fontId="28" fillId="4" borderId="4" xfId="0" applyFont="1" applyFill="1" applyBorder="1" applyAlignment="1">
      <alignment vertical="center" wrapText="1"/>
    </xf>
    <xf numFmtId="0" fontId="28" fillId="4" borderId="4" xfId="0" applyFont="1" applyFill="1" applyBorder="1" applyAlignment="1">
      <alignment vertical="center"/>
    </xf>
    <xf numFmtId="0" fontId="28" fillId="4" borderId="4" xfId="0" applyFont="1" applyFill="1" applyBorder="1" applyAlignment="1">
      <alignment horizontal="right" vertical="center"/>
    </xf>
    <xf numFmtId="3" fontId="28" fillId="4" borderId="4" xfId="0" applyNumberFormat="1" applyFont="1" applyFill="1" applyBorder="1" applyAlignment="1">
      <alignment horizontal="right" vertical="center"/>
    </xf>
    <xf numFmtId="3" fontId="0" fillId="0" borderId="0" xfId="0" applyNumberFormat="1"/>
    <xf numFmtId="0" fontId="22" fillId="4" borderId="4" xfId="0" applyFont="1" applyFill="1" applyBorder="1" applyAlignment="1">
      <alignment horizontal="center" vertical="center"/>
    </xf>
    <xf numFmtId="0" fontId="23" fillId="4" borderId="4" xfId="0" applyFont="1" applyFill="1" applyBorder="1" applyAlignment="1">
      <alignment vertical="center"/>
    </xf>
    <xf numFmtId="3" fontId="23" fillId="4" borderId="4" xfId="0" applyNumberFormat="1" applyFont="1" applyFill="1" applyBorder="1" applyAlignment="1">
      <alignment horizontal="right" vertical="center"/>
    </xf>
    <xf numFmtId="0" fontId="24" fillId="4" borderId="4" xfId="0" applyFont="1" applyFill="1" applyBorder="1" applyAlignment="1">
      <alignment vertical="center"/>
    </xf>
    <xf numFmtId="3" fontId="24" fillId="4" borderId="4" xfId="0" applyNumberFormat="1" applyFont="1" applyFill="1" applyBorder="1" applyAlignment="1">
      <alignment horizontal="right" vertical="center"/>
    </xf>
    <xf numFmtId="0" fontId="23" fillId="4" borderId="4" xfId="0" applyFont="1" applyFill="1" applyBorder="1" applyAlignment="1">
      <alignment horizontal="right" vertical="center"/>
    </xf>
    <xf numFmtId="0" fontId="24" fillId="4" borderId="4" xfId="0" applyFont="1" applyFill="1" applyBorder="1" applyAlignment="1">
      <alignment horizontal="right" vertical="center"/>
    </xf>
    <xf numFmtId="1" fontId="0" fillId="0" borderId="0" xfId="0" applyNumberFormat="1"/>
    <xf numFmtId="0" fontId="29" fillId="4" borderId="4" xfId="0" applyFont="1" applyFill="1" applyBorder="1" applyAlignment="1">
      <alignment vertical="center"/>
    </xf>
    <xf numFmtId="3" fontId="29" fillId="4" borderId="4" xfId="0" applyNumberFormat="1" applyFont="1" applyFill="1" applyBorder="1" applyAlignment="1">
      <alignment horizontal="right" vertical="center"/>
    </xf>
    <xf numFmtId="0" fontId="2" fillId="0" borderId="1" xfId="0" quotePrefix="1" applyFont="1" applyFill="1" applyBorder="1" applyAlignment="1">
      <alignment vertical="center"/>
    </xf>
    <xf numFmtId="0" fontId="30" fillId="0" borderId="0" xfId="0" applyFont="1" applyAlignment="1">
      <alignment horizontal="left" vertical="center"/>
    </xf>
    <xf numFmtId="0" fontId="19" fillId="0" borderId="1" xfId="0" applyFont="1" applyBorder="1" applyAlignment="1">
      <alignment horizontal="center" vertical="center"/>
    </xf>
    <xf numFmtId="0" fontId="5" fillId="0" borderId="0" xfId="0" applyFont="1" applyBorder="1" applyAlignment="1">
      <alignment horizontal="center" vertical="center"/>
    </xf>
    <xf numFmtId="0" fontId="5" fillId="0" borderId="0" xfId="0" applyFont="1" applyBorder="1" applyAlignment="1">
      <alignment horizontal="left" vertical="center"/>
    </xf>
    <xf numFmtId="14" fontId="5" fillId="0" borderId="0" xfId="0" quotePrefix="1" applyNumberFormat="1" applyFont="1" applyBorder="1" applyAlignment="1">
      <alignment horizontal="center" vertical="center"/>
    </xf>
    <xf numFmtId="49" fontId="5" fillId="0" borderId="0" xfId="0" applyNumberFormat="1" applyFont="1" applyBorder="1" applyAlignment="1">
      <alignment horizontal="center" vertical="center"/>
    </xf>
    <xf numFmtId="1" fontId="5" fillId="0" borderId="0" xfId="0" applyNumberFormat="1" applyFont="1" applyBorder="1" applyAlignment="1">
      <alignment horizontal="center" vertical="center"/>
    </xf>
    <xf numFmtId="0" fontId="14" fillId="0" borderId="1" xfId="0" applyFont="1" applyFill="1" applyBorder="1" applyAlignment="1">
      <alignment horizontal="center"/>
    </xf>
    <xf numFmtId="0" fontId="14" fillId="0" borderId="1" xfId="0" applyNumberFormat="1" applyFont="1" applyFill="1" applyBorder="1" applyAlignment="1" applyProtection="1">
      <alignment horizontal="center" vertical="center"/>
    </xf>
    <xf numFmtId="0" fontId="1" fillId="0" borderId="1" xfId="0" applyFont="1" applyFill="1" applyBorder="1" applyAlignment="1">
      <alignment horizontal="center" vertical="center"/>
    </xf>
    <xf numFmtId="0" fontId="11" fillId="0" borderId="0" xfId="0" applyFont="1" applyAlignment="1">
      <alignment horizontal="center" vertical="center" wrapText="1"/>
    </xf>
    <xf numFmtId="0" fontId="13" fillId="0" borderId="0" xfId="0" applyFont="1" applyAlignment="1">
      <alignment horizontal="center" vertical="center"/>
    </xf>
    <xf numFmtId="0" fontId="11" fillId="0" borderId="0" xfId="0" applyFont="1" applyAlignment="1">
      <alignment horizontal="center" vertical="center"/>
    </xf>
    <xf numFmtId="14" fontId="11" fillId="0" borderId="0" xfId="0" applyNumberFormat="1" applyFont="1" applyAlignment="1">
      <alignment horizontal="left" vertical="center"/>
    </xf>
    <xf numFmtId="0" fontId="12" fillId="0" borderId="0" xfId="0" applyFont="1" applyAlignment="1">
      <alignment horizontal="left" vertical="center" wrapText="1"/>
    </xf>
    <xf numFmtId="0" fontId="12" fillId="0" borderId="0" xfId="0" quotePrefix="1"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12" fillId="0" borderId="0" xfId="0" applyFont="1" applyAlignment="1">
      <alignment horizontal="center"/>
    </xf>
    <xf numFmtId="0" fontId="4" fillId="0" borderId="0" xfId="0" applyFont="1" applyAlignment="1">
      <alignment horizontal="center" vertical="center"/>
    </xf>
    <xf numFmtId="0" fontId="5" fillId="0" borderId="0" xfId="0" applyFont="1" applyBorder="1" applyAlignment="1">
      <alignment horizontal="justify"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0" fillId="0" borderId="0" xfId="0" applyFont="1" applyAlignment="1">
      <alignment horizontal="center" wrapText="1"/>
    </xf>
    <xf numFmtId="0" fontId="10" fillId="0" borderId="0" xfId="0" applyFont="1" applyAlignment="1">
      <alignment horizontal="center"/>
    </xf>
    <xf numFmtId="0" fontId="19" fillId="0" borderId="0" xfId="0" applyFont="1" applyFill="1" applyAlignment="1">
      <alignment horizontal="center"/>
    </xf>
    <xf numFmtId="0" fontId="20" fillId="0" borderId="0" xfId="0" applyFont="1" applyFill="1" applyAlignment="1">
      <alignment horizontal="center" vertical="center" wrapText="1"/>
    </xf>
    <xf numFmtId="0" fontId="16" fillId="0" borderId="0" xfId="0" applyFont="1" applyAlignment="1">
      <alignment horizontal="center" vertical="center" wrapText="1"/>
    </xf>
    <xf numFmtId="0" fontId="32" fillId="0" borderId="0" xfId="0" applyFont="1" applyAlignment="1">
      <alignment horizontal="center" vertical="center"/>
    </xf>
    <xf numFmtId="0" fontId="33" fillId="0" borderId="1" xfId="0" applyFont="1" applyFill="1" applyBorder="1" applyAlignment="1">
      <alignment horizontal="center" vertical="center" wrapText="1"/>
    </xf>
    <xf numFmtId="0" fontId="0" fillId="0" borderId="1" xfId="0" applyFont="1" applyBorder="1" applyAlignment="1">
      <alignment horizontal="center" vertical="center"/>
    </xf>
    <xf numFmtId="0" fontId="34" fillId="0" borderId="1" xfId="0" quotePrefix="1" applyFont="1" applyFill="1" applyBorder="1" applyAlignment="1">
      <alignment vertical="center"/>
    </xf>
    <xf numFmtId="0" fontId="34" fillId="0" borderId="1" xfId="0" applyFont="1" applyFill="1" applyBorder="1" applyAlignment="1">
      <alignment vertical="center"/>
    </xf>
    <xf numFmtId="0" fontId="34" fillId="0" borderId="1" xfId="0" applyFont="1" applyFill="1" applyBorder="1" applyAlignment="1">
      <alignment horizontal="center" vertical="center"/>
    </xf>
    <xf numFmtId="0" fontId="34" fillId="0" borderId="1" xfId="0" quotePrefix="1" applyFont="1" applyFill="1" applyBorder="1" applyAlignment="1">
      <alignment horizontal="right" vertical="center"/>
    </xf>
    <xf numFmtId="0" fontId="34" fillId="0" borderId="1" xfId="0" applyNumberFormat="1" applyFont="1" applyFill="1" applyBorder="1" applyAlignment="1">
      <alignment vertical="center"/>
    </xf>
    <xf numFmtId="0" fontId="0" fillId="0" borderId="0" xfId="0" applyFont="1" applyAlignment="1">
      <alignment horizontal="center" vertical="center"/>
    </xf>
    <xf numFmtId="0" fontId="0" fillId="0" borderId="0" xfId="0" applyFont="1" applyAlignment="1">
      <alignment vertical="center"/>
    </xf>
    <xf numFmtId="0" fontId="19" fillId="0" borderId="0" xfId="0" applyFont="1" applyAlignment="1">
      <alignment vertical="center"/>
    </xf>
    <xf numFmtId="0" fontId="35" fillId="0" borderId="1" xfId="0" applyFont="1" applyFill="1" applyBorder="1" applyAlignment="1">
      <alignment vertical="center"/>
    </xf>
    <xf numFmtId="0" fontId="31"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24</xdr:row>
      <xdr:rowOff>18905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25</xdr:row>
      <xdr:rowOff>95251</xdr:rowOff>
    </xdr:to>
    <xdr:pic>
      <xdr:nvPicPr>
        <xdr:cNvPr id="2" name="Picture 1">
          <a:extLst>
            <a:ext uri="{FF2B5EF4-FFF2-40B4-BE49-F238E27FC236}">
              <a16:creationId xmlns:a16="http://schemas.microsoft.com/office/drawing/2014/main" id="{4837AB1F-6194-4CED-B34C-24BD3B00B6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552450</xdr:colOff>
      <xdr:row>43</xdr:row>
      <xdr:rowOff>142875</xdr:rowOff>
    </xdr:from>
    <xdr:to>
      <xdr:col>9</xdr:col>
      <xdr:colOff>463441</xdr:colOff>
      <xdr:row>46</xdr:row>
      <xdr:rowOff>171450</xdr:rowOff>
    </xdr:to>
    <xdr:pic>
      <xdr:nvPicPr>
        <xdr:cNvPr id="3" name="Picture 2">
          <a:extLst>
            <a:ext uri="{FF2B5EF4-FFF2-40B4-BE49-F238E27FC236}">
              <a16:creationId xmlns:a16="http://schemas.microsoft.com/office/drawing/2014/main" id="{B5DBB4DD-0DDE-49C5-97E1-7D4FD613FAE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48225" y="17421225"/>
          <a:ext cx="2577991" cy="8953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542925</xdr:colOff>
      <xdr:row>25</xdr:row>
      <xdr:rowOff>37758</xdr:rowOff>
    </xdr:from>
    <xdr:to>
      <xdr:col>16</xdr:col>
      <xdr:colOff>238125</xdr:colOff>
      <xdr:row>29</xdr:row>
      <xdr:rowOff>152400</xdr:rowOff>
    </xdr:to>
    <xdr:pic>
      <xdr:nvPicPr>
        <xdr:cNvPr id="2" name="Picture 1">
          <a:extLst>
            <a:ext uri="{FF2B5EF4-FFF2-40B4-BE49-F238E27FC236}">
              <a16:creationId xmlns:a16="http://schemas.microsoft.com/office/drawing/2014/main" id="{40B174E0-F3BD-4AFA-8955-B1A531C17D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53650" y="12182133"/>
          <a:ext cx="2524125" cy="8766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RC%2031-01-2022\DRIVE%20E\REGULAR%20SALARY%20BILLS\MEO%20G%20L%20PURAM\DEC-2021\MEOGLP-DEC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GOVT"/>
      <sheetName val="Sheet1"/>
      <sheetName val="INCPROC"/>
      <sheetName val="INCCERT"/>
      <sheetName val="DESG"/>
    </sheetNames>
    <sheetDataSet>
      <sheetData sheetId="0" refreshError="1"/>
      <sheetData sheetId="1" refreshError="1"/>
      <sheetData sheetId="2" refreshError="1"/>
      <sheetData sheetId="3"/>
      <sheetData sheetId="4" refreshError="1"/>
      <sheetData sheetId="5">
        <row r="2">
          <cell r="B2">
            <v>2229255</v>
          </cell>
          <cell r="C2" t="str">
            <v>SWAMY NAIDU CHIRIKI</v>
          </cell>
          <cell r="D2" t="str">
            <v>LFL</v>
          </cell>
          <cell r="E2">
            <v>28120211001</v>
          </cell>
          <cell r="F2" t="str">
            <v>GPS BALESU</v>
          </cell>
          <cell r="G2" t="str">
            <v>GOVT</v>
          </cell>
        </row>
        <row r="3">
          <cell r="B3">
            <v>2224256</v>
          </cell>
          <cell r="C3" t="str">
            <v>SURYANARAYANA YADLA</v>
          </cell>
          <cell r="D3" t="str">
            <v>SGT</v>
          </cell>
          <cell r="E3">
            <v>28120211001</v>
          </cell>
          <cell r="F3" t="str">
            <v>GPS BALESU</v>
          </cell>
          <cell r="G3" t="str">
            <v>GOVT</v>
          </cell>
        </row>
        <row r="4">
          <cell r="B4">
            <v>2249483</v>
          </cell>
          <cell r="C4" t="str">
            <v>SANKARA RAO MANDANGI</v>
          </cell>
          <cell r="D4" t="str">
            <v>SGT</v>
          </cell>
          <cell r="E4">
            <v>28120211001</v>
          </cell>
          <cell r="F4" t="str">
            <v>GPS BALESU</v>
          </cell>
          <cell r="G4" t="str">
            <v>GOVT</v>
          </cell>
        </row>
        <row r="5">
          <cell r="B5">
            <v>2244407</v>
          </cell>
          <cell r="C5" t="str">
            <v>KESAVARAO VATAKA</v>
          </cell>
          <cell r="D5" t="str">
            <v>SGT</v>
          </cell>
          <cell r="E5">
            <v>28120211001</v>
          </cell>
          <cell r="F5" t="str">
            <v>GPS BALESU</v>
          </cell>
          <cell r="G5" t="str">
            <v>GOVT</v>
          </cell>
        </row>
        <row r="6">
          <cell r="B6">
            <v>2224642</v>
          </cell>
          <cell r="C6" t="str">
            <v>RAMARAO ADDAKULA</v>
          </cell>
          <cell r="D6" t="str">
            <v>SGT</v>
          </cell>
          <cell r="E6">
            <v>28120205201</v>
          </cell>
          <cell r="F6" t="str">
            <v>GPS BEERUPADU</v>
          </cell>
          <cell r="G6" t="str">
            <v>GOVT</v>
          </cell>
        </row>
        <row r="7">
          <cell r="B7">
            <v>2224657</v>
          </cell>
          <cell r="C7" t="str">
            <v>KUMARA SWAMY BIDDIKA</v>
          </cell>
          <cell r="D7" t="str">
            <v>SGT</v>
          </cell>
          <cell r="E7">
            <v>28120205201</v>
          </cell>
          <cell r="F7" t="str">
            <v>GPS BEERUPADU</v>
          </cell>
          <cell r="G7" t="str">
            <v>GOVT</v>
          </cell>
        </row>
        <row r="8">
          <cell r="B8">
            <v>2224644</v>
          </cell>
          <cell r="C8" t="str">
            <v>YOGENDRA MUTAKA</v>
          </cell>
          <cell r="D8" t="str">
            <v>SGT</v>
          </cell>
          <cell r="E8">
            <v>28120212203</v>
          </cell>
          <cell r="F8" t="str">
            <v>GPS BODLAGUDA</v>
          </cell>
          <cell r="G8" t="str">
            <v>GOVT</v>
          </cell>
        </row>
        <row r="9">
          <cell r="B9">
            <v>2224258</v>
          </cell>
          <cell r="C9" t="str">
            <v>RAJU ADDAKULA</v>
          </cell>
          <cell r="D9" t="str">
            <v>SGT</v>
          </cell>
          <cell r="E9">
            <v>28120212203</v>
          </cell>
          <cell r="F9" t="str">
            <v>GPS BODLAGUDA</v>
          </cell>
          <cell r="G9" t="str">
            <v>GOVT</v>
          </cell>
        </row>
        <row r="10">
          <cell r="B10">
            <v>2233232</v>
          </cell>
          <cell r="C10" t="str">
            <v>BHANU TAPPATLA</v>
          </cell>
          <cell r="D10" t="str">
            <v>LFL</v>
          </cell>
          <cell r="E10">
            <v>28120204601</v>
          </cell>
          <cell r="F10" t="str">
            <v>GPS CH BINNIDI</v>
          </cell>
          <cell r="G10" t="str">
            <v>GOVT</v>
          </cell>
        </row>
        <row r="11">
          <cell r="B11">
            <v>2224679</v>
          </cell>
          <cell r="C11" t="str">
            <v>SUJATHA JANNIMARRI</v>
          </cell>
          <cell r="D11" t="str">
            <v>SGT</v>
          </cell>
          <cell r="E11">
            <v>28120204601</v>
          </cell>
          <cell r="F11" t="str">
            <v>GPS CH BINNIDI</v>
          </cell>
          <cell r="G11" t="str">
            <v>GOVT</v>
          </cell>
        </row>
        <row r="12">
          <cell r="B12">
            <v>2224229</v>
          </cell>
          <cell r="C12" t="str">
            <v>KAMENDARAO NIMMALA</v>
          </cell>
          <cell r="D12" t="str">
            <v>SGT</v>
          </cell>
          <cell r="E12">
            <v>28120207505</v>
          </cell>
          <cell r="F12" t="str">
            <v>GPS ELWINPETA</v>
          </cell>
          <cell r="G12" t="str">
            <v>GOVT</v>
          </cell>
        </row>
        <row r="13">
          <cell r="B13">
            <v>2224242</v>
          </cell>
          <cell r="C13" t="str">
            <v>SOBHAN BABU NIMMALA</v>
          </cell>
          <cell r="D13" t="str">
            <v>SGT</v>
          </cell>
          <cell r="E13">
            <v>28120207505</v>
          </cell>
          <cell r="F13" t="str">
            <v>GPS ELWINPETA</v>
          </cell>
          <cell r="G13" t="str">
            <v>GOVT</v>
          </cell>
        </row>
        <row r="14">
          <cell r="B14">
            <v>2224182</v>
          </cell>
          <cell r="C14" t="str">
            <v>PADMA KADRAKA</v>
          </cell>
          <cell r="D14" t="str">
            <v>SGT</v>
          </cell>
          <cell r="E14">
            <v>28120207505</v>
          </cell>
          <cell r="F14" t="str">
            <v>GPS ELWINPETA</v>
          </cell>
          <cell r="G14" t="str">
            <v>GOVT</v>
          </cell>
        </row>
        <row r="15">
          <cell r="B15">
            <v>2224228</v>
          </cell>
          <cell r="C15" t="str">
            <v>MANOHARARAO BIDDIKA</v>
          </cell>
          <cell r="D15" t="str">
            <v>LFL</v>
          </cell>
          <cell r="E15">
            <v>28120207602</v>
          </cell>
          <cell r="F15" t="str">
            <v>GPS G L PURAM</v>
          </cell>
          <cell r="G15" t="str">
            <v>GOVT</v>
          </cell>
        </row>
        <row r="16">
          <cell r="B16">
            <v>2224209</v>
          </cell>
          <cell r="C16" t="str">
            <v>REVATHI MANDANGI</v>
          </cell>
          <cell r="D16" t="str">
            <v>SGT</v>
          </cell>
          <cell r="E16">
            <v>28120207602</v>
          </cell>
          <cell r="F16" t="str">
            <v>GPS G L PURAM</v>
          </cell>
          <cell r="G16" t="str">
            <v>GOVT</v>
          </cell>
        </row>
        <row r="17">
          <cell r="B17">
            <v>2224252</v>
          </cell>
          <cell r="C17" t="str">
            <v>SANDHARANI MARADANA</v>
          </cell>
          <cell r="D17" t="str">
            <v>SGT</v>
          </cell>
          <cell r="E17">
            <v>28120207602</v>
          </cell>
          <cell r="F17" t="str">
            <v>GPS G L PURAM</v>
          </cell>
          <cell r="G17" t="str">
            <v>GOVT</v>
          </cell>
        </row>
        <row r="18">
          <cell r="B18">
            <v>2255741</v>
          </cell>
          <cell r="C18" t="str">
            <v>R HYMAVATHI</v>
          </cell>
          <cell r="D18" t="str">
            <v>OS</v>
          </cell>
          <cell r="E18">
            <v>28120207602</v>
          </cell>
          <cell r="F18" t="str">
            <v>GPS G L PURAM</v>
          </cell>
          <cell r="G18" t="str">
            <v>GOVT</v>
          </cell>
        </row>
        <row r="19">
          <cell r="B19">
            <v>2215020</v>
          </cell>
          <cell r="C19" t="str">
            <v>SRINIVAS ADIVANNA</v>
          </cell>
          <cell r="D19" t="str">
            <v>LFL</v>
          </cell>
          <cell r="E19">
            <v>28120206101</v>
          </cell>
          <cell r="F19" t="str">
            <v>GPS GADIVANKADHARA</v>
          </cell>
          <cell r="G19" t="str">
            <v>GOVT</v>
          </cell>
        </row>
        <row r="20">
          <cell r="B20">
            <v>2249481</v>
          </cell>
          <cell r="C20" t="str">
            <v>PRASANTH KOLAKA</v>
          </cell>
          <cell r="D20" t="str">
            <v>SGT</v>
          </cell>
          <cell r="E20">
            <v>28120206101</v>
          </cell>
          <cell r="F20" t="str">
            <v>GPS GADIVANKADHARA</v>
          </cell>
          <cell r="G20" t="str">
            <v>GOVT</v>
          </cell>
        </row>
        <row r="21">
          <cell r="B21">
            <v>2215047</v>
          </cell>
          <cell r="C21" t="str">
            <v>RAVI KUMAR CHUKKA</v>
          </cell>
          <cell r="D21" t="str">
            <v>LFL</v>
          </cell>
          <cell r="E21">
            <v>28120209501</v>
          </cell>
          <cell r="F21" t="str">
            <v>GPS GEESADA</v>
          </cell>
          <cell r="G21" t="str">
            <v>GOVT</v>
          </cell>
        </row>
        <row r="22">
          <cell r="B22">
            <v>2224273</v>
          </cell>
          <cell r="C22" t="str">
            <v>SANKARARAO NIMMAKA</v>
          </cell>
          <cell r="D22" t="str">
            <v>SGT</v>
          </cell>
          <cell r="E22">
            <v>28120209501</v>
          </cell>
          <cell r="F22" t="str">
            <v>GPS GEESADA</v>
          </cell>
          <cell r="G22" t="str">
            <v>GOVT</v>
          </cell>
        </row>
        <row r="23">
          <cell r="B23">
            <v>2224186</v>
          </cell>
          <cell r="C23" t="str">
            <v>KALAWATI BIDDIKA</v>
          </cell>
          <cell r="D23" t="str">
            <v>SGT</v>
          </cell>
          <cell r="E23">
            <v>28120207002</v>
          </cell>
          <cell r="F23" t="str">
            <v>GPS JK PADU COLNY</v>
          </cell>
          <cell r="G23" t="str">
            <v>GOVT</v>
          </cell>
        </row>
        <row r="24">
          <cell r="B24">
            <v>2244603</v>
          </cell>
          <cell r="C24" t="str">
            <v>RADHIKA TOYAKA</v>
          </cell>
          <cell r="D24" t="str">
            <v>SGT</v>
          </cell>
          <cell r="E24">
            <v>28120207002</v>
          </cell>
          <cell r="F24" t="str">
            <v>GPS JK PADU COLNY</v>
          </cell>
          <cell r="G24" t="str">
            <v>GOVT</v>
          </cell>
        </row>
        <row r="25">
          <cell r="B25">
            <v>2224177</v>
          </cell>
          <cell r="C25" t="str">
            <v>VISWA NADHAM BIDDIKA</v>
          </cell>
          <cell r="D25" t="str">
            <v>LFL</v>
          </cell>
          <cell r="E25">
            <v>28120203201</v>
          </cell>
          <cell r="F25" t="str">
            <v>GPS K SIVADA</v>
          </cell>
          <cell r="G25" t="str">
            <v>GOVT</v>
          </cell>
        </row>
        <row r="26">
          <cell r="B26">
            <v>2224665</v>
          </cell>
          <cell r="C26" t="str">
            <v>RAJESH PATTIKA</v>
          </cell>
          <cell r="D26" t="str">
            <v>SGT</v>
          </cell>
          <cell r="E26">
            <v>28120203201</v>
          </cell>
          <cell r="F26" t="str">
            <v>GPS K SIVADA</v>
          </cell>
          <cell r="G26" t="str">
            <v>GOVT</v>
          </cell>
        </row>
        <row r="27">
          <cell r="B27">
            <v>2229092</v>
          </cell>
          <cell r="C27" t="str">
            <v>ANANDA SATEESH KUMAR YAMALA</v>
          </cell>
          <cell r="D27" t="str">
            <v>LFL</v>
          </cell>
          <cell r="E27">
            <v>28120200701</v>
          </cell>
          <cell r="F27" t="str">
            <v>GPS KEESARI</v>
          </cell>
          <cell r="G27" t="str">
            <v>GOVT</v>
          </cell>
        </row>
        <row r="28">
          <cell r="B28">
            <v>2247088</v>
          </cell>
          <cell r="C28" t="str">
            <v>RAVIKUMAR MANDANGI</v>
          </cell>
          <cell r="D28" t="str">
            <v>SGT</v>
          </cell>
          <cell r="E28">
            <v>28120200701</v>
          </cell>
          <cell r="F28" t="str">
            <v>GPS KEESARI</v>
          </cell>
          <cell r="G28" t="str">
            <v>GOVT</v>
          </cell>
        </row>
        <row r="29">
          <cell r="B29">
            <v>2229330</v>
          </cell>
          <cell r="C29" t="str">
            <v>KULAPATHI RAO GANTA</v>
          </cell>
          <cell r="D29" t="str">
            <v>LFL</v>
          </cell>
          <cell r="E29">
            <v>28120204801</v>
          </cell>
          <cell r="F29" t="str">
            <v>GPS KONDUKUPPA</v>
          </cell>
          <cell r="G29" t="str">
            <v>GOVT</v>
          </cell>
        </row>
        <row r="30">
          <cell r="B30" t="str">
            <v>XXXX</v>
          </cell>
          <cell r="C30" t="str">
            <v>UDAMALA RAMAKRISHNA</v>
          </cell>
          <cell r="D30" t="str">
            <v>SGT</v>
          </cell>
          <cell r="E30">
            <v>28120204801</v>
          </cell>
          <cell r="F30" t="str">
            <v>GPS KONDUKUPPA</v>
          </cell>
          <cell r="G30" t="str">
            <v>GOVT</v>
          </cell>
        </row>
        <row r="31">
          <cell r="B31">
            <v>2224214</v>
          </cell>
          <cell r="C31" t="str">
            <v>SRILAXMI ALAJANGI</v>
          </cell>
          <cell r="D31" t="str">
            <v>SGT</v>
          </cell>
          <cell r="E31">
            <v>28120201801</v>
          </cell>
          <cell r="F31" t="str">
            <v>GPS KOTHAGUDA</v>
          </cell>
          <cell r="G31" t="str">
            <v>GOVT</v>
          </cell>
        </row>
        <row r="32">
          <cell r="B32">
            <v>2249482</v>
          </cell>
          <cell r="C32" t="str">
            <v>USHA PUVVALA</v>
          </cell>
          <cell r="D32" t="str">
            <v>SGT</v>
          </cell>
          <cell r="E32">
            <v>28120201801</v>
          </cell>
          <cell r="F32" t="str">
            <v>GPS KOTHAGUDA</v>
          </cell>
          <cell r="G32" t="str">
            <v>GOVT</v>
          </cell>
        </row>
        <row r="33">
          <cell r="B33">
            <v>2214132</v>
          </cell>
          <cell r="C33" t="str">
            <v>KRISHANA RAO DASARI</v>
          </cell>
          <cell r="D33" t="str">
            <v>LFL</v>
          </cell>
          <cell r="E33">
            <v>28120206501</v>
          </cell>
          <cell r="F33" t="str">
            <v>GPS KURASINGI</v>
          </cell>
          <cell r="G33" t="str">
            <v>GOVT</v>
          </cell>
        </row>
        <row r="34">
          <cell r="B34">
            <v>2224202</v>
          </cell>
          <cell r="C34" t="str">
            <v>MOHANARAO KOLAKA</v>
          </cell>
          <cell r="D34" t="str">
            <v>SGT</v>
          </cell>
          <cell r="E34">
            <v>28120206501</v>
          </cell>
          <cell r="F34" t="str">
            <v>GPS KURASINGI</v>
          </cell>
          <cell r="G34" t="str">
            <v>GOVT</v>
          </cell>
        </row>
        <row r="35">
          <cell r="B35">
            <v>2224707</v>
          </cell>
          <cell r="C35" t="str">
            <v>SIMHACHALAM RAMBHA</v>
          </cell>
          <cell r="D35" t="str">
            <v>SGT</v>
          </cell>
          <cell r="E35">
            <v>28120205001</v>
          </cell>
          <cell r="F35" t="str">
            <v>GPS LADA</v>
          </cell>
          <cell r="G35" t="str">
            <v>GOVT</v>
          </cell>
        </row>
        <row r="36">
          <cell r="B36">
            <v>2233062</v>
          </cell>
          <cell r="C36" t="str">
            <v>SUNDARA RAO SYAMA KUMBURKU</v>
          </cell>
          <cell r="D36" t="str">
            <v>LFL</v>
          </cell>
          <cell r="E36">
            <v>28120206901</v>
          </cell>
          <cell r="F36" t="str">
            <v>GPS LAKKAGUDA</v>
          </cell>
          <cell r="G36" t="str">
            <v>GOVT</v>
          </cell>
        </row>
        <row r="37">
          <cell r="B37">
            <v>2224197</v>
          </cell>
          <cell r="C37" t="str">
            <v>INDIRABHARATHI BASAVA</v>
          </cell>
          <cell r="D37" t="str">
            <v>SGT</v>
          </cell>
          <cell r="E37">
            <v>28120206901</v>
          </cell>
          <cell r="F37" t="str">
            <v>GPS LAKKAGUDA</v>
          </cell>
          <cell r="G37" t="str">
            <v>GOVT</v>
          </cell>
        </row>
        <row r="38">
          <cell r="B38">
            <v>2224187</v>
          </cell>
          <cell r="C38" t="str">
            <v>VIMALA .</v>
          </cell>
          <cell r="D38" t="str">
            <v>SGT</v>
          </cell>
          <cell r="E38">
            <v>28120206901</v>
          </cell>
          <cell r="F38" t="str">
            <v>GPS LAKKAGUDA</v>
          </cell>
          <cell r="G38" t="str">
            <v>GOVT</v>
          </cell>
        </row>
        <row r="39">
          <cell r="B39">
            <v>2244412</v>
          </cell>
          <cell r="C39" t="str">
            <v>MOHANA RAO GUNAGENJI</v>
          </cell>
          <cell r="D39" t="str">
            <v>SGT</v>
          </cell>
          <cell r="E39">
            <v>28120212303</v>
          </cell>
          <cell r="F39" t="str">
            <v>GPS MEDARAGANDA</v>
          </cell>
          <cell r="G39" t="str">
            <v>GOVT</v>
          </cell>
        </row>
        <row r="40">
          <cell r="B40">
            <v>2207713</v>
          </cell>
          <cell r="C40" t="str">
            <v>DHANA LAXMI GUNTREDDI</v>
          </cell>
          <cell r="D40" t="str">
            <v>SGT</v>
          </cell>
          <cell r="E40">
            <v>28120212303</v>
          </cell>
          <cell r="F40" t="str">
            <v>GPS MEDARAGANDA</v>
          </cell>
          <cell r="G40" t="str">
            <v>GOVT</v>
          </cell>
        </row>
        <row r="41">
          <cell r="B41">
            <v>2229524</v>
          </cell>
          <cell r="C41" t="str">
            <v>SATYA KUMAR SANJEEVI BONELA</v>
          </cell>
          <cell r="D41" t="str">
            <v>LFL</v>
          </cell>
          <cell r="E41">
            <v>28120203601</v>
          </cell>
          <cell r="F41" t="str">
            <v>GPS MULABINNIDI</v>
          </cell>
          <cell r="G41" t="str">
            <v>GOVT</v>
          </cell>
        </row>
        <row r="42">
          <cell r="B42">
            <v>2249480</v>
          </cell>
          <cell r="C42" t="str">
            <v>CHANDRIKA MANDANGI</v>
          </cell>
          <cell r="D42" t="str">
            <v>SGT</v>
          </cell>
          <cell r="E42">
            <v>28120203601</v>
          </cell>
          <cell r="F42" t="str">
            <v>GPS MULABINNIDI</v>
          </cell>
          <cell r="G42" t="str">
            <v>GOVT</v>
          </cell>
        </row>
        <row r="43">
          <cell r="B43">
            <v>2224705</v>
          </cell>
          <cell r="C43" t="str">
            <v>NARAYANARAO KONDAGORRI</v>
          </cell>
          <cell r="D43" t="str">
            <v>SGT</v>
          </cell>
          <cell r="E43">
            <v>28120203601</v>
          </cell>
          <cell r="F43" t="str">
            <v>GPS MULABINNIDI</v>
          </cell>
          <cell r="G43" t="str">
            <v>GOVT</v>
          </cell>
        </row>
        <row r="44">
          <cell r="B44">
            <v>2224676</v>
          </cell>
          <cell r="C44" t="str">
            <v>SIMHACHALAM SAMALA</v>
          </cell>
          <cell r="D44" t="str">
            <v>LFL</v>
          </cell>
          <cell r="E44">
            <v>28120204902</v>
          </cell>
          <cell r="F44" t="str">
            <v>GPS MULIGUDA</v>
          </cell>
          <cell r="G44" t="str">
            <v>GOVT</v>
          </cell>
        </row>
        <row r="45">
          <cell r="B45">
            <v>2224667</v>
          </cell>
          <cell r="C45" t="str">
            <v>SUDHAKAR NIMMAKA</v>
          </cell>
          <cell r="D45" t="str">
            <v>SGT</v>
          </cell>
          <cell r="E45">
            <v>28120204902</v>
          </cell>
          <cell r="F45" t="str">
            <v>GPS MULIGUDA</v>
          </cell>
          <cell r="G45" t="str">
            <v>GOVT</v>
          </cell>
        </row>
        <row r="46">
          <cell r="B46">
            <v>2224703</v>
          </cell>
          <cell r="C46" t="str">
            <v>RAVI LANKA</v>
          </cell>
          <cell r="D46" t="str">
            <v>SGT</v>
          </cell>
          <cell r="E46">
            <v>28120212001</v>
          </cell>
          <cell r="F46" t="str">
            <v>GPS NELLIKIKKUVA</v>
          </cell>
          <cell r="G46" t="str">
            <v>GOVT</v>
          </cell>
        </row>
        <row r="47">
          <cell r="B47">
            <v>2224637</v>
          </cell>
          <cell r="C47" t="str">
            <v>DHARMARAO PUVVALA</v>
          </cell>
          <cell r="D47" t="str">
            <v>SGT</v>
          </cell>
          <cell r="E47">
            <v>28120212001</v>
          </cell>
          <cell r="F47" t="str">
            <v>GPS NELLIKIKKUVA</v>
          </cell>
          <cell r="G47" t="str">
            <v>GOVT</v>
          </cell>
        </row>
        <row r="48">
          <cell r="B48">
            <v>2224253</v>
          </cell>
          <cell r="C48" t="str">
            <v>RAVIKUMAR KADRAKA</v>
          </cell>
          <cell r="D48" t="str">
            <v>SGT</v>
          </cell>
          <cell r="E48">
            <v>28120207101</v>
          </cell>
          <cell r="F48" t="str">
            <v>GPS P JAMMUVALASA</v>
          </cell>
          <cell r="G48" t="str">
            <v>GOVT</v>
          </cell>
        </row>
        <row r="49">
          <cell r="B49">
            <v>2219276</v>
          </cell>
          <cell r="C49" t="str">
            <v>KURMA RAO NADUPURU</v>
          </cell>
          <cell r="D49" t="str">
            <v>LFL</v>
          </cell>
          <cell r="E49">
            <v>28120203001</v>
          </cell>
          <cell r="F49" t="str">
            <v>GPS PEDAKHARJA</v>
          </cell>
          <cell r="G49" t="str">
            <v>GOVT</v>
          </cell>
        </row>
        <row r="50">
          <cell r="B50">
            <v>2224213</v>
          </cell>
          <cell r="C50" t="str">
            <v>SUHASHINI MANDANGI</v>
          </cell>
          <cell r="D50" t="str">
            <v>SGT</v>
          </cell>
          <cell r="E50">
            <v>28120203001</v>
          </cell>
          <cell r="F50" t="str">
            <v>GPS PEDAKHARJA</v>
          </cell>
          <cell r="G50" t="str">
            <v>GOVT</v>
          </cell>
        </row>
        <row r="51">
          <cell r="B51">
            <v>2224224</v>
          </cell>
          <cell r="C51" t="str">
            <v>SURYANARAYANA CHALLA</v>
          </cell>
          <cell r="D51" t="str">
            <v>SA-SOCIAL</v>
          </cell>
          <cell r="E51">
            <v>28120201204</v>
          </cell>
          <cell r="F51" t="str">
            <v>GUPS KEDARIPURAM</v>
          </cell>
          <cell r="G51" t="str">
            <v>GOVT</v>
          </cell>
        </row>
        <row r="52">
          <cell r="B52">
            <v>2244125</v>
          </cell>
          <cell r="C52" t="str">
            <v>MADHURI PALAKA</v>
          </cell>
          <cell r="D52" t="str">
            <v>SGT</v>
          </cell>
          <cell r="E52">
            <v>28120208001</v>
          </cell>
          <cell r="F52" t="str">
            <v>GPS PENGUVA</v>
          </cell>
          <cell r="G52" t="str">
            <v>GOVT</v>
          </cell>
        </row>
        <row r="53">
          <cell r="B53">
            <v>2249484</v>
          </cell>
          <cell r="C53" t="str">
            <v>BHAVANI MANDANGI</v>
          </cell>
          <cell r="D53" t="str">
            <v>SGT</v>
          </cell>
          <cell r="E53">
            <v>28120208701</v>
          </cell>
          <cell r="F53" t="str">
            <v>GPS PUSABADI</v>
          </cell>
          <cell r="G53" t="str">
            <v>GOVT</v>
          </cell>
        </row>
        <row r="54">
          <cell r="B54">
            <v>2224660</v>
          </cell>
          <cell r="C54" t="str">
            <v>RATNA KUMAR PUVVALA</v>
          </cell>
          <cell r="D54" t="str">
            <v>SGT</v>
          </cell>
          <cell r="E54">
            <v>28120208701</v>
          </cell>
          <cell r="F54" t="str">
            <v>GPS PUSABADI</v>
          </cell>
          <cell r="G54" t="str">
            <v>GOVT</v>
          </cell>
        </row>
        <row r="55">
          <cell r="B55">
            <v>2219017</v>
          </cell>
          <cell r="C55" t="str">
            <v>SANYASAPPADU BURA</v>
          </cell>
          <cell r="D55" t="str">
            <v>LFL</v>
          </cell>
          <cell r="E55">
            <v>28120201501</v>
          </cell>
          <cell r="F55" t="str">
            <v>GPS RELLA</v>
          </cell>
          <cell r="G55" t="str">
            <v>GOVT</v>
          </cell>
        </row>
        <row r="56">
          <cell r="B56">
            <v>2224227</v>
          </cell>
          <cell r="C56" t="str">
            <v>SESHAGIRI ADDAKULA</v>
          </cell>
          <cell r="D56" t="str">
            <v>SGT</v>
          </cell>
          <cell r="E56">
            <v>28120201501</v>
          </cell>
          <cell r="F56" t="str">
            <v>GPS RELLA</v>
          </cell>
          <cell r="G56" t="str">
            <v>GOVT</v>
          </cell>
        </row>
        <row r="57">
          <cell r="B57">
            <v>2224230</v>
          </cell>
          <cell r="C57" t="str">
            <v>MANI BODDUDORA</v>
          </cell>
          <cell r="D57" t="str">
            <v>SGT</v>
          </cell>
          <cell r="E57">
            <v>28120203901</v>
          </cell>
          <cell r="F57" t="str">
            <v>GPS THOLUKHARJA</v>
          </cell>
          <cell r="G57" t="str">
            <v>GOVT</v>
          </cell>
        </row>
        <row r="58">
          <cell r="B58">
            <v>2224203</v>
          </cell>
          <cell r="C58" t="str">
            <v>SANYASINAIDU ADDAKULA</v>
          </cell>
          <cell r="D58" t="str">
            <v>SGT</v>
          </cell>
          <cell r="E58">
            <v>28120203901</v>
          </cell>
          <cell r="F58" t="str">
            <v>GPS THOLUKHARJA</v>
          </cell>
          <cell r="G58" t="str">
            <v>GOVT</v>
          </cell>
        </row>
        <row r="59">
          <cell r="B59">
            <v>2524255</v>
          </cell>
          <cell r="C59" t="str">
            <v>SRIDHAR ARIKATOTA</v>
          </cell>
          <cell r="D59" t="str">
            <v>LFL</v>
          </cell>
          <cell r="E59">
            <v>28120200301</v>
          </cell>
          <cell r="F59" t="str">
            <v>GPS THOTA</v>
          </cell>
          <cell r="G59" t="str">
            <v>GOVT</v>
          </cell>
        </row>
        <row r="60">
          <cell r="B60">
            <v>2224219</v>
          </cell>
          <cell r="C60" t="str">
            <v>KUMAR KONDAGORRI</v>
          </cell>
          <cell r="D60" t="str">
            <v>SGT</v>
          </cell>
          <cell r="E60">
            <v>28120200301</v>
          </cell>
          <cell r="F60" t="str">
            <v>GPS THOTA</v>
          </cell>
          <cell r="G60" t="str">
            <v>GOVT</v>
          </cell>
        </row>
        <row r="61">
          <cell r="B61">
            <v>2224260</v>
          </cell>
          <cell r="C61" t="str">
            <v>PRASADARAO PATTIKA</v>
          </cell>
          <cell r="D61" t="str">
            <v>SGT</v>
          </cell>
          <cell r="E61">
            <v>28120209101</v>
          </cell>
          <cell r="F61" t="str">
            <v>GPS URITI</v>
          </cell>
          <cell r="G61" t="str">
            <v>GOVT</v>
          </cell>
        </row>
        <row r="62">
          <cell r="B62">
            <v>2224690</v>
          </cell>
          <cell r="C62" t="str">
            <v>ROJARAMANI TOYAKA</v>
          </cell>
          <cell r="D62" t="str">
            <v>SGT</v>
          </cell>
          <cell r="E62">
            <v>28120209101</v>
          </cell>
          <cell r="F62" t="str">
            <v>GPS URITI</v>
          </cell>
          <cell r="G62" t="str">
            <v>GOVT</v>
          </cell>
        </row>
        <row r="63">
          <cell r="B63">
            <v>2224170</v>
          </cell>
          <cell r="C63" t="str">
            <v>SIMHACHALAM VUYAKA</v>
          </cell>
          <cell r="D63" t="str">
            <v>SGT</v>
          </cell>
          <cell r="E63">
            <v>28120205501</v>
          </cell>
          <cell r="F63" t="str">
            <v>GPS VADAJANGI</v>
          </cell>
          <cell r="G63" t="str">
            <v>GOVT</v>
          </cell>
        </row>
        <row r="64">
          <cell r="B64">
            <v>2224236</v>
          </cell>
          <cell r="C64" t="str">
            <v>VENKATARAO KEVATI</v>
          </cell>
          <cell r="D64" t="str">
            <v>LFL</v>
          </cell>
          <cell r="E64">
            <v>28120209901</v>
          </cell>
          <cell r="F64" t="str">
            <v>GPS VALLADA</v>
          </cell>
          <cell r="G64" t="str">
            <v>GOVT</v>
          </cell>
        </row>
        <row r="65">
          <cell r="B65">
            <v>2224257</v>
          </cell>
          <cell r="C65" t="str">
            <v>KARTHIKARAIDURAIDU ANKALAPU</v>
          </cell>
          <cell r="D65" t="str">
            <v>SGT</v>
          </cell>
          <cell r="E65">
            <v>28120209901</v>
          </cell>
          <cell r="F65" t="str">
            <v>GPS VALLADA</v>
          </cell>
          <cell r="G65" t="str">
            <v>GOVT</v>
          </cell>
        </row>
        <row r="66">
          <cell r="B66">
            <v>2224681</v>
          </cell>
          <cell r="C66" t="str">
            <v>SESHU KUMARI VANGIPURAM</v>
          </cell>
          <cell r="D66" t="str">
            <v>LFL</v>
          </cell>
          <cell r="E66">
            <v>28120200901</v>
          </cell>
          <cell r="F66" t="str">
            <v>GPS VANGARA</v>
          </cell>
          <cell r="G66" t="str">
            <v>GOVT</v>
          </cell>
        </row>
        <row r="67">
          <cell r="B67">
            <v>2247089</v>
          </cell>
          <cell r="C67" t="str">
            <v>GAVARAYYA TOYAKA</v>
          </cell>
          <cell r="D67" t="str">
            <v>SGT</v>
          </cell>
          <cell r="E67">
            <v>28120200901</v>
          </cell>
          <cell r="F67" t="str">
            <v>GPS VANGARA</v>
          </cell>
          <cell r="G67" t="str">
            <v>GOVT</v>
          </cell>
        </row>
        <row r="68">
          <cell r="B68">
            <v>2224641</v>
          </cell>
          <cell r="C68" t="str">
            <v>ADAIAH BIDDIKA</v>
          </cell>
          <cell r="D68" t="str">
            <v>SA-MATHS</v>
          </cell>
          <cell r="E68">
            <v>28120201204</v>
          </cell>
          <cell r="F68" t="str">
            <v>GUPS KEDARIPURAM</v>
          </cell>
          <cell r="G68" t="str">
            <v>GOVT</v>
          </cell>
        </row>
        <row r="69">
          <cell r="B69">
            <v>2224180</v>
          </cell>
          <cell r="C69" t="str">
            <v>RAJESWARI KUMBRUKU</v>
          </cell>
          <cell r="D69" t="str">
            <v>SA-TELUGU</v>
          </cell>
          <cell r="E69">
            <v>28120201204</v>
          </cell>
          <cell r="F69" t="str">
            <v>GUPS KEDARIPURAM</v>
          </cell>
          <cell r="G69" t="str">
            <v>GOVT</v>
          </cell>
        </row>
        <row r="70">
          <cell r="B70">
            <v>2224675</v>
          </cell>
          <cell r="C70" t="str">
            <v>HARIGOPALARAO LIMMAKA</v>
          </cell>
          <cell r="D70" t="str">
            <v>SGT</v>
          </cell>
          <cell r="E70">
            <v>28120201204</v>
          </cell>
          <cell r="F70" t="str">
            <v>GUPS KEDARIPURAM</v>
          </cell>
          <cell r="G70" t="str">
            <v>GOVT</v>
          </cell>
        </row>
        <row r="71">
          <cell r="B71">
            <v>2224638</v>
          </cell>
          <cell r="C71" t="str">
            <v>VINODKUMAR MANDANGI</v>
          </cell>
          <cell r="D71" t="str">
            <v>SGT</v>
          </cell>
          <cell r="E71">
            <v>28120201204</v>
          </cell>
          <cell r="F71" t="str">
            <v>GUPS KEDARIPURAM</v>
          </cell>
          <cell r="G71" t="str">
            <v>GOVT</v>
          </cell>
        </row>
        <row r="72">
          <cell r="B72">
            <v>2247181</v>
          </cell>
          <cell r="C72" t="str">
            <v>GOWRISANKARARAO UYAKA</v>
          </cell>
          <cell r="D72" t="str">
            <v>SGT</v>
          </cell>
          <cell r="E72">
            <v>28120203501</v>
          </cell>
          <cell r="F72" t="str">
            <v>MPPS ADDAMGUDA</v>
          </cell>
          <cell r="G72" t="str">
            <v>MPP</v>
          </cell>
        </row>
        <row r="73">
          <cell r="B73">
            <v>2224337</v>
          </cell>
          <cell r="C73" t="str">
            <v>SANKARARAJU PATTIKA</v>
          </cell>
          <cell r="D73" t="str">
            <v>SGT</v>
          </cell>
          <cell r="E73">
            <v>28120209602</v>
          </cell>
          <cell r="F73" t="str">
            <v>MPPS ATCHABA</v>
          </cell>
          <cell r="G73" t="str">
            <v>MPP</v>
          </cell>
        </row>
        <row r="74">
          <cell r="B74">
            <v>2224312</v>
          </cell>
          <cell r="C74" t="str">
            <v>BHUSHANA MANDANGI</v>
          </cell>
          <cell r="D74" t="str">
            <v>SGT</v>
          </cell>
          <cell r="E74">
            <v>28120209801</v>
          </cell>
          <cell r="F74" t="str">
            <v>MPPS BAYYADA</v>
          </cell>
          <cell r="G74" t="str">
            <v>MPP</v>
          </cell>
        </row>
        <row r="75">
          <cell r="B75">
            <v>2240696</v>
          </cell>
          <cell r="C75" t="str">
            <v>KOTI TOYAKA</v>
          </cell>
          <cell r="D75" t="str">
            <v>SGT</v>
          </cell>
          <cell r="E75">
            <v>28120212201</v>
          </cell>
          <cell r="F75" t="str">
            <v>MPPS BELLIDI</v>
          </cell>
          <cell r="G75" t="str">
            <v>MPP</v>
          </cell>
        </row>
        <row r="76">
          <cell r="B76">
            <v>2224332</v>
          </cell>
          <cell r="C76" t="str">
            <v>NARAYANA RAO KILLAKA</v>
          </cell>
          <cell r="D76" t="str">
            <v>SGT</v>
          </cell>
          <cell r="E76">
            <v>28120212201</v>
          </cell>
          <cell r="F76" t="str">
            <v>MPPS BELLIDI</v>
          </cell>
          <cell r="G76" t="str">
            <v>MPP</v>
          </cell>
        </row>
        <row r="77">
          <cell r="B77">
            <v>2244411</v>
          </cell>
          <cell r="C77" t="str">
            <v>SARDHARRAO ARIKA</v>
          </cell>
          <cell r="D77" t="str">
            <v>SGT</v>
          </cell>
          <cell r="E77">
            <v>28120208103</v>
          </cell>
          <cell r="F77" t="str">
            <v>MPPS CHINAGEESADA</v>
          </cell>
          <cell r="G77" t="str">
            <v>MPP</v>
          </cell>
        </row>
        <row r="78">
          <cell r="B78">
            <v>2224776</v>
          </cell>
          <cell r="C78" t="str">
            <v>VISWESWARARAO PODAVAKA</v>
          </cell>
          <cell r="D78" t="str">
            <v>SGT</v>
          </cell>
          <cell r="E78">
            <v>28120212301</v>
          </cell>
          <cell r="F78" t="str">
            <v>MPPS CHINTALAPADU</v>
          </cell>
          <cell r="G78" t="str">
            <v>MPP</v>
          </cell>
        </row>
        <row r="79">
          <cell r="B79">
            <v>2229084</v>
          </cell>
          <cell r="C79" t="str">
            <v>RAMAPRASADARAO TIMMAKA</v>
          </cell>
          <cell r="D79" t="str">
            <v>SGT</v>
          </cell>
          <cell r="E79">
            <v>28120212301</v>
          </cell>
          <cell r="F79" t="str">
            <v>MPPS CHINTALAPADU</v>
          </cell>
          <cell r="G79" t="str">
            <v>MPP</v>
          </cell>
        </row>
        <row r="80">
          <cell r="B80">
            <v>2224327</v>
          </cell>
          <cell r="C80" t="str">
            <v>SATYABHAGAVAN GEDELA</v>
          </cell>
          <cell r="D80" t="str">
            <v>SGT</v>
          </cell>
          <cell r="E80">
            <v>28120207202</v>
          </cell>
          <cell r="F80" t="str">
            <v>MPPS DEPPIGUDA</v>
          </cell>
          <cell r="G80" t="str">
            <v>MPP</v>
          </cell>
        </row>
        <row r="81">
          <cell r="B81">
            <v>2246707</v>
          </cell>
          <cell r="C81" t="str">
            <v>SUBBAMMA KONDAGORRI</v>
          </cell>
          <cell r="D81" t="str">
            <v>SGT</v>
          </cell>
          <cell r="E81">
            <v>28120211201</v>
          </cell>
          <cell r="F81" t="str">
            <v>MPPS DIGUVADERUVADA</v>
          </cell>
          <cell r="G81" t="str">
            <v>MPP</v>
          </cell>
        </row>
        <row r="82">
          <cell r="B82">
            <v>2224207</v>
          </cell>
          <cell r="C82" t="str">
            <v>DEVANAND PALAKA</v>
          </cell>
          <cell r="D82" t="str">
            <v>LFL</v>
          </cell>
          <cell r="E82">
            <v>28120210601</v>
          </cell>
          <cell r="F82" t="str">
            <v>MPPS DIGUVAMANDA</v>
          </cell>
          <cell r="G82" t="str">
            <v>MPP</v>
          </cell>
        </row>
        <row r="83">
          <cell r="B83">
            <v>2246998</v>
          </cell>
          <cell r="C83" t="str">
            <v>SUBBA RAO JEELAKARRA</v>
          </cell>
          <cell r="D83" t="str">
            <v>SGT</v>
          </cell>
          <cell r="E83">
            <v>28120210601</v>
          </cell>
          <cell r="F83" t="str">
            <v>MPPS DIGUVAMANDA</v>
          </cell>
          <cell r="G83" t="str">
            <v>MPP</v>
          </cell>
        </row>
        <row r="84">
          <cell r="B84">
            <v>2224300</v>
          </cell>
          <cell r="C84" t="str">
            <v>ADINARAYANA PUVVALA</v>
          </cell>
          <cell r="D84" t="str">
            <v>SGT</v>
          </cell>
          <cell r="E84">
            <v>28120200801</v>
          </cell>
          <cell r="F84" t="str">
            <v>MPPS DOLUKONA</v>
          </cell>
          <cell r="G84" t="str">
            <v>MPP</v>
          </cell>
        </row>
        <row r="85">
          <cell r="B85">
            <v>2246706</v>
          </cell>
          <cell r="C85" t="str">
            <v>SASIBHANURAO ARIKA</v>
          </cell>
          <cell r="D85" t="str">
            <v>SGT</v>
          </cell>
          <cell r="E85">
            <v>28120200801</v>
          </cell>
          <cell r="F85" t="str">
            <v>MPPS DOLUKONA</v>
          </cell>
          <cell r="G85" t="str">
            <v>MPP</v>
          </cell>
        </row>
        <row r="86">
          <cell r="B86">
            <v>2249733</v>
          </cell>
          <cell r="C86" t="str">
            <v>B KAMALA</v>
          </cell>
          <cell r="D86" t="str">
            <v>SGT</v>
          </cell>
          <cell r="E86">
            <v>28120212101</v>
          </cell>
          <cell r="F86" t="str">
            <v>MPPS DUDDUKHALLU</v>
          </cell>
          <cell r="G86" t="str">
            <v>MPP</v>
          </cell>
        </row>
        <row r="87">
          <cell r="B87">
            <v>2224663</v>
          </cell>
          <cell r="C87" t="str">
            <v>KRISHNA KUMAR BIDDIKA</v>
          </cell>
          <cell r="D87" t="str">
            <v>LFL</v>
          </cell>
          <cell r="E87">
            <v>28120207501</v>
          </cell>
          <cell r="F87" t="str">
            <v>MPPS ELWINPETA</v>
          </cell>
          <cell r="G87" t="str">
            <v>MPP</v>
          </cell>
        </row>
        <row r="88">
          <cell r="B88">
            <v>2224687</v>
          </cell>
          <cell r="C88" t="str">
            <v>SARASWATHI</v>
          </cell>
          <cell r="D88" t="str">
            <v>SGT</v>
          </cell>
          <cell r="E88">
            <v>28120207501</v>
          </cell>
          <cell r="F88" t="str">
            <v>MPPS ELWINPETA</v>
          </cell>
          <cell r="G88" t="str">
            <v>MPP</v>
          </cell>
        </row>
        <row r="89">
          <cell r="B89">
            <v>2224356</v>
          </cell>
          <cell r="C89" t="str">
            <v>KAMESWARA RAO KONDAGORRI</v>
          </cell>
          <cell r="D89" t="str">
            <v>SGT</v>
          </cell>
          <cell r="E89">
            <v>28120207502</v>
          </cell>
          <cell r="F89" t="str">
            <v>MPPS ELWINPETA PB COL</v>
          </cell>
          <cell r="G89" t="str">
            <v>MPP</v>
          </cell>
        </row>
        <row r="90">
          <cell r="B90">
            <v>2224756</v>
          </cell>
          <cell r="C90" t="str">
            <v>LAKSHMI JANNIPALAKA</v>
          </cell>
          <cell r="D90" t="str">
            <v>SGT</v>
          </cell>
          <cell r="E90">
            <v>28120207502</v>
          </cell>
          <cell r="F90" t="str">
            <v>MPPS ELWINPETA PB COL</v>
          </cell>
          <cell r="G90" t="str">
            <v>MPP</v>
          </cell>
        </row>
        <row r="91">
          <cell r="B91">
            <v>2224364</v>
          </cell>
          <cell r="C91" t="str">
            <v>R S S PRASADA RAO KANDULA</v>
          </cell>
          <cell r="D91" t="str">
            <v>LFL</v>
          </cell>
          <cell r="E91">
            <v>28120207601</v>
          </cell>
          <cell r="F91" t="str">
            <v>MPPS GADDI COL GLPURAM</v>
          </cell>
          <cell r="G91" t="str">
            <v>MPP</v>
          </cell>
        </row>
        <row r="92">
          <cell r="B92">
            <v>2229098</v>
          </cell>
          <cell r="C92" t="str">
            <v>SIMHACHALAM BANTU</v>
          </cell>
          <cell r="D92" t="str">
            <v>SGT</v>
          </cell>
          <cell r="E92">
            <v>28120210210</v>
          </cell>
          <cell r="F92" t="str">
            <v>MPPS GOPALAPURAM</v>
          </cell>
          <cell r="G92" t="str">
            <v>MPP</v>
          </cell>
        </row>
        <row r="93">
          <cell r="B93">
            <v>2233464</v>
          </cell>
          <cell r="C93" t="str">
            <v>NAKSHATRA KONDAGORRI</v>
          </cell>
          <cell r="D93" t="str">
            <v>SGT</v>
          </cell>
          <cell r="E93">
            <v>28120210210</v>
          </cell>
          <cell r="F93" t="str">
            <v>MPPS GOPALAPURAM</v>
          </cell>
          <cell r="G93" t="str">
            <v>MPP</v>
          </cell>
        </row>
        <row r="94">
          <cell r="B94">
            <v>2224272</v>
          </cell>
          <cell r="C94" t="str">
            <v>MANIMALA NANDEDA</v>
          </cell>
          <cell r="D94" t="str">
            <v>LFL</v>
          </cell>
          <cell r="E94">
            <v>28120210001</v>
          </cell>
          <cell r="F94" t="str">
            <v>MPPS GORADA</v>
          </cell>
          <cell r="G94" t="str">
            <v>MPP</v>
          </cell>
        </row>
        <row r="95">
          <cell r="B95">
            <v>2224365</v>
          </cell>
          <cell r="C95" t="str">
            <v>SRILAKSHMI TOYAKA</v>
          </cell>
          <cell r="D95" t="str">
            <v>SGT</v>
          </cell>
          <cell r="E95">
            <v>28120210001</v>
          </cell>
          <cell r="F95" t="str">
            <v>MPPS GORADA</v>
          </cell>
          <cell r="G95" t="str">
            <v>MPP</v>
          </cell>
        </row>
        <row r="96">
          <cell r="B96">
            <v>2249476</v>
          </cell>
          <cell r="C96" t="str">
            <v>ADITYA KUMAR BIDDIKA</v>
          </cell>
          <cell r="D96" t="str">
            <v>SGT</v>
          </cell>
          <cell r="E96">
            <v>28120202401</v>
          </cell>
          <cell r="F96" t="str">
            <v>MPPS GORATI</v>
          </cell>
          <cell r="G96" t="str">
            <v>MPP</v>
          </cell>
        </row>
        <row r="97">
          <cell r="B97">
            <v>2224285</v>
          </cell>
          <cell r="C97" t="str">
            <v>SUSEELA NIMMALA</v>
          </cell>
          <cell r="D97" t="str">
            <v>SGT</v>
          </cell>
          <cell r="E97">
            <v>28120205401</v>
          </cell>
          <cell r="F97" t="str">
            <v>MPPS IJJAKAI</v>
          </cell>
          <cell r="G97" t="str">
            <v>MPP</v>
          </cell>
        </row>
        <row r="98">
          <cell r="B98">
            <v>2224742</v>
          </cell>
          <cell r="C98" t="str">
            <v>SUJATHA GOLA</v>
          </cell>
          <cell r="D98" t="str">
            <v>SGT</v>
          </cell>
          <cell r="E98">
            <v>28120203801</v>
          </cell>
          <cell r="F98" t="str">
            <v>MPPS IRIDI</v>
          </cell>
          <cell r="G98" t="str">
            <v>MPP</v>
          </cell>
        </row>
        <row r="99">
          <cell r="B99">
            <v>2224330</v>
          </cell>
          <cell r="C99" t="str">
            <v>MAJJAYYA MANDANGI</v>
          </cell>
          <cell r="D99" t="str">
            <v>SGT</v>
          </cell>
          <cell r="E99">
            <v>28120209201</v>
          </cell>
          <cell r="F99" t="str">
            <v>MPPS JARNA</v>
          </cell>
          <cell r="G99" t="str">
            <v>MPP</v>
          </cell>
        </row>
        <row r="100">
          <cell r="B100">
            <v>2244745</v>
          </cell>
          <cell r="C100" t="str">
            <v>NARENDRA GOWDU</v>
          </cell>
          <cell r="D100" t="str">
            <v>SGT</v>
          </cell>
          <cell r="E100">
            <v>28120211701</v>
          </cell>
          <cell r="F100" t="str">
            <v>MPPS JOGIPURAM</v>
          </cell>
          <cell r="G100" t="str">
            <v>MPP</v>
          </cell>
        </row>
        <row r="101">
          <cell r="B101">
            <v>2224307</v>
          </cell>
          <cell r="C101" t="str">
            <v>BHRATHI SAMBANA</v>
          </cell>
          <cell r="D101" t="str">
            <v>SGT</v>
          </cell>
          <cell r="E101">
            <v>28120207301</v>
          </cell>
          <cell r="F101" t="str">
            <v>MPPS KALIGOTTU</v>
          </cell>
          <cell r="G101" t="str">
            <v>MPP</v>
          </cell>
        </row>
        <row r="102">
          <cell r="B102">
            <v>2224353</v>
          </cell>
          <cell r="C102" t="str">
            <v>SIVASANKARA VIJAYAKUMAR RAJAPU</v>
          </cell>
          <cell r="D102" t="str">
            <v>SGT</v>
          </cell>
          <cell r="E102">
            <v>28120200502</v>
          </cell>
          <cell r="F102" t="str">
            <v>MPPS KALLITI (NEW)</v>
          </cell>
          <cell r="G102" t="str">
            <v>MPP</v>
          </cell>
        </row>
        <row r="103">
          <cell r="B103">
            <v>2224369</v>
          </cell>
          <cell r="C103" t="str">
            <v>RAMALAKSHMI GUDARI</v>
          </cell>
          <cell r="D103" t="str">
            <v>SGT</v>
          </cell>
          <cell r="E103">
            <v>28120200502</v>
          </cell>
          <cell r="F103" t="str">
            <v>MPPS KALLITI (NEW)</v>
          </cell>
          <cell r="G103" t="str">
            <v>MPP</v>
          </cell>
        </row>
        <row r="104">
          <cell r="B104">
            <v>2224317</v>
          </cell>
          <cell r="C104" t="str">
            <v>LAKSHMI NARENDRUNI</v>
          </cell>
          <cell r="D104" t="str">
            <v>LFL</v>
          </cell>
          <cell r="E104">
            <v>28120204701</v>
          </cell>
          <cell r="F104" t="str">
            <v>MPPS KANASINGI</v>
          </cell>
          <cell r="G104" t="str">
            <v>MPP</v>
          </cell>
        </row>
        <row r="105">
          <cell r="B105">
            <v>2243839</v>
          </cell>
          <cell r="C105" t="str">
            <v>SURYA RAO GOWDU</v>
          </cell>
          <cell r="D105" t="str">
            <v>SGT</v>
          </cell>
          <cell r="E105">
            <v>28120204701</v>
          </cell>
          <cell r="F105" t="str">
            <v>MPPS KANASINGI</v>
          </cell>
          <cell r="G105" t="str">
            <v>MPP</v>
          </cell>
        </row>
        <row r="106">
          <cell r="B106">
            <v>2207580</v>
          </cell>
          <cell r="C106" t="str">
            <v>NARESH GOWDU</v>
          </cell>
          <cell r="D106" t="str">
            <v>SGT</v>
          </cell>
          <cell r="E106">
            <v>28120203701</v>
          </cell>
          <cell r="F106" t="str">
            <v>MPPS KANNAYAGUDA</v>
          </cell>
          <cell r="G106" t="str">
            <v>MPP</v>
          </cell>
        </row>
        <row r="107">
          <cell r="B107">
            <v>2244127</v>
          </cell>
          <cell r="C107" t="str">
            <v>SARADA KADRUKA</v>
          </cell>
          <cell r="D107" t="str">
            <v>SGT</v>
          </cell>
          <cell r="E107">
            <v>28120203701</v>
          </cell>
          <cell r="F107" t="str">
            <v>MPPS KANNAYAGUDA</v>
          </cell>
          <cell r="G107" t="str">
            <v>MPP</v>
          </cell>
        </row>
        <row r="108">
          <cell r="B108">
            <v>2224792</v>
          </cell>
          <cell r="C108" t="str">
            <v>BHUSHANARAO PATTIKA</v>
          </cell>
          <cell r="D108" t="str">
            <v>SGT</v>
          </cell>
          <cell r="E108">
            <v>28120200104</v>
          </cell>
          <cell r="F108" t="str">
            <v>MPPS KAPPAKALLU</v>
          </cell>
          <cell r="G108" t="str">
            <v>MPP</v>
          </cell>
        </row>
        <row r="109">
          <cell r="B109">
            <v>2224360</v>
          </cell>
          <cell r="C109" t="str">
            <v>CHINA NARAYANA DEESARI</v>
          </cell>
          <cell r="D109" t="str">
            <v>SGT</v>
          </cell>
          <cell r="E109">
            <v>28120200104</v>
          </cell>
          <cell r="F109" t="str">
            <v>MPPS KAPPAKALLU</v>
          </cell>
          <cell r="G109" t="str">
            <v>MPP</v>
          </cell>
        </row>
        <row r="110">
          <cell r="B110">
            <v>2229550</v>
          </cell>
          <cell r="C110" t="str">
            <v>SIMHACHALAM MANDANGI</v>
          </cell>
          <cell r="D110" t="str">
            <v>SGT</v>
          </cell>
          <cell r="E110">
            <v>28120211801</v>
          </cell>
          <cell r="F110" t="str">
            <v>MPPS KONDAKUNERU</v>
          </cell>
          <cell r="G110" t="str">
            <v>MPP</v>
          </cell>
        </row>
        <row r="111">
          <cell r="B111">
            <v>2224263</v>
          </cell>
          <cell r="C111" t="str">
            <v>SUNDARAMMA MANDANGI</v>
          </cell>
          <cell r="D111" t="str">
            <v>SGT</v>
          </cell>
          <cell r="E111">
            <v>28120206801</v>
          </cell>
          <cell r="F111" t="str">
            <v>MPPS KONDAVADA</v>
          </cell>
          <cell r="G111" t="str">
            <v>MPP</v>
          </cell>
        </row>
        <row r="112">
          <cell r="B112">
            <v>2249744</v>
          </cell>
          <cell r="C112" t="str">
            <v>SURESH KUMAR PUVVALA</v>
          </cell>
          <cell r="D112" t="str">
            <v>SGT</v>
          </cell>
          <cell r="E112">
            <v>28120206801</v>
          </cell>
          <cell r="F112" t="str">
            <v>MPPS KONDAVADA</v>
          </cell>
          <cell r="G112" t="str">
            <v>MPP</v>
          </cell>
        </row>
        <row r="113">
          <cell r="B113">
            <v>2224528</v>
          </cell>
          <cell r="C113" t="str">
            <v>UMAMAHESWARARAO NEELAM PATNAIKUNI</v>
          </cell>
          <cell r="D113" t="str">
            <v>LFL</v>
          </cell>
          <cell r="E113">
            <v>28120205601</v>
          </cell>
          <cell r="F113" t="str">
            <v>MPPS KONTESU</v>
          </cell>
          <cell r="G113" t="str">
            <v>MPP</v>
          </cell>
        </row>
        <row r="114">
          <cell r="B114">
            <v>2224346</v>
          </cell>
          <cell r="C114" t="str">
            <v>GOVINDA RAO MEDIDA</v>
          </cell>
          <cell r="D114" t="str">
            <v>SGT</v>
          </cell>
          <cell r="E114">
            <v>28120201601</v>
          </cell>
          <cell r="F114" t="str">
            <v>MPPS KOSANGIBADRA</v>
          </cell>
          <cell r="G114" t="str">
            <v>MPP</v>
          </cell>
        </row>
        <row r="115">
          <cell r="B115">
            <v>2224338</v>
          </cell>
          <cell r="C115" t="str">
            <v>SAILAJA MANDANGI</v>
          </cell>
          <cell r="D115" t="str">
            <v>SGT</v>
          </cell>
          <cell r="E115">
            <v>28120204901</v>
          </cell>
          <cell r="F115" t="str">
            <v>MPPS MALLUGUDA</v>
          </cell>
          <cell r="G115" t="str">
            <v>MPP</v>
          </cell>
        </row>
        <row r="116">
          <cell r="B116">
            <v>2246943</v>
          </cell>
          <cell r="C116" t="str">
            <v>JAYASUDHA BIDDIKA</v>
          </cell>
          <cell r="D116" t="str">
            <v>SGT</v>
          </cell>
          <cell r="E116">
            <v>28120204901</v>
          </cell>
          <cell r="F116" t="str">
            <v>MPPS MALLUGUDA</v>
          </cell>
          <cell r="G116" t="str">
            <v>MPP</v>
          </cell>
        </row>
        <row r="117">
          <cell r="B117">
            <v>2224318</v>
          </cell>
          <cell r="C117" t="str">
            <v>YELLARU ARIKA</v>
          </cell>
          <cell r="D117" t="str">
            <v>SGT</v>
          </cell>
          <cell r="E117">
            <v>28120202901</v>
          </cell>
          <cell r="F117" t="str">
            <v>MPPS MANGALAPURAM</v>
          </cell>
          <cell r="G117" t="str">
            <v>MPP</v>
          </cell>
        </row>
        <row r="118">
          <cell r="B118">
            <v>2249473</v>
          </cell>
          <cell r="C118" t="str">
            <v>ANUSHA SAVALASINGU</v>
          </cell>
          <cell r="D118" t="str">
            <v>SGT</v>
          </cell>
          <cell r="E118">
            <v>28120206001</v>
          </cell>
          <cell r="F118" t="str">
            <v>MPPS MANTRAJOLA</v>
          </cell>
          <cell r="G118" t="str">
            <v>MPP</v>
          </cell>
        </row>
        <row r="119">
          <cell r="B119">
            <v>2229168</v>
          </cell>
          <cell r="C119" t="str">
            <v>GANESWARARAO GOWDU</v>
          </cell>
          <cell r="D119" t="str">
            <v>SGT</v>
          </cell>
          <cell r="E119">
            <v>28120206903</v>
          </cell>
          <cell r="F119" t="str">
            <v>MPPS MORAMA</v>
          </cell>
          <cell r="G119" t="str">
            <v>MPP</v>
          </cell>
        </row>
        <row r="120">
          <cell r="B120">
            <v>2247111</v>
          </cell>
          <cell r="C120" t="str">
            <v>RAMA KRISHNA GAJAPATHI</v>
          </cell>
          <cell r="D120" t="str">
            <v>SGT</v>
          </cell>
          <cell r="E120">
            <v>28120206903</v>
          </cell>
          <cell r="F120" t="str">
            <v>MPPS MORAMA</v>
          </cell>
          <cell r="G120" t="str">
            <v>MPP</v>
          </cell>
        </row>
        <row r="121">
          <cell r="B121">
            <v>2224325</v>
          </cell>
          <cell r="C121" t="str">
            <v>SOMESWARA RAO BARLI</v>
          </cell>
          <cell r="D121" t="str">
            <v>SGT</v>
          </cell>
          <cell r="E121">
            <v>28120208401</v>
          </cell>
          <cell r="F121" t="str">
            <v>MPPS NONDRUKONDA</v>
          </cell>
          <cell r="G121" t="str">
            <v>MPP</v>
          </cell>
        </row>
        <row r="122">
          <cell r="B122">
            <v>2224768</v>
          </cell>
          <cell r="C122" t="str">
            <v>LAKSHMANMURTY NIMMALA</v>
          </cell>
          <cell r="D122" t="str">
            <v>SGT</v>
          </cell>
          <cell r="E122">
            <v>28120202006</v>
          </cell>
          <cell r="F122" t="str">
            <v>MPPS PATHA NIGARAM</v>
          </cell>
          <cell r="G122" t="str">
            <v>MPP</v>
          </cell>
        </row>
        <row r="123">
          <cell r="B123">
            <v>2224288</v>
          </cell>
          <cell r="C123" t="str">
            <v>GOWRISANKAR TOYAKA</v>
          </cell>
          <cell r="D123" t="str">
            <v>SGT</v>
          </cell>
          <cell r="E123">
            <v>28120203403</v>
          </cell>
          <cell r="F123" t="str">
            <v>MPPS PUTTAGUDA</v>
          </cell>
          <cell r="G123" t="str">
            <v>MPP</v>
          </cell>
        </row>
        <row r="124">
          <cell r="B124">
            <v>2224268</v>
          </cell>
          <cell r="C124" t="str">
            <v>VENKATARAMANA ROUTHU</v>
          </cell>
          <cell r="D124" t="str">
            <v>SGT</v>
          </cell>
          <cell r="E124">
            <v>28120208801</v>
          </cell>
          <cell r="F124" t="str">
            <v>MPPS RASABADI</v>
          </cell>
          <cell r="G124" t="str">
            <v>MPP</v>
          </cell>
        </row>
        <row r="125">
          <cell r="B125">
            <v>2224343</v>
          </cell>
          <cell r="C125" t="str">
            <v>SIRINAIDU KONDAGORRI</v>
          </cell>
          <cell r="D125" t="str">
            <v>SGT</v>
          </cell>
          <cell r="E125">
            <v>28120205601</v>
          </cell>
          <cell r="F125" t="str">
            <v>MPPS KONTESU</v>
          </cell>
          <cell r="G125" t="str">
            <v>MPP</v>
          </cell>
        </row>
        <row r="126">
          <cell r="B126">
            <v>2249477</v>
          </cell>
          <cell r="C126" t="str">
            <v>TEJESWARI DEVI MARRI</v>
          </cell>
          <cell r="D126" t="str">
            <v>SGT</v>
          </cell>
          <cell r="E126">
            <v>28120206301</v>
          </cell>
          <cell r="F126" t="str">
            <v>MPPS RAYAGHADAJAMMU</v>
          </cell>
          <cell r="G126" t="str">
            <v>MPP</v>
          </cell>
        </row>
        <row r="127">
          <cell r="B127">
            <v>2208458</v>
          </cell>
          <cell r="C127" t="str">
            <v>RAVI KUMAR ROUTHU</v>
          </cell>
          <cell r="D127" t="str">
            <v>LFL</v>
          </cell>
          <cell r="E127">
            <v>28120210801</v>
          </cell>
          <cell r="F127" t="str">
            <v>MPPS REGIDI</v>
          </cell>
          <cell r="G127" t="str">
            <v>MPP</v>
          </cell>
        </row>
        <row r="128">
          <cell r="B128">
            <v>2256872</v>
          </cell>
          <cell r="C128" t="str">
            <v>CHINNA RAO MANDANGI</v>
          </cell>
          <cell r="D128" t="str">
            <v>SGT</v>
          </cell>
          <cell r="E128">
            <v>28120210801</v>
          </cell>
          <cell r="F128" t="str">
            <v>MPPS REGIDI</v>
          </cell>
          <cell r="G128" t="str">
            <v>MPP</v>
          </cell>
        </row>
        <row r="129">
          <cell r="B129">
            <v>2224334</v>
          </cell>
          <cell r="C129" t="str">
            <v>SUJATHA KUMBURKU</v>
          </cell>
          <cell r="D129" t="str">
            <v>SGT</v>
          </cell>
          <cell r="E129">
            <v>28120210801</v>
          </cell>
          <cell r="F129" t="str">
            <v>MPPS REGIDI</v>
          </cell>
          <cell r="G129" t="str">
            <v>MPP</v>
          </cell>
        </row>
        <row r="130">
          <cell r="B130">
            <v>2224348</v>
          </cell>
          <cell r="C130" t="str">
            <v>LACHANNA CHODIPALLI</v>
          </cell>
          <cell r="D130" t="str">
            <v>SGT</v>
          </cell>
          <cell r="E130">
            <v>28120210401</v>
          </cell>
          <cell r="F130" t="str">
            <v>MPPS SADUNUGUDA</v>
          </cell>
          <cell r="G130" t="str">
            <v>MPP</v>
          </cell>
        </row>
        <row r="131">
          <cell r="B131">
            <v>2224269</v>
          </cell>
          <cell r="C131" t="str">
            <v>SRINIVASARAO MANDANGI</v>
          </cell>
          <cell r="D131" t="str">
            <v>SGT</v>
          </cell>
          <cell r="E131">
            <v>28120208501</v>
          </cell>
          <cell r="F131" t="str">
            <v>MPPS SAMBUGUDA</v>
          </cell>
          <cell r="G131" t="str">
            <v>MPP</v>
          </cell>
        </row>
        <row r="132">
          <cell r="B132">
            <v>2224363</v>
          </cell>
          <cell r="C132" t="str">
            <v>PADMAVATHI JANAPALLI</v>
          </cell>
          <cell r="D132" t="str">
            <v>SGT</v>
          </cell>
          <cell r="E132">
            <v>28120201708</v>
          </cell>
          <cell r="F132" t="str">
            <v>MPPS SANDHIGUDA</v>
          </cell>
          <cell r="G132" t="str">
            <v>MPP</v>
          </cell>
        </row>
        <row r="133">
          <cell r="B133">
            <v>2244410</v>
          </cell>
          <cell r="C133" t="str">
            <v>SOMESWARARAO VUYAKA</v>
          </cell>
          <cell r="D133" t="str">
            <v>SGT</v>
          </cell>
          <cell r="E133">
            <v>28120201708</v>
          </cell>
          <cell r="F133" t="str">
            <v>MPPS SANDHIGUDA</v>
          </cell>
          <cell r="G133" t="str">
            <v>MPP</v>
          </cell>
        </row>
        <row r="134">
          <cell r="B134">
            <v>2224754</v>
          </cell>
          <cell r="C134" t="str">
            <v>KIRUMAMMA NIMMAKA</v>
          </cell>
          <cell r="D134" t="str">
            <v>LFL</v>
          </cell>
          <cell r="E134">
            <v>28120207001</v>
          </cell>
          <cell r="F134" t="str">
            <v>MPPS SAVARAKOTAPADU</v>
          </cell>
          <cell r="G134" t="str">
            <v>MPP</v>
          </cell>
        </row>
        <row r="135">
          <cell r="B135">
            <v>2224293</v>
          </cell>
          <cell r="C135" t="str">
            <v>KRISHNAVENI PATTIKA</v>
          </cell>
          <cell r="D135" t="str">
            <v>LFL</v>
          </cell>
          <cell r="E135">
            <v>28120204501</v>
          </cell>
          <cell r="F135" t="str">
            <v>MPPS VONDRUBHANGI</v>
          </cell>
          <cell r="G135" t="str">
            <v>MPP</v>
          </cell>
        </row>
        <row r="136">
          <cell r="B136">
            <v>2224633</v>
          </cell>
          <cell r="C136" t="str">
            <v>KRISHNA ARIKA</v>
          </cell>
          <cell r="D136" t="str">
            <v>SGT</v>
          </cell>
          <cell r="E136">
            <v>28120208802</v>
          </cell>
          <cell r="F136" t="str">
            <v>MPPS SEEMALAVALASA</v>
          </cell>
          <cell r="G136" t="str">
            <v>MPP</v>
          </cell>
        </row>
        <row r="137">
          <cell r="B137">
            <v>2224331</v>
          </cell>
          <cell r="C137" t="str">
            <v>KUMAR GARLA</v>
          </cell>
          <cell r="D137" t="str">
            <v>SGT</v>
          </cell>
          <cell r="E137">
            <v>28120208901</v>
          </cell>
          <cell r="F137" t="str">
            <v>MPPS TANKU</v>
          </cell>
          <cell r="G137" t="str">
            <v>MPP</v>
          </cell>
        </row>
        <row r="138">
          <cell r="B138">
            <v>2224711</v>
          </cell>
          <cell r="C138" t="str">
            <v>CHALAPATHIRAO MUTAKA</v>
          </cell>
          <cell r="D138" t="str">
            <v>SGT</v>
          </cell>
          <cell r="E138">
            <v>28120201401</v>
          </cell>
          <cell r="F138" t="str">
            <v>MPPS TENKASINGI</v>
          </cell>
          <cell r="G138" t="str">
            <v>MPP</v>
          </cell>
        </row>
        <row r="139">
          <cell r="B139">
            <v>2224284</v>
          </cell>
          <cell r="C139" t="str">
            <v>LATHA BANDI</v>
          </cell>
          <cell r="D139" t="str">
            <v>SGT</v>
          </cell>
          <cell r="E139">
            <v>28120207201</v>
          </cell>
          <cell r="F139" t="str">
            <v>MPPS THATISEELA</v>
          </cell>
          <cell r="G139" t="str">
            <v>MPP</v>
          </cell>
        </row>
        <row r="140">
          <cell r="B140">
            <v>2224773</v>
          </cell>
          <cell r="C140" t="str">
            <v>JAGADESWARI ARIKA</v>
          </cell>
          <cell r="D140" t="str">
            <v>SGT</v>
          </cell>
          <cell r="E140">
            <v>28120207201</v>
          </cell>
          <cell r="F140" t="str">
            <v>MPPS THATISEELA</v>
          </cell>
          <cell r="G140" t="str">
            <v>MPP</v>
          </cell>
        </row>
        <row r="141">
          <cell r="B141">
            <v>2224324</v>
          </cell>
          <cell r="C141" t="str">
            <v>ANANTHARAO PATTIKA</v>
          </cell>
          <cell r="D141" t="str">
            <v>LFL</v>
          </cell>
          <cell r="E141">
            <v>28120212401</v>
          </cell>
          <cell r="F141" t="str">
            <v>MPPS TIKKABAI</v>
          </cell>
          <cell r="G141" t="str">
            <v>MPP</v>
          </cell>
        </row>
        <row r="142">
          <cell r="B142" t="str">
            <v>0116574</v>
          </cell>
          <cell r="C142" t="str">
            <v>SUJATHA VUYAKA</v>
          </cell>
          <cell r="D142" t="str">
            <v>SGT</v>
          </cell>
          <cell r="E142">
            <v>28120212401</v>
          </cell>
          <cell r="F142" t="str">
            <v>MPPS TIKKABAI</v>
          </cell>
          <cell r="G142" t="str">
            <v>MPP</v>
          </cell>
        </row>
        <row r="143">
          <cell r="B143">
            <v>2243837</v>
          </cell>
          <cell r="C143" t="str">
            <v>SRAVANA VOOYAKA</v>
          </cell>
          <cell r="D143" t="str">
            <v>SGT</v>
          </cell>
          <cell r="E143">
            <v>28120210501</v>
          </cell>
          <cell r="F143" t="str">
            <v>MPPS VANJARAPADUGUDA</v>
          </cell>
          <cell r="G143" t="str">
            <v>MPP</v>
          </cell>
        </row>
        <row r="144">
          <cell r="B144">
            <v>2224320</v>
          </cell>
          <cell r="C144" t="str">
            <v>SATYANARAYANA TADANGI</v>
          </cell>
          <cell r="D144" t="str">
            <v>SGT</v>
          </cell>
          <cell r="E144">
            <v>28120206701</v>
          </cell>
          <cell r="F144" t="str">
            <v>MPPS VAPPANGI</v>
          </cell>
          <cell r="G144" t="str">
            <v>MPP</v>
          </cell>
        </row>
        <row r="145">
          <cell r="B145">
            <v>2224347</v>
          </cell>
          <cell r="C145" t="str">
            <v>SUDHA RANI ARIKA</v>
          </cell>
          <cell r="D145" t="str">
            <v>SGT</v>
          </cell>
          <cell r="E145">
            <v>28120207701</v>
          </cell>
          <cell r="F145" t="str">
            <v>MPPS VATHADA</v>
          </cell>
          <cell r="G145" t="str">
            <v>MPP</v>
          </cell>
        </row>
        <row r="146">
          <cell r="B146">
            <v>4220689</v>
          </cell>
          <cell r="C146" t="str">
            <v>KONDAGORRI SUSEELA</v>
          </cell>
          <cell r="D146" t="str">
            <v>SGT</v>
          </cell>
          <cell r="E146">
            <v>28120207701</v>
          </cell>
          <cell r="F146" t="str">
            <v>MPPS VATHADA</v>
          </cell>
          <cell r="G146" t="str">
            <v>MPP</v>
          </cell>
        </row>
        <row r="147">
          <cell r="B147">
            <v>2249475</v>
          </cell>
          <cell r="C147" t="str">
            <v>ANURADHA BIDDIKA</v>
          </cell>
          <cell r="D147" t="str">
            <v>SGT</v>
          </cell>
          <cell r="E147">
            <v>28120204501</v>
          </cell>
          <cell r="F147" t="str">
            <v>MPPS VONDRUBHANGI</v>
          </cell>
          <cell r="G147" t="str">
            <v>MPP</v>
          </cell>
        </row>
        <row r="148">
          <cell r="B148">
            <v>2224276</v>
          </cell>
          <cell r="C148" t="str">
            <v>VIJAYA KONDATAMARA</v>
          </cell>
          <cell r="D148" t="str">
            <v>SGT</v>
          </cell>
          <cell r="E148">
            <v>28120209301</v>
          </cell>
          <cell r="F148" t="str">
            <v>MPPS Y CHORUPALLI</v>
          </cell>
          <cell r="G148" t="str">
            <v>MPP</v>
          </cell>
        </row>
        <row r="149">
          <cell r="B149">
            <v>2224774</v>
          </cell>
          <cell r="C149" t="str">
            <v>DHANALAKSHMI THOTAPALLI</v>
          </cell>
          <cell r="D149" t="str">
            <v>SGT</v>
          </cell>
          <cell r="E149">
            <v>28120209301</v>
          </cell>
          <cell r="F149" t="str">
            <v>MPPS Y CHORUPALLI</v>
          </cell>
          <cell r="G149" t="str">
            <v>MPP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L74"/>
  <sheetViews>
    <sheetView zoomScale="110" zoomScaleNormal="110" zoomScaleSheetLayoutView="100" workbookViewId="0">
      <pane xSplit="6" ySplit="2" topLeftCell="G49" activePane="bottomRight" state="frozen"/>
      <selection activeCell="W9" sqref="W9"/>
      <selection pane="topRight" activeCell="W9" sqref="W9"/>
      <selection pane="bottomLeft" activeCell="W9" sqref="W9"/>
      <selection pane="bottomRight" activeCell="E7" sqref="E7"/>
    </sheetView>
  </sheetViews>
  <sheetFormatPr defaultColWidth="9.140625" defaultRowHeight="15" x14ac:dyDescent="0.25"/>
  <cols>
    <col min="1" max="1" width="3.7109375" style="42" hidden="1" customWidth="1"/>
    <col min="2" max="2" width="6" style="42" customWidth="1"/>
    <col min="3" max="3" width="9.140625" style="42" customWidth="1"/>
    <col min="4" max="4" width="10.7109375" style="42" customWidth="1"/>
    <col min="5" max="5" width="24.5703125" style="42" customWidth="1"/>
    <col min="6" max="6" width="19" style="42" customWidth="1"/>
    <col min="7" max="7" width="10.140625" style="42" bestFit="1" customWidth="1"/>
    <col min="8" max="8" width="5.7109375" style="42" customWidth="1"/>
    <col min="9" max="9" width="7.85546875" style="42" customWidth="1"/>
    <col min="10" max="11" width="6.140625" style="42" customWidth="1"/>
    <col min="12" max="12" width="5.7109375" style="42" customWidth="1"/>
    <col min="13" max="13" width="8.140625" style="42" customWidth="1"/>
    <col min="14" max="14" width="7" style="1" customWidth="1"/>
    <col min="15" max="15" width="4.28515625" style="1" customWidth="1"/>
    <col min="16" max="16" width="7.42578125" style="2" bestFit="1" customWidth="1"/>
    <col min="17" max="17" width="6" style="1" customWidth="1"/>
    <col min="18" max="18" width="6.7109375" style="2" customWidth="1"/>
    <col min="19" max="19" width="5.42578125" style="1" customWidth="1"/>
    <col min="20" max="20" width="5.28515625" style="2" customWidth="1"/>
    <col min="21" max="21" width="5.85546875" style="1" customWidth="1"/>
    <col min="22" max="22" width="7.7109375" style="2" customWidth="1"/>
    <col min="23" max="23" width="7.5703125" style="2" customWidth="1"/>
    <col min="24" max="24" width="6.7109375" style="1" customWidth="1"/>
    <col min="25" max="25" width="6.140625" style="1" customWidth="1"/>
    <col min="26" max="26" width="5.140625" style="1" customWidth="1"/>
    <col min="27" max="27" width="7.5703125" style="1" customWidth="1"/>
    <col min="28" max="28" width="9.28515625" style="42" customWidth="1"/>
    <col min="29" max="29" width="5.7109375" style="48" customWidth="1"/>
    <col min="30" max="30" width="5.7109375" style="42" customWidth="1"/>
    <col min="31" max="31" width="9" style="42" customWidth="1"/>
    <col min="32" max="32" width="9.140625" style="48" customWidth="1"/>
    <col min="33" max="33" width="9.140625" style="42" customWidth="1"/>
    <col min="34" max="34" width="9.140625" style="5" customWidth="1"/>
    <col min="35" max="35" width="11.28515625" style="5" hidden="1" customWidth="1"/>
    <col min="36" max="36" width="9" style="5" hidden="1" customWidth="1"/>
    <col min="37" max="38" width="9.140625" style="42" hidden="1" customWidth="1"/>
    <col min="39" max="54" width="0" style="42" hidden="1" customWidth="1"/>
    <col min="55" max="16384" width="9.140625" style="42"/>
  </cols>
  <sheetData>
    <row r="1" spans="1:38" ht="30.75" x14ac:dyDescent="0.45">
      <c r="B1" s="159" t="s">
        <v>326</v>
      </c>
      <c r="C1" s="159"/>
      <c r="D1" s="159"/>
      <c r="E1" s="159"/>
      <c r="F1" s="159"/>
      <c r="G1" s="159"/>
      <c r="H1" s="159"/>
      <c r="I1" s="159"/>
      <c r="J1" s="159"/>
      <c r="K1" s="159"/>
      <c r="L1" s="159"/>
      <c r="M1" s="159"/>
      <c r="N1" s="159"/>
      <c r="O1" s="159"/>
      <c r="P1" s="159"/>
      <c r="Q1" s="159"/>
      <c r="R1" s="159"/>
      <c r="S1" s="159"/>
      <c r="T1" s="159"/>
      <c r="U1" s="159"/>
      <c r="V1" s="159"/>
      <c r="W1" s="159"/>
      <c r="X1" s="159"/>
      <c r="Y1" s="159"/>
      <c r="Z1" s="159"/>
      <c r="AA1" s="159"/>
      <c r="AB1" s="159"/>
      <c r="AI1" s="42"/>
      <c r="AJ1" s="42"/>
    </row>
    <row r="2" spans="1:38" s="4" customFormat="1" ht="78" x14ac:dyDescent="0.25">
      <c r="A2" s="4" t="s">
        <v>325</v>
      </c>
      <c r="B2" s="7" t="s">
        <v>0</v>
      </c>
      <c r="C2" s="7" t="s">
        <v>1</v>
      </c>
      <c r="D2" s="7" t="s">
        <v>168</v>
      </c>
      <c r="E2" s="7" t="s">
        <v>2</v>
      </c>
      <c r="F2" s="7" t="s">
        <v>3</v>
      </c>
      <c r="G2" s="7" t="s">
        <v>90</v>
      </c>
      <c r="H2" s="7" t="s">
        <v>167</v>
      </c>
      <c r="I2" s="7" t="s">
        <v>329</v>
      </c>
      <c r="J2" s="7" t="s">
        <v>228</v>
      </c>
      <c r="K2" s="7" t="s">
        <v>169</v>
      </c>
      <c r="L2" s="7" t="s">
        <v>92</v>
      </c>
      <c r="M2" s="7" t="s">
        <v>91</v>
      </c>
      <c r="N2" s="8" t="s">
        <v>93</v>
      </c>
      <c r="O2" s="8" t="s">
        <v>94</v>
      </c>
      <c r="P2" s="19" t="s">
        <v>95</v>
      </c>
      <c r="Q2" s="90" t="s">
        <v>96</v>
      </c>
      <c r="R2" s="19" t="s">
        <v>97</v>
      </c>
      <c r="S2" s="8" t="s">
        <v>98</v>
      </c>
      <c r="T2" s="19" t="s">
        <v>99</v>
      </c>
      <c r="U2" s="8" t="s">
        <v>100</v>
      </c>
      <c r="V2" s="19" t="s">
        <v>101</v>
      </c>
      <c r="W2" s="19" t="s">
        <v>102</v>
      </c>
      <c r="X2" s="8" t="s">
        <v>103</v>
      </c>
      <c r="Y2" s="8" t="s">
        <v>285</v>
      </c>
      <c r="Z2" s="8" t="s">
        <v>280</v>
      </c>
      <c r="AA2" s="8" t="s">
        <v>165</v>
      </c>
      <c r="AB2" s="7" t="s">
        <v>166</v>
      </c>
      <c r="AC2" s="7" t="s">
        <v>294</v>
      </c>
      <c r="AD2" s="7" t="s">
        <v>92</v>
      </c>
      <c r="AE2" s="84" t="s">
        <v>317</v>
      </c>
      <c r="AF2" s="7" t="s">
        <v>318</v>
      </c>
      <c r="AG2" s="7" t="s">
        <v>320</v>
      </c>
      <c r="AH2" s="93" t="s">
        <v>321</v>
      </c>
      <c r="AI2" s="4" t="s">
        <v>322</v>
      </c>
      <c r="AJ2" s="4" t="s">
        <v>323</v>
      </c>
    </row>
    <row r="3" spans="1:38" s="3" customFormat="1" ht="18" customHeight="1" x14ac:dyDescent="0.25">
      <c r="A3" s="3">
        <v>0</v>
      </c>
      <c r="B3" s="11">
        <v>1</v>
      </c>
      <c r="C3" s="11">
        <v>2229255</v>
      </c>
      <c r="D3" s="11">
        <v>14371751</v>
      </c>
      <c r="E3" s="11" t="s">
        <v>4</v>
      </c>
      <c r="F3" s="11" t="s">
        <v>5</v>
      </c>
      <c r="G3" s="11">
        <f>IF(A3&gt;=1,ROUND(AH3/30*A3,0),AG3)</f>
        <v>74770</v>
      </c>
      <c r="H3" s="11">
        <v>0</v>
      </c>
      <c r="I3" s="11">
        <f>ROUND(G3*22.75%,0)</f>
        <v>17010</v>
      </c>
      <c r="J3" s="11">
        <f t="shared" ref="J3:J28" si="0">ROUND(G3*10%,0)</f>
        <v>7477</v>
      </c>
      <c r="K3" s="11">
        <v>2000</v>
      </c>
      <c r="L3" s="11">
        <f>IF(AND(G3&gt;=87481,AC3=1),1375,IF(AND(G3&gt;=65361,AC3=1),1330,IF(AND(G3&gt;=54061,AC3=1),1225,IF(AND(G3&gt;=42141,AC3=1),1000,IF(AND(G3&gt;=31751,AC3=1),850,IF(AND(G3&lt;=31750,AC3=1),700,IF(AND(G3&gt;=87481,AC3=2),1600,IF(AND(G3&gt;=65361,AC3=2),1525,IF(AND(G3&gt;=54061,AC3=2),1400,IF(AND(G3&gt;=42141,AC3=2),1150,IF(AND(G3&gt;=31751,AC3=2),975,IF(AND(G3&lt;=31750,AC3=2),800,IF(AND(G3&gt;=87481,AC3=3),1800,IF(AND(G3&gt;=65361,AC3=3),1700,IF(AND(G3&gt;=54061,AC3=3),1600,IF(AND(G3&gt;=42141,AC3=3),1300,IF(AND(G3&gt;=31751,AC3=3),1100,IF(AND(G3&lt;=31750,AC3=3),900))))))))))))))))))</f>
        <v>1700</v>
      </c>
      <c r="M3" s="11">
        <f t="shared" ref="M3:M28" si="1">SUM(G3:L3)</f>
        <v>102957</v>
      </c>
      <c r="N3" s="14">
        <v>10000</v>
      </c>
      <c r="O3" s="14">
        <v>0</v>
      </c>
      <c r="P3" s="14">
        <v>0</v>
      </c>
      <c r="Q3" s="11">
        <v>0</v>
      </c>
      <c r="R3" s="11">
        <v>2200</v>
      </c>
      <c r="S3" s="14">
        <v>0</v>
      </c>
      <c r="T3" s="14">
        <v>120</v>
      </c>
      <c r="U3" s="14">
        <v>0</v>
      </c>
      <c r="V3" s="14">
        <v>200</v>
      </c>
      <c r="W3" s="14">
        <v>300</v>
      </c>
      <c r="X3" s="14">
        <v>7000</v>
      </c>
      <c r="Y3" s="14"/>
      <c r="Z3" s="14"/>
      <c r="AA3" s="11">
        <f t="shared" ref="AA3:AA28" si="2">SUM(N3:Z3)</f>
        <v>19820</v>
      </c>
      <c r="AB3" s="15">
        <f t="shared" ref="AB3:AB28" si="3">M3-AA3</f>
        <v>83137</v>
      </c>
      <c r="AC3" s="9">
        <f t="shared" ref="AC3:AC28" si="4">IFERROR(VLOOKUP(F3,HILLTOPSNEW,2,FALSE),2)</f>
        <v>3</v>
      </c>
      <c r="AD3" s="11">
        <v>1125</v>
      </c>
      <c r="AE3" s="11">
        <v>74770</v>
      </c>
      <c r="AF3" s="73" t="str">
        <f>IFERROR(VLOOKUP(D3,INCREMENTSJUNE,1,FALSE),"")</f>
        <v/>
      </c>
      <c r="AG3" s="73">
        <f t="shared" ref="AG3:AG28" si="5">IF((AF3="YES"),VLOOKUP(AE3,RATEOFINC,2,FALSE)+AE3,AE3)</f>
        <v>74770</v>
      </c>
      <c r="AH3" s="94">
        <v>74770</v>
      </c>
      <c r="AI3" s="80">
        <v>2229255</v>
      </c>
      <c r="AJ3" s="80" t="s">
        <v>277</v>
      </c>
      <c r="AK3" s="89"/>
      <c r="AL3" s="89"/>
    </row>
    <row r="4" spans="1:38" s="3" customFormat="1" ht="18" customHeight="1" x14ac:dyDescent="0.25">
      <c r="A4" s="3">
        <v>0</v>
      </c>
      <c r="B4" s="11">
        <v>2</v>
      </c>
      <c r="C4" s="11">
        <v>2224256</v>
      </c>
      <c r="D4" s="11">
        <v>14344460</v>
      </c>
      <c r="E4" s="11" t="s">
        <v>6</v>
      </c>
      <c r="F4" s="11" t="s">
        <v>5</v>
      </c>
      <c r="G4" s="11">
        <f t="shared" ref="G4:G55" si="6">IF(A4&gt;=1,ROUND(AH4/30*A4,0),AG4)</f>
        <v>63660</v>
      </c>
      <c r="H4" s="11"/>
      <c r="I4" s="11">
        <f t="shared" ref="I4:I56" si="7">ROUND(G4*22.75%,0)</f>
        <v>14483</v>
      </c>
      <c r="J4" s="11">
        <f t="shared" si="0"/>
        <v>6366</v>
      </c>
      <c r="K4" s="11">
        <v>2000</v>
      </c>
      <c r="L4" s="11">
        <f t="shared" ref="L4:L54" si="8">IF(AND(G4&gt;=87481,AC4=1),1375,IF(AND(G4&gt;=65361,AC4=1),1330,IF(AND(G4&gt;=54061,AC4=1),1225,IF(AND(G4&gt;=42141,AC4=1),1000,IF(AND(G4&gt;=31751,AC4=1),850,IF(AND(G4&lt;=31750,AC4=1),700,IF(AND(G4&gt;=87481,AC4=2),1600,IF(AND(G4&gt;=65361,AC4=2),1525,IF(AND(G4&gt;=54061,AC4=2),1400,IF(AND(G4&gt;=42141,AC4=2),1150,IF(AND(G4&gt;=31751,AC4=2),975,IF(AND(G4&lt;=31750,AC4=2),800,IF(AND(G4&gt;=87481,AC4=3),1800,IF(AND(G4&gt;=65361,AC4=3),1700,IF(AND(G4&gt;=54061,AC4=3),1600,IF(AND(G4&gt;=42141,AC4=3),1300,IF(AND(G4&gt;=31751,AC4=3),1100,IF(AND(G4&lt;=31750,AC4=3),900))))))))))))))))))</f>
        <v>1600</v>
      </c>
      <c r="M4" s="11">
        <f t="shared" si="1"/>
        <v>88109</v>
      </c>
      <c r="N4" s="14">
        <v>0</v>
      </c>
      <c r="O4" s="14">
        <v>0</v>
      </c>
      <c r="P4" s="14">
        <v>8000</v>
      </c>
      <c r="Q4" s="11">
        <v>0</v>
      </c>
      <c r="R4" s="11">
        <v>3000</v>
      </c>
      <c r="S4" s="14">
        <v>0</v>
      </c>
      <c r="T4" s="14">
        <v>60</v>
      </c>
      <c r="U4" s="14">
        <v>0</v>
      </c>
      <c r="V4" s="14">
        <v>200</v>
      </c>
      <c r="W4" s="14">
        <v>225</v>
      </c>
      <c r="X4" s="14">
        <v>1000</v>
      </c>
      <c r="Y4" s="14"/>
      <c r="Z4" s="14"/>
      <c r="AA4" s="11">
        <f t="shared" si="2"/>
        <v>12485</v>
      </c>
      <c r="AB4" s="15">
        <f t="shared" si="3"/>
        <v>75624</v>
      </c>
      <c r="AC4" s="9">
        <f t="shared" si="4"/>
        <v>3</v>
      </c>
      <c r="AD4" s="11">
        <v>1050</v>
      </c>
      <c r="AE4" s="11">
        <v>63660</v>
      </c>
      <c r="AF4" s="73" t="str">
        <f>IFERROR(VLOOKUP(D4,INCREMENTSJUNE,1,FALSE),"")</f>
        <v/>
      </c>
      <c r="AG4" s="73">
        <f t="shared" si="5"/>
        <v>63660</v>
      </c>
      <c r="AH4" s="94">
        <v>63660</v>
      </c>
      <c r="AI4" s="80">
        <v>2224256</v>
      </c>
      <c r="AJ4" s="80" t="s">
        <v>278</v>
      </c>
      <c r="AK4" s="89"/>
      <c r="AL4" s="89"/>
    </row>
    <row r="5" spans="1:38" s="3" customFormat="1" ht="18" customHeight="1" x14ac:dyDescent="0.25">
      <c r="A5" s="3">
        <v>0</v>
      </c>
      <c r="B5" s="11">
        <v>3</v>
      </c>
      <c r="C5" s="11">
        <v>2249483</v>
      </c>
      <c r="D5" s="11">
        <v>14355350</v>
      </c>
      <c r="E5" s="11" t="s">
        <v>7</v>
      </c>
      <c r="F5" s="11" t="s">
        <v>24</v>
      </c>
      <c r="G5" s="11">
        <f t="shared" si="6"/>
        <v>40970</v>
      </c>
      <c r="H5" s="11">
        <v>0</v>
      </c>
      <c r="I5" s="11">
        <f t="shared" si="7"/>
        <v>9321</v>
      </c>
      <c r="J5" s="11">
        <f t="shared" si="0"/>
        <v>4097</v>
      </c>
      <c r="K5" s="11">
        <v>2000</v>
      </c>
      <c r="L5" s="11">
        <f t="shared" si="8"/>
        <v>1100</v>
      </c>
      <c r="M5" s="11">
        <f t="shared" si="1"/>
        <v>57488</v>
      </c>
      <c r="N5" s="14">
        <v>0</v>
      </c>
      <c r="O5" s="14">
        <v>0</v>
      </c>
      <c r="P5" s="14">
        <v>0</v>
      </c>
      <c r="Q5" s="11">
        <v>0</v>
      </c>
      <c r="R5" s="11">
        <v>1300</v>
      </c>
      <c r="S5" s="14">
        <v>0</v>
      </c>
      <c r="T5" s="14">
        <v>30</v>
      </c>
      <c r="U5" s="14">
        <f>ROUND((G5+I5)*10%,0)</f>
        <v>5029</v>
      </c>
      <c r="V5" s="14">
        <v>200</v>
      </c>
      <c r="W5" s="14">
        <v>225</v>
      </c>
      <c r="X5" s="14">
        <v>0</v>
      </c>
      <c r="Y5" s="14"/>
      <c r="Z5" s="14"/>
      <c r="AA5" s="11">
        <f t="shared" si="2"/>
        <v>6784</v>
      </c>
      <c r="AB5" s="15">
        <f t="shared" si="3"/>
        <v>50704</v>
      </c>
      <c r="AC5" s="9">
        <f t="shared" si="4"/>
        <v>3</v>
      </c>
      <c r="AD5" s="11">
        <v>825</v>
      </c>
      <c r="AE5" s="11">
        <v>40970</v>
      </c>
      <c r="AF5" s="73"/>
      <c r="AG5" s="73">
        <f t="shared" si="5"/>
        <v>40970</v>
      </c>
      <c r="AH5" s="94">
        <v>40970</v>
      </c>
      <c r="AI5" s="80">
        <v>2249483</v>
      </c>
      <c r="AJ5" s="80" t="s">
        <v>278</v>
      </c>
      <c r="AK5" s="89"/>
      <c r="AL5" s="89"/>
    </row>
    <row r="6" spans="1:38" s="3" customFormat="1" ht="18" customHeight="1" x14ac:dyDescent="0.25">
      <c r="A6" s="3">
        <v>0</v>
      </c>
      <c r="B6" s="11">
        <v>4</v>
      </c>
      <c r="C6" s="11">
        <v>2244407</v>
      </c>
      <c r="D6" s="11">
        <v>14351941</v>
      </c>
      <c r="E6" s="11" t="s">
        <v>8</v>
      </c>
      <c r="F6" s="11" t="s">
        <v>5</v>
      </c>
      <c r="G6" s="11">
        <f t="shared" si="6"/>
        <v>52600</v>
      </c>
      <c r="H6" s="11">
        <v>0</v>
      </c>
      <c r="I6" s="11">
        <f t="shared" si="7"/>
        <v>11967</v>
      </c>
      <c r="J6" s="11">
        <f t="shared" si="0"/>
        <v>5260</v>
      </c>
      <c r="K6" s="11">
        <v>2000</v>
      </c>
      <c r="L6" s="11">
        <f t="shared" si="8"/>
        <v>1300</v>
      </c>
      <c r="M6" s="11">
        <f t="shared" si="1"/>
        <v>73127</v>
      </c>
      <c r="N6" s="14">
        <v>0</v>
      </c>
      <c r="O6" s="14">
        <v>0</v>
      </c>
      <c r="P6" s="14">
        <v>0</v>
      </c>
      <c r="Q6" s="11">
        <v>0</v>
      </c>
      <c r="R6" s="11">
        <v>1800</v>
      </c>
      <c r="S6" s="14">
        <v>0</v>
      </c>
      <c r="T6" s="14">
        <v>30</v>
      </c>
      <c r="U6" s="14">
        <f>ROUND((G6+I6)*10%,0)</f>
        <v>6457</v>
      </c>
      <c r="V6" s="14">
        <v>200</v>
      </c>
      <c r="W6" s="14">
        <v>225</v>
      </c>
      <c r="X6" s="14">
        <v>0</v>
      </c>
      <c r="Y6" s="14"/>
      <c r="Z6" s="14"/>
      <c r="AA6" s="11">
        <f t="shared" si="2"/>
        <v>8712</v>
      </c>
      <c r="AB6" s="15">
        <f t="shared" si="3"/>
        <v>64415</v>
      </c>
      <c r="AC6" s="9">
        <f t="shared" si="4"/>
        <v>3</v>
      </c>
      <c r="AD6" s="11">
        <v>935</v>
      </c>
      <c r="AE6" s="11">
        <v>52600</v>
      </c>
      <c r="AF6" s="73" t="str">
        <f t="shared" ref="AF6:AF15" si="9">IFERROR(VLOOKUP(D6,INCREMENTSJUNE,1,FALSE),"")</f>
        <v/>
      </c>
      <c r="AG6" s="73">
        <f t="shared" si="5"/>
        <v>52600</v>
      </c>
      <c r="AH6" s="94">
        <v>52600</v>
      </c>
      <c r="AI6" s="80">
        <v>2244407</v>
      </c>
      <c r="AJ6" s="80" t="s">
        <v>278</v>
      </c>
      <c r="AK6" s="89"/>
      <c r="AL6" s="89"/>
    </row>
    <row r="7" spans="1:38" s="3" customFormat="1" ht="18" customHeight="1" x14ac:dyDescent="0.25">
      <c r="A7" s="3">
        <v>0</v>
      </c>
      <c r="B7" s="11">
        <v>6</v>
      </c>
      <c r="C7" s="11">
        <v>2224644</v>
      </c>
      <c r="D7" s="11">
        <v>14344711</v>
      </c>
      <c r="E7" s="11" t="s">
        <v>10</v>
      </c>
      <c r="F7" s="11" t="s">
        <v>11</v>
      </c>
      <c r="G7" s="11">
        <f t="shared" si="6"/>
        <v>61960</v>
      </c>
      <c r="H7" s="11"/>
      <c r="I7" s="11">
        <f t="shared" si="7"/>
        <v>14096</v>
      </c>
      <c r="J7" s="11">
        <f t="shared" si="0"/>
        <v>6196</v>
      </c>
      <c r="K7" s="11">
        <v>0</v>
      </c>
      <c r="L7" s="11">
        <v>0</v>
      </c>
      <c r="M7" s="11">
        <f t="shared" si="1"/>
        <v>82252</v>
      </c>
      <c r="N7" s="14">
        <v>0</v>
      </c>
      <c r="O7" s="14">
        <v>0</v>
      </c>
      <c r="P7" s="14">
        <v>7000</v>
      </c>
      <c r="Q7" s="11">
        <v>0</v>
      </c>
      <c r="R7" s="11">
        <v>2200</v>
      </c>
      <c r="S7" s="14">
        <v>0</v>
      </c>
      <c r="T7" s="14">
        <v>60</v>
      </c>
      <c r="U7" s="14">
        <v>0</v>
      </c>
      <c r="V7" s="14">
        <v>200</v>
      </c>
      <c r="W7" s="14">
        <v>225</v>
      </c>
      <c r="X7" s="14">
        <v>2000</v>
      </c>
      <c r="Y7" s="14"/>
      <c r="Z7" s="14"/>
      <c r="AA7" s="11">
        <f t="shared" si="2"/>
        <v>11685</v>
      </c>
      <c r="AB7" s="15">
        <f t="shared" si="3"/>
        <v>70567</v>
      </c>
      <c r="AC7" s="9">
        <f t="shared" si="4"/>
        <v>2</v>
      </c>
      <c r="AD7" s="11">
        <v>0</v>
      </c>
      <c r="AE7" s="11">
        <v>61960</v>
      </c>
      <c r="AF7" s="73" t="str">
        <f t="shared" si="9"/>
        <v/>
      </c>
      <c r="AG7" s="73">
        <f t="shared" si="5"/>
        <v>61960</v>
      </c>
      <c r="AH7" s="94">
        <v>61960</v>
      </c>
      <c r="AI7" s="80">
        <v>2224644</v>
      </c>
      <c r="AJ7" s="80" t="s">
        <v>278</v>
      </c>
      <c r="AK7" s="89"/>
      <c r="AL7" s="89"/>
    </row>
    <row r="8" spans="1:38" s="3" customFormat="1" ht="18" customHeight="1" x14ac:dyDescent="0.25">
      <c r="A8" s="3">
        <v>0</v>
      </c>
      <c r="B8" s="11">
        <v>7</v>
      </c>
      <c r="C8" s="11">
        <v>2224258</v>
      </c>
      <c r="D8" s="11">
        <v>14344462</v>
      </c>
      <c r="E8" s="11" t="s">
        <v>12</v>
      </c>
      <c r="F8" s="11" t="s">
        <v>11</v>
      </c>
      <c r="G8" s="11">
        <f t="shared" si="6"/>
        <v>61960</v>
      </c>
      <c r="H8" s="11">
        <v>0</v>
      </c>
      <c r="I8" s="11">
        <f t="shared" si="7"/>
        <v>14096</v>
      </c>
      <c r="J8" s="11">
        <f t="shared" si="0"/>
        <v>6196</v>
      </c>
      <c r="K8" s="11">
        <v>0</v>
      </c>
      <c r="L8" s="11">
        <v>0</v>
      </c>
      <c r="M8" s="11">
        <f t="shared" si="1"/>
        <v>82252</v>
      </c>
      <c r="N8" s="14">
        <v>0</v>
      </c>
      <c r="O8" s="14" t="s">
        <v>104</v>
      </c>
      <c r="P8" s="14">
        <v>10000</v>
      </c>
      <c r="Q8" s="11" t="s">
        <v>104</v>
      </c>
      <c r="R8" s="11">
        <v>2200</v>
      </c>
      <c r="S8" s="14" t="s">
        <v>104</v>
      </c>
      <c r="T8" s="14">
        <v>60</v>
      </c>
      <c r="U8" s="14">
        <v>0</v>
      </c>
      <c r="V8" s="14">
        <v>200</v>
      </c>
      <c r="W8" s="14">
        <v>225</v>
      </c>
      <c r="X8" s="14">
        <v>2000</v>
      </c>
      <c r="Y8" s="14"/>
      <c r="Z8" s="14"/>
      <c r="AA8" s="11">
        <f t="shared" si="2"/>
        <v>14685</v>
      </c>
      <c r="AB8" s="15">
        <f t="shared" si="3"/>
        <v>67567</v>
      </c>
      <c r="AC8" s="9">
        <f t="shared" si="4"/>
        <v>2</v>
      </c>
      <c r="AD8" s="11">
        <v>0</v>
      </c>
      <c r="AE8" s="11">
        <v>61960</v>
      </c>
      <c r="AF8" s="73" t="str">
        <f t="shared" si="9"/>
        <v/>
      </c>
      <c r="AG8" s="73">
        <f t="shared" si="5"/>
        <v>61960</v>
      </c>
      <c r="AH8" s="95">
        <v>61960</v>
      </c>
      <c r="AI8" s="80">
        <v>2224258</v>
      </c>
      <c r="AJ8" s="80" t="s">
        <v>278</v>
      </c>
    </row>
    <row r="9" spans="1:38" s="3" customFormat="1" ht="18" customHeight="1" x14ac:dyDescent="0.25">
      <c r="A9" s="3">
        <v>0</v>
      </c>
      <c r="B9" s="11">
        <v>8</v>
      </c>
      <c r="C9" s="11">
        <v>2233232</v>
      </c>
      <c r="D9" s="11">
        <v>14417006</v>
      </c>
      <c r="E9" s="11" t="s">
        <v>13</v>
      </c>
      <c r="F9" s="11" t="s">
        <v>29</v>
      </c>
      <c r="G9" s="11">
        <f t="shared" si="6"/>
        <v>74770</v>
      </c>
      <c r="H9" s="11"/>
      <c r="I9" s="11">
        <f t="shared" si="7"/>
        <v>17010</v>
      </c>
      <c r="J9" s="11">
        <f t="shared" si="0"/>
        <v>7477</v>
      </c>
      <c r="K9" s="11">
        <v>2000</v>
      </c>
      <c r="L9" s="11">
        <f t="shared" si="8"/>
        <v>1525</v>
      </c>
      <c r="M9" s="11">
        <f t="shared" si="1"/>
        <v>102782</v>
      </c>
      <c r="N9" s="14">
        <v>5000</v>
      </c>
      <c r="O9" s="14">
        <v>0</v>
      </c>
      <c r="P9" s="14">
        <v>0</v>
      </c>
      <c r="Q9" s="11">
        <v>0</v>
      </c>
      <c r="R9" s="11">
        <v>2200</v>
      </c>
      <c r="S9" s="14">
        <v>0</v>
      </c>
      <c r="T9" s="14">
        <v>60</v>
      </c>
      <c r="U9" s="14">
        <v>0</v>
      </c>
      <c r="V9" s="14">
        <v>200</v>
      </c>
      <c r="W9" s="14">
        <v>300</v>
      </c>
      <c r="X9" s="14">
        <v>2000</v>
      </c>
      <c r="Y9" s="14"/>
      <c r="Z9" s="14"/>
      <c r="AA9" s="11">
        <f t="shared" si="2"/>
        <v>9760</v>
      </c>
      <c r="AB9" s="15">
        <f t="shared" si="3"/>
        <v>93022</v>
      </c>
      <c r="AC9" s="9">
        <f t="shared" si="4"/>
        <v>2</v>
      </c>
      <c r="AD9" s="11">
        <v>935</v>
      </c>
      <c r="AE9" s="11">
        <v>74770</v>
      </c>
      <c r="AF9" s="73" t="str">
        <f t="shared" si="9"/>
        <v/>
      </c>
      <c r="AG9" s="73">
        <f t="shared" si="5"/>
        <v>74770</v>
      </c>
      <c r="AH9" s="95">
        <v>74770</v>
      </c>
      <c r="AI9" s="80">
        <v>2233232</v>
      </c>
      <c r="AJ9" s="80" t="s">
        <v>277</v>
      </c>
    </row>
    <row r="10" spans="1:38" s="3" customFormat="1" ht="18" customHeight="1" x14ac:dyDescent="0.25">
      <c r="A10" s="3">
        <v>0</v>
      </c>
      <c r="B10" s="11">
        <v>9</v>
      </c>
      <c r="C10" s="11">
        <v>2224679</v>
      </c>
      <c r="D10" s="11">
        <v>14344736</v>
      </c>
      <c r="E10" s="11" t="s">
        <v>15</v>
      </c>
      <c r="F10" s="11" t="s">
        <v>14</v>
      </c>
      <c r="G10" s="11">
        <f t="shared" si="6"/>
        <v>61960</v>
      </c>
      <c r="H10" s="11"/>
      <c r="I10" s="11">
        <f t="shared" si="7"/>
        <v>14096</v>
      </c>
      <c r="J10" s="11">
        <f t="shared" si="0"/>
        <v>6196</v>
      </c>
      <c r="K10" s="11">
        <v>2000</v>
      </c>
      <c r="L10" s="11">
        <f t="shared" si="8"/>
        <v>1400</v>
      </c>
      <c r="M10" s="11">
        <f t="shared" si="1"/>
        <v>85652</v>
      </c>
      <c r="N10" s="14">
        <v>0</v>
      </c>
      <c r="O10" s="73">
        <v>0</v>
      </c>
      <c r="P10" s="14">
        <v>5000</v>
      </c>
      <c r="Q10" s="91">
        <v>0</v>
      </c>
      <c r="R10" s="11">
        <v>2200</v>
      </c>
      <c r="S10" s="73">
        <v>0</v>
      </c>
      <c r="T10" s="74">
        <v>60</v>
      </c>
      <c r="U10" s="14">
        <v>0</v>
      </c>
      <c r="V10" s="74">
        <v>200</v>
      </c>
      <c r="W10" s="74">
        <v>225</v>
      </c>
      <c r="X10" s="14">
        <v>1000</v>
      </c>
      <c r="Y10" s="14"/>
      <c r="Z10" s="14"/>
      <c r="AA10" s="11">
        <f t="shared" si="2"/>
        <v>8685</v>
      </c>
      <c r="AB10" s="15">
        <f t="shared" si="3"/>
        <v>76967</v>
      </c>
      <c r="AC10" s="9">
        <f t="shared" si="4"/>
        <v>2</v>
      </c>
      <c r="AD10" s="11">
        <v>860</v>
      </c>
      <c r="AE10" s="11">
        <v>61960</v>
      </c>
      <c r="AF10" s="73" t="str">
        <f t="shared" si="9"/>
        <v/>
      </c>
      <c r="AG10" s="73">
        <f t="shared" si="5"/>
        <v>61960</v>
      </c>
      <c r="AH10" s="95">
        <v>61960</v>
      </c>
      <c r="AI10" s="80">
        <v>2224679</v>
      </c>
      <c r="AJ10" s="80" t="s">
        <v>278</v>
      </c>
    </row>
    <row r="11" spans="1:38" s="3" customFormat="1" ht="18" customHeight="1" x14ac:dyDescent="0.25">
      <c r="A11" s="3">
        <v>0</v>
      </c>
      <c r="B11" s="11">
        <v>10</v>
      </c>
      <c r="C11" s="11">
        <v>2224229</v>
      </c>
      <c r="D11" s="11">
        <v>14344437</v>
      </c>
      <c r="E11" s="11" t="s">
        <v>16</v>
      </c>
      <c r="F11" s="11" t="s">
        <v>17</v>
      </c>
      <c r="G11" s="11">
        <f t="shared" si="6"/>
        <v>61960</v>
      </c>
      <c r="H11" s="11"/>
      <c r="I11" s="11">
        <f t="shared" si="7"/>
        <v>14096</v>
      </c>
      <c r="J11" s="11">
        <f t="shared" si="0"/>
        <v>6196</v>
      </c>
      <c r="K11" s="11">
        <v>2000</v>
      </c>
      <c r="L11" s="11">
        <f t="shared" si="8"/>
        <v>1400</v>
      </c>
      <c r="M11" s="11">
        <f t="shared" si="1"/>
        <v>85652</v>
      </c>
      <c r="N11" s="14">
        <v>0</v>
      </c>
      <c r="O11" s="14">
        <v>0</v>
      </c>
      <c r="P11" s="14">
        <v>5000</v>
      </c>
      <c r="Q11" s="11">
        <v>0</v>
      </c>
      <c r="R11" s="11">
        <v>2200</v>
      </c>
      <c r="S11" s="14">
        <v>0</v>
      </c>
      <c r="T11" s="14">
        <v>60</v>
      </c>
      <c r="U11" s="14">
        <v>0</v>
      </c>
      <c r="V11" s="14">
        <v>200</v>
      </c>
      <c r="W11" s="14">
        <v>225</v>
      </c>
      <c r="X11" s="14">
        <v>5000</v>
      </c>
      <c r="Y11" s="14"/>
      <c r="Z11" s="14"/>
      <c r="AA11" s="11">
        <f t="shared" si="2"/>
        <v>12685</v>
      </c>
      <c r="AB11" s="15">
        <f t="shared" si="3"/>
        <v>72967</v>
      </c>
      <c r="AC11" s="9">
        <f t="shared" si="4"/>
        <v>2</v>
      </c>
      <c r="AD11" s="11">
        <v>860</v>
      </c>
      <c r="AE11" s="11">
        <v>61960</v>
      </c>
      <c r="AF11" s="73" t="str">
        <f t="shared" si="9"/>
        <v/>
      </c>
      <c r="AG11" s="73">
        <f t="shared" si="5"/>
        <v>61960</v>
      </c>
      <c r="AH11" s="95">
        <v>61960</v>
      </c>
      <c r="AI11" s="80">
        <v>2224229</v>
      </c>
      <c r="AJ11" s="80" t="s">
        <v>278</v>
      </c>
    </row>
    <row r="12" spans="1:38" s="3" customFormat="1" ht="18" customHeight="1" x14ac:dyDescent="0.25">
      <c r="A12" s="3">
        <v>0</v>
      </c>
      <c r="B12" s="11">
        <v>11</v>
      </c>
      <c r="C12" s="11">
        <v>2224242</v>
      </c>
      <c r="D12" s="11">
        <v>14344447</v>
      </c>
      <c r="E12" s="11" t="s">
        <v>18</v>
      </c>
      <c r="F12" s="11" t="s">
        <v>17</v>
      </c>
      <c r="G12" s="11">
        <f t="shared" si="6"/>
        <v>61960</v>
      </c>
      <c r="H12" s="11">
        <v>0</v>
      </c>
      <c r="I12" s="11">
        <f t="shared" si="7"/>
        <v>14096</v>
      </c>
      <c r="J12" s="11">
        <f t="shared" si="0"/>
        <v>6196</v>
      </c>
      <c r="K12" s="11">
        <v>2000</v>
      </c>
      <c r="L12" s="11">
        <f t="shared" si="8"/>
        <v>1400</v>
      </c>
      <c r="M12" s="11">
        <f t="shared" si="1"/>
        <v>85652</v>
      </c>
      <c r="N12" s="14">
        <v>0</v>
      </c>
      <c r="O12" s="14">
        <v>0</v>
      </c>
      <c r="P12" s="14">
        <v>10000</v>
      </c>
      <c r="Q12" s="11">
        <v>0</v>
      </c>
      <c r="R12" s="11">
        <v>2200</v>
      </c>
      <c r="S12" s="14">
        <v>0</v>
      </c>
      <c r="T12" s="14">
        <v>60</v>
      </c>
      <c r="U12" s="14">
        <v>0</v>
      </c>
      <c r="V12" s="14">
        <v>200</v>
      </c>
      <c r="W12" s="14">
        <v>225</v>
      </c>
      <c r="X12" s="14">
        <v>5000</v>
      </c>
      <c r="Y12" s="14"/>
      <c r="Z12" s="14"/>
      <c r="AA12" s="11">
        <f t="shared" si="2"/>
        <v>17685</v>
      </c>
      <c r="AB12" s="15">
        <f t="shared" si="3"/>
        <v>67967</v>
      </c>
      <c r="AC12" s="9">
        <f t="shared" si="4"/>
        <v>2</v>
      </c>
      <c r="AD12" s="11">
        <v>860</v>
      </c>
      <c r="AE12" s="11">
        <v>61960</v>
      </c>
      <c r="AF12" s="73" t="str">
        <f t="shared" si="9"/>
        <v/>
      </c>
      <c r="AG12" s="73">
        <f t="shared" si="5"/>
        <v>61960</v>
      </c>
      <c r="AH12" s="95">
        <v>61960</v>
      </c>
      <c r="AI12" s="80">
        <v>2224242</v>
      </c>
      <c r="AJ12" s="80" t="s">
        <v>278</v>
      </c>
    </row>
    <row r="13" spans="1:38" s="3" customFormat="1" ht="18" customHeight="1" x14ac:dyDescent="0.25">
      <c r="A13" s="3">
        <v>0</v>
      </c>
      <c r="B13" s="11">
        <v>14</v>
      </c>
      <c r="C13" s="11">
        <v>2255741</v>
      </c>
      <c r="D13" s="11">
        <v>14970726</v>
      </c>
      <c r="E13" s="11" t="s">
        <v>20</v>
      </c>
      <c r="F13" s="11" t="s">
        <v>19</v>
      </c>
      <c r="G13" s="11">
        <f t="shared" si="6"/>
        <v>21800</v>
      </c>
      <c r="H13" s="11">
        <v>0</v>
      </c>
      <c r="I13" s="11">
        <f t="shared" si="7"/>
        <v>4960</v>
      </c>
      <c r="J13" s="11">
        <f t="shared" si="0"/>
        <v>2180</v>
      </c>
      <c r="K13" s="11">
        <v>1744</v>
      </c>
      <c r="L13" s="11">
        <f t="shared" si="8"/>
        <v>700</v>
      </c>
      <c r="M13" s="11">
        <f t="shared" si="1"/>
        <v>31384</v>
      </c>
      <c r="N13" s="14">
        <v>0</v>
      </c>
      <c r="O13" s="14">
        <v>0</v>
      </c>
      <c r="P13" s="14">
        <v>0</v>
      </c>
      <c r="Q13" s="11">
        <v>0</v>
      </c>
      <c r="R13" s="11">
        <v>800</v>
      </c>
      <c r="S13" s="14">
        <v>0</v>
      </c>
      <c r="T13" s="14">
        <v>15</v>
      </c>
      <c r="U13" s="14">
        <f>ROUND((G13+I13)*10%,0)</f>
        <v>2676</v>
      </c>
      <c r="V13" s="14">
        <v>200</v>
      </c>
      <c r="W13" s="14">
        <v>225</v>
      </c>
      <c r="X13" s="14">
        <v>0</v>
      </c>
      <c r="Y13" s="14"/>
      <c r="Z13" s="14"/>
      <c r="AA13" s="11">
        <f t="shared" si="2"/>
        <v>3916</v>
      </c>
      <c r="AB13" s="15">
        <f t="shared" si="3"/>
        <v>27468</v>
      </c>
      <c r="AC13" s="9">
        <f t="shared" si="4"/>
        <v>1</v>
      </c>
      <c r="AD13" s="11">
        <v>500</v>
      </c>
      <c r="AE13" s="11">
        <v>21800</v>
      </c>
      <c r="AF13" s="73" t="str">
        <f t="shared" si="9"/>
        <v/>
      </c>
      <c r="AG13" s="73">
        <f t="shared" si="5"/>
        <v>21800</v>
      </c>
      <c r="AH13" s="95">
        <v>21800</v>
      </c>
      <c r="AI13" s="80">
        <v>2255741</v>
      </c>
      <c r="AJ13" s="80" t="s">
        <v>279</v>
      </c>
    </row>
    <row r="14" spans="1:38" s="3" customFormat="1" ht="18" customHeight="1" x14ac:dyDescent="0.25">
      <c r="A14" s="3">
        <v>0</v>
      </c>
      <c r="B14" s="11">
        <v>15</v>
      </c>
      <c r="C14" s="11">
        <v>2224209</v>
      </c>
      <c r="D14" s="11">
        <v>14344420</v>
      </c>
      <c r="E14" s="11" t="s">
        <v>21</v>
      </c>
      <c r="F14" s="11" t="s">
        <v>19</v>
      </c>
      <c r="G14" s="11">
        <f t="shared" si="6"/>
        <v>65360</v>
      </c>
      <c r="H14" s="11">
        <v>0</v>
      </c>
      <c r="I14" s="11">
        <f t="shared" si="7"/>
        <v>14869</v>
      </c>
      <c r="J14" s="11">
        <f t="shared" si="0"/>
        <v>6536</v>
      </c>
      <c r="K14" s="11">
        <v>2000</v>
      </c>
      <c r="L14" s="11">
        <f t="shared" si="8"/>
        <v>1225</v>
      </c>
      <c r="M14" s="11">
        <f t="shared" si="1"/>
        <v>89990</v>
      </c>
      <c r="N14" s="14">
        <v>0</v>
      </c>
      <c r="O14" s="14">
        <v>0</v>
      </c>
      <c r="P14" s="14">
        <v>8000</v>
      </c>
      <c r="Q14" s="11">
        <v>0</v>
      </c>
      <c r="R14" s="11">
        <v>2200</v>
      </c>
      <c r="S14" s="14">
        <v>0</v>
      </c>
      <c r="T14" s="14">
        <v>60</v>
      </c>
      <c r="U14" s="14">
        <v>0</v>
      </c>
      <c r="V14" s="14">
        <v>200</v>
      </c>
      <c r="W14" s="14">
        <v>225</v>
      </c>
      <c r="X14" s="14">
        <v>6000</v>
      </c>
      <c r="Y14" s="14"/>
      <c r="Z14" s="14"/>
      <c r="AA14" s="11">
        <f t="shared" si="2"/>
        <v>16685</v>
      </c>
      <c r="AB14" s="15">
        <f t="shared" si="3"/>
        <v>73305</v>
      </c>
      <c r="AC14" s="9">
        <f t="shared" si="4"/>
        <v>1</v>
      </c>
      <c r="AD14" s="11">
        <v>875</v>
      </c>
      <c r="AE14" s="11">
        <v>65360</v>
      </c>
      <c r="AF14" s="73" t="str">
        <f t="shared" si="9"/>
        <v/>
      </c>
      <c r="AG14" s="73">
        <f t="shared" si="5"/>
        <v>65360</v>
      </c>
      <c r="AH14" s="95">
        <v>65360</v>
      </c>
      <c r="AI14" s="80">
        <v>2224209</v>
      </c>
      <c r="AJ14" s="80" t="s">
        <v>278</v>
      </c>
    </row>
    <row r="15" spans="1:38" s="3" customFormat="1" ht="18" customHeight="1" x14ac:dyDescent="0.25">
      <c r="A15" s="3">
        <v>0</v>
      </c>
      <c r="B15" s="11">
        <v>16</v>
      </c>
      <c r="C15" s="11">
        <v>2224252</v>
      </c>
      <c r="D15" s="11">
        <v>14344456</v>
      </c>
      <c r="E15" s="11" t="s">
        <v>22</v>
      </c>
      <c r="F15" s="11" t="s">
        <v>19</v>
      </c>
      <c r="G15" s="11">
        <f t="shared" si="6"/>
        <v>60260</v>
      </c>
      <c r="H15" s="11">
        <v>0</v>
      </c>
      <c r="I15" s="11">
        <f t="shared" si="7"/>
        <v>13709</v>
      </c>
      <c r="J15" s="11">
        <f t="shared" si="0"/>
        <v>6026</v>
      </c>
      <c r="K15" s="11">
        <v>2000</v>
      </c>
      <c r="L15" s="11">
        <f t="shared" si="8"/>
        <v>1225</v>
      </c>
      <c r="M15" s="11">
        <f t="shared" si="1"/>
        <v>83220</v>
      </c>
      <c r="N15" s="14">
        <v>0</v>
      </c>
      <c r="O15" s="14">
        <v>0</v>
      </c>
      <c r="P15" s="14">
        <v>0</v>
      </c>
      <c r="Q15" s="11">
        <v>0</v>
      </c>
      <c r="R15" s="11">
        <v>2200</v>
      </c>
      <c r="S15" s="14">
        <v>0</v>
      </c>
      <c r="T15" s="14">
        <v>60</v>
      </c>
      <c r="U15" s="14">
        <f>ROUND((G15+I15)*10%,0)</f>
        <v>7397</v>
      </c>
      <c r="V15" s="14">
        <v>200</v>
      </c>
      <c r="W15" s="14">
        <v>225</v>
      </c>
      <c r="X15" s="14">
        <v>5000</v>
      </c>
      <c r="Y15" s="14"/>
      <c r="Z15" s="14"/>
      <c r="AA15" s="11">
        <f t="shared" si="2"/>
        <v>15082</v>
      </c>
      <c r="AB15" s="15">
        <f t="shared" si="3"/>
        <v>68138</v>
      </c>
      <c r="AC15" s="9">
        <f t="shared" si="4"/>
        <v>1</v>
      </c>
      <c r="AD15" s="11">
        <v>875</v>
      </c>
      <c r="AE15" s="11">
        <v>60260</v>
      </c>
      <c r="AF15" s="73" t="str">
        <f t="shared" si="9"/>
        <v/>
      </c>
      <c r="AG15" s="73">
        <f t="shared" si="5"/>
        <v>60260</v>
      </c>
      <c r="AH15" s="95">
        <v>60260</v>
      </c>
      <c r="AI15" s="80">
        <v>2224252</v>
      </c>
      <c r="AJ15" s="80" t="s">
        <v>278</v>
      </c>
    </row>
    <row r="16" spans="1:38" s="121" customFormat="1" ht="18" customHeight="1" x14ac:dyDescent="0.25">
      <c r="A16" s="121">
        <v>0</v>
      </c>
      <c r="B16" s="86">
        <v>17</v>
      </c>
      <c r="C16" s="86">
        <v>2215020</v>
      </c>
      <c r="D16" s="86">
        <v>14342258</v>
      </c>
      <c r="E16" s="86" t="s">
        <v>23</v>
      </c>
      <c r="F16" s="86" t="s">
        <v>64</v>
      </c>
      <c r="G16" s="86">
        <f t="shared" si="6"/>
        <v>74770</v>
      </c>
      <c r="H16" s="86"/>
      <c r="I16" s="86">
        <f t="shared" si="7"/>
        <v>17010</v>
      </c>
      <c r="J16" s="86">
        <f t="shared" si="0"/>
        <v>7477</v>
      </c>
      <c r="K16" s="86">
        <v>2000</v>
      </c>
      <c r="L16" s="86">
        <f t="shared" si="8"/>
        <v>1525</v>
      </c>
      <c r="M16" s="86">
        <f t="shared" si="1"/>
        <v>102782</v>
      </c>
      <c r="N16" s="105">
        <v>5000</v>
      </c>
      <c r="O16" s="105">
        <v>0</v>
      </c>
      <c r="P16" s="105">
        <v>0</v>
      </c>
      <c r="Q16" s="86">
        <v>0</v>
      </c>
      <c r="R16" s="86">
        <v>2200</v>
      </c>
      <c r="S16" s="105">
        <v>0</v>
      </c>
      <c r="T16" s="105">
        <v>120</v>
      </c>
      <c r="U16" s="105">
        <v>0</v>
      </c>
      <c r="V16" s="105">
        <v>200</v>
      </c>
      <c r="W16" s="105">
        <v>300</v>
      </c>
      <c r="X16" s="105">
        <v>5000</v>
      </c>
      <c r="Y16" s="105"/>
      <c r="Z16" s="105"/>
      <c r="AA16" s="86">
        <f t="shared" si="2"/>
        <v>12820</v>
      </c>
      <c r="AB16" s="106">
        <f t="shared" si="3"/>
        <v>89962</v>
      </c>
      <c r="AC16" s="100">
        <f t="shared" si="4"/>
        <v>2</v>
      </c>
      <c r="AD16" s="86">
        <v>1125</v>
      </c>
      <c r="AE16" s="86">
        <v>72810</v>
      </c>
      <c r="AF16" s="92" t="s">
        <v>319</v>
      </c>
      <c r="AG16" s="92">
        <f t="shared" si="5"/>
        <v>74770</v>
      </c>
      <c r="AH16" s="109">
        <v>72810</v>
      </c>
      <c r="AI16" s="122">
        <v>2215020</v>
      </c>
      <c r="AJ16" s="122" t="s">
        <v>277</v>
      </c>
    </row>
    <row r="17" spans="1:36" s="3" customFormat="1" ht="18" customHeight="1" x14ac:dyDescent="0.25">
      <c r="A17" s="3">
        <v>0</v>
      </c>
      <c r="B17" s="11">
        <v>18</v>
      </c>
      <c r="C17" s="11">
        <v>2249481</v>
      </c>
      <c r="D17" s="11">
        <v>14355349</v>
      </c>
      <c r="E17" s="11" t="s">
        <v>25</v>
      </c>
      <c r="F17" s="11" t="s">
        <v>24</v>
      </c>
      <c r="G17" s="11">
        <f t="shared" si="6"/>
        <v>40970</v>
      </c>
      <c r="H17" s="11">
        <v>0</v>
      </c>
      <c r="I17" s="11">
        <f t="shared" si="7"/>
        <v>9321</v>
      </c>
      <c r="J17" s="11">
        <f t="shared" si="0"/>
        <v>4097</v>
      </c>
      <c r="K17" s="11">
        <v>2000</v>
      </c>
      <c r="L17" s="11">
        <f t="shared" si="8"/>
        <v>1100</v>
      </c>
      <c r="M17" s="11">
        <f t="shared" si="1"/>
        <v>57488</v>
      </c>
      <c r="N17" s="14">
        <v>0</v>
      </c>
      <c r="O17" s="14">
        <v>0</v>
      </c>
      <c r="P17" s="14">
        <v>0</v>
      </c>
      <c r="Q17" s="11">
        <v>0</v>
      </c>
      <c r="R17" s="11">
        <v>1300</v>
      </c>
      <c r="S17" s="14">
        <v>0</v>
      </c>
      <c r="T17" s="14">
        <v>30</v>
      </c>
      <c r="U17" s="14">
        <f>ROUND((G17+I17)*10%,0)</f>
        <v>5029</v>
      </c>
      <c r="V17" s="14">
        <v>200</v>
      </c>
      <c r="W17" s="14">
        <v>225</v>
      </c>
      <c r="X17" s="14">
        <v>0</v>
      </c>
      <c r="Y17" s="14"/>
      <c r="Z17" s="14"/>
      <c r="AA17" s="11">
        <f t="shared" si="2"/>
        <v>6784</v>
      </c>
      <c r="AB17" s="15">
        <f t="shared" si="3"/>
        <v>50704</v>
      </c>
      <c r="AC17" s="9">
        <f t="shared" si="4"/>
        <v>3</v>
      </c>
      <c r="AD17" s="11">
        <v>825</v>
      </c>
      <c r="AE17" s="11">
        <v>40970</v>
      </c>
      <c r="AF17" s="73"/>
      <c r="AG17" s="73">
        <f t="shared" si="5"/>
        <v>40970</v>
      </c>
      <c r="AH17" s="95">
        <v>40970</v>
      </c>
      <c r="AI17" s="80">
        <v>2249481</v>
      </c>
      <c r="AJ17" s="80" t="s">
        <v>278</v>
      </c>
    </row>
    <row r="18" spans="1:36" s="3" customFormat="1" ht="18" customHeight="1" x14ac:dyDescent="0.25">
      <c r="A18" s="3">
        <v>0</v>
      </c>
      <c r="B18" s="11">
        <v>20</v>
      </c>
      <c r="C18" s="11">
        <v>2224273</v>
      </c>
      <c r="D18" s="11">
        <v>14344472</v>
      </c>
      <c r="E18" s="11" t="s">
        <v>27</v>
      </c>
      <c r="F18" s="11" t="s">
        <v>26</v>
      </c>
      <c r="G18" s="11">
        <f t="shared" si="6"/>
        <v>57100</v>
      </c>
      <c r="H18" s="11">
        <v>0</v>
      </c>
      <c r="I18" s="11">
        <f t="shared" si="7"/>
        <v>12990</v>
      </c>
      <c r="J18" s="11">
        <f t="shared" si="0"/>
        <v>5710</v>
      </c>
      <c r="K18" s="11">
        <v>2000</v>
      </c>
      <c r="L18" s="11">
        <f t="shared" si="8"/>
        <v>1400</v>
      </c>
      <c r="M18" s="11">
        <f t="shared" si="1"/>
        <v>79200</v>
      </c>
      <c r="N18" s="14">
        <v>0</v>
      </c>
      <c r="O18" s="14">
        <v>0</v>
      </c>
      <c r="P18" s="14">
        <v>4000</v>
      </c>
      <c r="Q18" s="11">
        <v>0</v>
      </c>
      <c r="R18" s="11">
        <v>2200</v>
      </c>
      <c r="S18" s="14">
        <v>0</v>
      </c>
      <c r="T18" s="14">
        <v>30</v>
      </c>
      <c r="U18" s="14">
        <v>0</v>
      </c>
      <c r="V18" s="14">
        <v>200</v>
      </c>
      <c r="W18" s="14">
        <v>225</v>
      </c>
      <c r="X18" s="14">
        <v>0</v>
      </c>
      <c r="Y18" s="14"/>
      <c r="Z18" s="14"/>
      <c r="AA18" s="11">
        <f t="shared" si="2"/>
        <v>6655</v>
      </c>
      <c r="AB18" s="15">
        <f t="shared" si="3"/>
        <v>72545</v>
      </c>
      <c r="AC18" s="9">
        <f t="shared" si="4"/>
        <v>2</v>
      </c>
      <c r="AD18" s="11">
        <v>860</v>
      </c>
      <c r="AE18" s="11">
        <v>57100</v>
      </c>
      <c r="AF18" s="73" t="str">
        <f>IFERROR(VLOOKUP(D18,INCREMENTSJUNE,1,FALSE),"")</f>
        <v/>
      </c>
      <c r="AG18" s="73">
        <f t="shared" si="5"/>
        <v>57100</v>
      </c>
      <c r="AH18" s="95">
        <v>57100</v>
      </c>
      <c r="AI18" s="80">
        <v>2224273</v>
      </c>
      <c r="AJ18" s="80" t="s">
        <v>278</v>
      </c>
    </row>
    <row r="19" spans="1:36" s="3" customFormat="1" ht="18" customHeight="1" x14ac:dyDescent="0.25">
      <c r="A19" s="3">
        <v>0</v>
      </c>
      <c r="B19" s="11">
        <v>21</v>
      </c>
      <c r="C19" s="11">
        <v>2224186</v>
      </c>
      <c r="D19" s="11">
        <v>14344403</v>
      </c>
      <c r="E19" s="11" t="s">
        <v>28</v>
      </c>
      <c r="F19" s="11" t="s">
        <v>29</v>
      </c>
      <c r="G19" s="11">
        <f t="shared" si="6"/>
        <v>60260</v>
      </c>
      <c r="H19" s="11"/>
      <c r="I19" s="11">
        <f t="shared" si="7"/>
        <v>13709</v>
      </c>
      <c r="J19" s="11">
        <f t="shared" si="0"/>
        <v>6026</v>
      </c>
      <c r="K19" s="11">
        <v>2000</v>
      </c>
      <c r="L19" s="11">
        <f t="shared" si="8"/>
        <v>1400</v>
      </c>
      <c r="M19" s="11">
        <f t="shared" si="1"/>
        <v>83395</v>
      </c>
      <c r="N19" s="14">
        <v>5000</v>
      </c>
      <c r="O19" s="14">
        <v>0</v>
      </c>
      <c r="P19" s="14">
        <v>0</v>
      </c>
      <c r="Q19" s="11">
        <v>0</v>
      </c>
      <c r="R19" s="11">
        <v>2200</v>
      </c>
      <c r="S19" s="14">
        <v>0</v>
      </c>
      <c r="T19" s="14">
        <v>60</v>
      </c>
      <c r="U19" s="14">
        <v>0</v>
      </c>
      <c r="V19" s="14">
        <v>200</v>
      </c>
      <c r="W19" s="14">
        <v>225</v>
      </c>
      <c r="X19" s="14">
        <v>4000</v>
      </c>
      <c r="Y19" s="14"/>
      <c r="Z19" s="14"/>
      <c r="AA19" s="11">
        <f t="shared" si="2"/>
        <v>11685</v>
      </c>
      <c r="AB19" s="15">
        <f t="shared" si="3"/>
        <v>71710</v>
      </c>
      <c r="AC19" s="9">
        <f t="shared" si="4"/>
        <v>2</v>
      </c>
      <c r="AD19" s="11">
        <v>860</v>
      </c>
      <c r="AE19" s="11">
        <v>60260</v>
      </c>
      <c r="AF19" s="73" t="str">
        <f>IFERROR(VLOOKUP(D19,INCREMENTSJUNE,1,FALSE),"")</f>
        <v/>
      </c>
      <c r="AG19" s="73">
        <f t="shared" si="5"/>
        <v>60260</v>
      </c>
      <c r="AH19" s="95">
        <v>60260</v>
      </c>
      <c r="AI19" s="80">
        <v>2224186</v>
      </c>
      <c r="AJ19" s="80" t="s">
        <v>278</v>
      </c>
    </row>
    <row r="20" spans="1:36" s="3" customFormat="1" ht="18" customHeight="1" x14ac:dyDescent="0.25">
      <c r="A20" s="3">
        <v>0</v>
      </c>
      <c r="B20" s="11">
        <v>22</v>
      </c>
      <c r="C20" s="11">
        <v>2244603</v>
      </c>
      <c r="D20" s="11">
        <v>14352118</v>
      </c>
      <c r="E20" s="11" t="s">
        <v>30</v>
      </c>
      <c r="F20" s="11" t="s">
        <v>41</v>
      </c>
      <c r="G20" s="11">
        <f t="shared" si="6"/>
        <v>49790</v>
      </c>
      <c r="H20" s="11">
        <v>0</v>
      </c>
      <c r="I20" s="11">
        <f t="shared" si="7"/>
        <v>11327</v>
      </c>
      <c r="J20" s="11">
        <f t="shared" si="0"/>
        <v>4979</v>
      </c>
      <c r="K20" s="11">
        <v>2000</v>
      </c>
      <c r="L20" s="11">
        <f t="shared" si="8"/>
        <v>1150</v>
      </c>
      <c r="M20" s="11">
        <f t="shared" si="1"/>
        <v>69246</v>
      </c>
      <c r="N20" s="14">
        <v>0</v>
      </c>
      <c r="O20" s="14">
        <v>0</v>
      </c>
      <c r="P20" s="14">
        <v>0</v>
      </c>
      <c r="Q20" s="11">
        <v>0</v>
      </c>
      <c r="R20" s="11">
        <v>1800</v>
      </c>
      <c r="S20" s="14">
        <v>0</v>
      </c>
      <c r="T20" s="14">
        <v>30</v>
      </c>
      <c r="U20" s="14">
        <f>ROUND((G20+I20)*10%,0)</f>
        <v>6112</v>
      </c>
      <c r="V20" s="14">
        <v>200</v>
      </c>
      <c r="W20" s="14">
        <v>225</v>
      </c>
      <c r="X20" s="14">
        <v>1000</v>
      </c>
      <c r="Y20" s="14"/>
      <c r="Z20" s="14"/>
      <c r="AA20" s="11">
        <f t="shared" si="2"/>
        <v>9367</v>
      </c>
      <c r="AB20" s="15">
        <f t="shared" si="3"/>
        <v>59879</v>
      </c>
      <c r="AC20" s="9">
        <f t="shared" si="4"/>
        <v>2</v>
      </c>
      <c r="AD20" s="11">
        <v>710</v>
      </c>
      <c r="AE20" s="11">
        <v>49790</v>
      </c>
      <c r="AF20" s="73" t="str">
        <f>IFERROR(VLOOKUP(D20,INCREMENTSJUNE,1,FALSE),"")</f>
        <v/>
      </c>
      <c r="AG20" s="73">
        <f t="shared" si="5"/>
        <v>49790</v>
      </c>
      <c r="AH20" s="95">
        <v>49790</v>
      </c>
      <c r="AI20" s="80">
        <v>2244603</v>
      </c>
      <c r="AJ20" s="80" t="s">
        <v>278</v>
      </c>
    </row>
    <row r="21" spans="1:36" s="3" customFormat="1" ht="18" customHeight="1" x14ac:dyDescent="0.25">
      <c r="A21" s="3">
        <v>0</v>
      </c>
      <c r="B21" s="11">
        <v>23</v>
      </c>
      <c r="C21" s="11">
        <v>2224177</v>
      </c>
      <c r="D21" s="11">
        <v>14344396</v>
      </c>
      <c r="E21" s="11" t="s">
        <v>31</v>
      </c>
      <c r="F21" s="11" t="s">
        <v>62</v>
      </c>
      <c r="G21" s="11">
        <f t="shared" si="6"/>
        <v>72810</v>
      </c>
      <c r="H21" s="11"/>
      <c r="I21" s="11">
        <f t="shared" si="7"/>
        <v>16564</v>
      </c>
      <c r="J21" s="11">
        <f t="shared" si="0"/>
        <v>7281</v>
      </c>
      <c r="K21" s="11">
        <v>2000</v>
      </c>
      <c r="L21" s="11">
        <f t="shared" si="8"/>
        <v>1525</v>
      </c>
      <c r="M21" s="11">
        <f t="shared" si="1"/>
        <v>100180</v>
      </c>
      <c r="N21" s="14">
        <v>0</v>
      </c>
      <c r="O21" s="14">
        <v>0</v>
      </c>
      <c r="P21" s="14">
        <v>10000</v>
      </c>
      <c r="Q21" s="11">
        <v>0</v>
      </c>
      <c r="R21" s="11">
        <v>2200</v>
      </c>
      <c r="S21" s="14">
        <v>0</v>
      </c>
      <c r="T21" s="14">
        <v>60</v>
      </c>
      <c r="U21" s="14">
        <v>0</v>
      </c>
      <c r="V21" s="14">
        <v>200</v>
      </c>
      <c r="W21" s="14">
        <v>300</v>
      </c>
      <c r="X21" s="14">
        <v>7000</v>
      </c>
      <c r="Y21" s="14"/>
      <c r="Z21" s="14"/>
      <c r="AA21" s="11">
        <f t="shared" si="2"/>
        <v>19760</v>
      </c>
      <c r="AB21" s="15">
        <f t="shared" si="3"/>
        <v>80420</v>
      </c>
      <c r="AC21" s="9">
        <f t="shared" si="4"/>
        <v>2</v>
      </c>
      <c r="AD21" s="11">
        <v>935</v>
      </c>
      <c r="AE21" s="11">
        <v>72810</v>
      </c>
      <c r="AF21" s="73"/>
      <c r="AG21" s="73">
        <f t="shared" si="5"/>
        <v>72810</v>
      </c>
      <c r="AH21" s="95">
        <v>72810</v>
      </c>
      <c r="AI21" s="80">
        <v>2224177</v>
      </c>
      <c r="AJ21" s="80" t="s">
        <v>277</v>
      </c>
    </row>
    <row r="22" spans="1:36" s="3" customFormat="1" ht="18" customHeight="1" x14ac:dyDescent="0.25">
      <c r="A22" s="3">
        <v>0</v>
      </c>
      <c r="B22" s="11">
        <v>24</v>
      </c>
      <c r="C22" s="11">
        <v>2224665</v>
      </c>
      <c r="D22" s="11">
        <v>14344725</v>
      </c>
      <c r="E22" s="11" t="s">
        <v>33</v>
      </c>
      <c r="F22" s="11" t="s">
        <v>32</v>
      </c>
      <c r="G22" s="11">
        <f t="shared" si="6"/>
        <v>55520</v>
      </c>
      <c r="H22" s="11"/>
      <c r="I22" s="11">
        <f t="shared" si="7"/>
        <v>12631</v>
      </c>
      <c r="J22" s="11">
        <f t="shared" si="0"/>
        <v>5552</v>
      </c>
      <c r="K22" s="11">
        <v>2000</v>
      </c>
      <c r="L22" s="11">
        <f t="shared" si="8"/>
        <v>1400</v>
      </c>
      <c r="M22" s="11">
        <f t="shared" si="1"/>
        <v>77103</v>
      </c>
      <c r="N22" s="14">
        <v>0</v>
      </c>
      <c r="O22" s="14">
        <v>0</v>
      </c>
      <c r="P22" s="14">
        <v>5000</v>
      </c>
      <c r="Q22" s="11">
        <v>0</v>
      </c>
      <c r="R22" s="11">
        <v>1800</v>
      </c>
      <c r="S22" s="14">
        <v>0</v>
      </c>
      <c r="T22" s="14">
        <v>60</v>
      </c>
      <c r="U22" s="14">
        <v>0</v>
      </c>
      <c r="V22" s="14">
        <v>200</v>
      </c>
      <c r="W22" s="14">
        <v>225</v>
      </c>
      <c r="X22" s="14">
        <v>2000</v>
      </c>
      <c r="Y22" s="14"/>
      <c r="Z22" s="14"/>
      <c r="AA22" s="11">
        <f t="shared" si="2"/>
        <v>9285</v>
      </c>
      <c r="AB22" s="15">
        <f t="shared" si="3"/>
        <v>67818</v>
      </c>
      <c r="AC22" s="9">
        <f t="shared" si="4"/>
        <v>2</v>
      </c>
      <c r="AD22" s="11">
        <v>860</v>
      </c>
      <c r="AE22" s="11">
        <v>55520</v>
      </c>
      <c r="AF22" s="73" t="str">
        <f>IFERROR(VLOOKUP(D22,INCREMENTSJUNE,1,FALSE),"")</f>
        <v/>
      </c>
      <c r="AG22" s="73">
        <f t="shared" si="5"/>
        <v>55520</v>
      </c>
      <c r="AH22" s="95">
        <v>55520</v>
      </c>
      <c r="AI22" s="80">
        <v>2224665</v>
      </c>
      <c r="AJ22" s="80" t="s">
        <v>278</v>
      </c>
    </row>
    <row r="23" spans="1:36" s="3" customFormat="1" ht="18" customHeight="1" x14ac:dyDescent="0.25">
      <c r="A23" s="3">
        <v>0</v>
      </c>
      <c r="B23" s="11">
        <v>25</v>
      </c>
      <c r="C23" s="11">
        <v>2229092</v>
      </c>
      <c r="D23" s="11">
        <v>14345869</v>
      </c>
      <c r="E23" s="11" t="s">
        <v>34</v>
      </c>
      <c r="F23" s="11" t="s">
        <v>55</v>
      </c>
      <c r="G23" s="11">
        <f t="shared" si="6"/>
        <v>67190</v>
      </c>
      <c r="H23" s="11"/>
      <c r="I23" s="11">
        <f t="shared" si="7"/>
        <v>15286</v>
      </c>
      <c r="J23" s="11">
        <f t="shared" si="0"/>
        <v>6719</v>
      </c>
      <c r="K23" s="11">
        <v>2000</v>
      </c>
      <c r="L23" s="11">
        <f t="shared" si="8"/>
        <v>1525</v>
      </c>
      <c r="M23" s="11">
        <f t="shared" si="1"/>
        <v>92720</v>
      </c>
      <c r="N23" s="14">
        <v>0</v>
      </c>
      <c r="O23" s="14">
        <v>0</v>
      </c>
      <c r="P23" s="14">
        <v>4031</v>
      </c>
      <c r="Q23" s="11">
        <v>0</v>
      </c>
      <c r="R23" s="11">
        <v>2200</v>
      </c>
      <c r="S23" s="14">
        <v>0</v>
      </c>
      <c r="T23" s="14">
        <v>60</v>
      </c>
      <c r="U23" s="14">
        <v>0</v>
      </c>
      <c r="V23" s="14">
        <v>200</v>
      </c>
      <c r="W23" s="14">
        <v>300</v>
      </c>
      <c r="X23" s="14">
        <v>2000</v>
      </c>
      <c r="Y23" s="14"/>
      <c r="Z23" s="14"/>
      <c r="AA23" s="11">
        <f t="shared" si="2"/>
        <v>8791</v>
      </c>
      <c r="AB23" s="15">
        <f t="shared" si="3"/>
        <v>83929</v>
      </c>
      <c r="AC23" s="9">
        <f t="shared" si="4"/>
        <v>2</v>
      </c>
      <c r="AD23" s="11">
        <v>860</v>
      </c>
      <c r="AE23" s="11">
        <v>67190</v>
      </c>
      <c r="AF23" s="73" t="str">
        <f>IFERROR(VLOOKUP(D23,INCREMENTSJUNE,1,FALSE),"")</f>
        <v/>
      </c>
      <c r="AG23" s="73">
        <f t="shared" si="5"/>
        <v>67190</v>
      </c>
      <c r="AH23" s="95">
        <v>67190</v>
      </c>
      <c r="AI23" s="80">
        <v>2229092</v>
      </c>
      <c r="AJ23" s="80" t="s">
        <v>277</v>
      </c>
    </row>
    <row r="24" spans="1:36" s="3" customFormat="1" ht="18" customHeight="1" x14ac:dyDescent="0.25">
      <c r="A24" s="3">
        <v>0</v>
      </c>
      <c r="B24" s="11">
        <v>27</v>
      </c>
      <c r="C24" s="11">
        <v>2229330</v>
      </c>
      <c r="D24" s="11">
        <v>14346060</v>
      </c>
      <c r="E24" s="11" t="s">
        <v>36</v>
      </c>
      <c r="F24" s="11" t="s">
        <v>44</v>
      </c>
      <c r="G24" s="11">
        <f t="shared" si="6"/>
        <v>74770</v>
      </c>
      <c r="H24" s="11"/>
      <c r="I24" s="11">
        <f t="shared" si="7"/>
        <v>17010</v>
      </c>
      <c r="J24" s="11">
        <f t="shared" si="0"/>
        <v>7477</v>
      </c>
      <c r="K24" s="11">
        <v>2000</v>
      </c>
      <c r="L24" s="11">
        <f t="shared" si="8"/>
        <v>1525</v>
      </c>
      <c r="M24" s="11">
        <f t="shared" si="1"/>
        <v>102782</v>
      </c>
      <c r="N24" s="14">
        <v>8000</v>
      </c>
      <c r="O24" s="14">
        <v>0</v>
      </c>
      <c r="P24" s="14">
        <v>0</v>
      </c>
      <c r="Q24" s="11">
        <v>0</v>
      </c>
      <c r="R24" s="11">
        <v>2500</v>
      </c>
      <c r="S24" s="14">
        <v>0</v>
      </c>
      <c r="T24" s="14">
        <v>120</v>
      </c>
      <c r="U24" s="14">
        <v>0</v>
      </c>
      <c r="V24" s="14">
        <v>200</v>
      </c>
      <c r="W24" s="14">
        <v>300</v>
      </c>
      <c r="X24" s="14">
        <v>8000</v>
      </c>
      <c r="Y24" s="14"/>
      <c r="Z24" s="14"/>
      <c r="AA24" s="11">
        <f t="shared" si="2"/>
        <v>19120</v>
      </c>
      <c r="AB24" s="15">
        <f t="shared" si="3"/>
        <v>83662</v>
      </c>
      <c r="AC24" s="9">
        <f t="shared" si="4"/>
        <v>2</v>
      </c>
      <c r="AD24" s="11">
        <v>935</v>
      </c>
      <c r="AE24" s="11">
        <v>74770</v>
      </c>
      <c r="AF24" s="73"/>
      <c r="AG24" s="73">
        <f t="shared" si="5"/>
        <v>74770</v>
      </c>
      <c r="AH24" s="95">
        <v>74770</v>
      </c>
      <c r="AI24" s="80">
        <v>2229330</v>
      </c>
      <c r="AJ24" s="80" t="s">
        <v>277</v>
      </c>
    </row>
    <row r="25" spans="1:36" s="3" customFormat="1" ht="18" customHeight="1" x14ac:dyDescent="0.25">
      <c r="A25" s="3">
        <v>0</v>
      </c>
      <c r="B25" s="11">
        <v>29</v>
      </c>
      <c r="C25" s="11">
        <v>2249482</v>
      </c>
      <c r="D25" s="11">
        <v>14372119</v>
      </c>
      <c r="E25" s="11" t="s">
        <v>39</v>
      </c>
      <c r="F25" s="11" t="s">
        <v>38</v>
      </c>
      <c r="G25" s="11">
        <f t="shared" si="6"/>
        <v>40970</v>
      </c>
      <c r="H25" s="11">
        <v>0</v>
      </c>
      <c r="I25" s="11">
        <f t="shared" si="7"/>
        <v>9321</v>
      </c>
      <c r="J25" s="11">
        <f t="shared" si="0"/>
        <v>4097</v>
      </c>
      <c r="K25" s="11">
        <v>2000</v>
      </c>
      <c r="L25" s="11">
        <f t="shared" si="8"/>
        <v>975</v>
      </c>
      <c r="M25" s="11">
        <f t="shared" si="1"/>
        <v>57363</v>
      </c>
      <c r="N25" s="14">
        <v>0</v>
      </c>
      <c r="O25" s="14">
        <v>0</v>
      </c>
      <c r="P25" s="14">
        <v>0</v>
      </c>
      <c r="Q25" s="11">
        <v>0</v>
      </c>
      <c r="R25" s="11">
        <v>1300</v>
      </c>
      <c r="S25" s="14">
        <v>0</v>
      </c>
      <c r="T25" s="14">
        <v>30</v>
      </c>
      <c r="U25" s="14">
        <f>ROUND((G25+I25)*10%,0)</f>
        <v>5029</v>
      </c>
      <c r="V25" s="14">
        <v>200</v>
      </c>
      <c r="W25" s="14">
        <v>225</v>
      </c>
      <c r="X25" s="14">
        <v>0</v>
      </c>
      <c r="Y25" s="14"/>
      <c r="Z25" s="14"/>
      <c r="AA25" s="11">
        <f t="shared" si="2"/>
        <v>6784</v>
      </c>
      <c r="AB25" s="15">
        <f t="shared" si="3"/>
        <v>50579</v>
      </c>
      <c r="AC25" s="9">
        <f t="shared" si="4"/>
        <v>2</v>
      </c>
      <c r="AD25" s="11">
        <v>600</v>
      </c>
      <c r="AE25" s="11">
        <v>40970</v>
      </c>
      <c r="AF25" s="73"/>
      <c r="AG25" s="73">
        <f t="shared" si="5"/>
        <v>40970</v>
      </c>
      <c r="AH25" s="95">
        <v>40970</v>
      </c>
      <c r="AI25" s="80">
        <v>2249482</v>
      </c>
      <c r="AJ25" s="80" t="s">
        <v>278</v>
      </c>
    </row>
    <row r="26" spans="1:36" s="3" customFormat="1" ht="18" customHeight="1" x14ac:dyDescent="0.25">
      <c r="A26" s="3">
        <v>0</v>
      </c>
      <c r="B26" s="11">
        <v>30</v>
      </c>
      <c r="C26" s="11">
        <v>2214132</v>
      </c>
      <c r="D26" s="11">
        <v>14341708</v>
      </c>
      <c r="E26" s="11" t="s">
        <v>40</v>
      </c>
      <c r="F26" s="11" t="s">
        <v>9</v>
      </c>
      <c r="G26" s="11">
        <f t="shared" si="6"/>
        <v>72810</v>
      </c>
      <c r="H26" s="11"/>
      <c r="I26" s="11">
        <f t="shared" si="7"/>
        <v>16564</v>
      </c>
      <c r="J26" s="11">
        <f t="shared" si="0"/>
        <v>7281</v>
      </c>
      <c r="K26" s="11">
        <v>2000</v>
      </c>
      <c r="L26" s="11">
        <f t="shared" si="8"/>
        <v>1700</v>
      </c>
      <c r="M26" s="11">
        <f t="shared" si="1"/>
        <v>100355</v>
      </c>
      <c r="N26" s="14">
        <v>0</v>
      </c>
      <c r="O26" s="14">
        <v>0</v>
      </c>
      <c r="P26" s="14">
        <v>5000</v>
      </c>
      <c r="Q26" s="11">
        <v>0</v>
      </c>
      <c r="R26" s="11">
        <v>2200</v>
      </c>
      <c r="S26" s="14">
        <v>0</v>
      </c>
      <c r="T26" s="14">
        <v>60</v>
      </c>
      <c r="U26" s="14">
        <v>0</v>
      </c>
      <c r="V26" s="14">
        <v>200</v>
      </c>
      <c r="W26" s="14">
        <v>300</v>
      </c>
      <c r="X26" s="14">
        <v>7000</v>
      </c>
      <c r="Y26" s="14"/>
      <c r="Z26" s="14"/>
      <c r="AA26" s="11">
        <f t="shared" si="2"/>
        <v>14760</v>
      </c>
      <c r="AB26" s="15">
        <f t="shared" si="3"/>
        <v>85595</v>
      </c>
      <c r="AC26" s="9">
        <f t="shared" si="4"/>
        <v>3</v>
      </c>
      <c r="AD26" s="11">
        <v>935</v>
      </c>
      <c r="AE26" s="11">
        <v>72810</v>
      </c>
      <c r="AF26" s="73"/>
      <c r="AG26" s="73">
        <f t="shared" si="5"/>
        <v>72810</v>
      </c>
      <c r="AH26" s="95">
        <v>72810</v>
      </c>
      <c r="AI26" s="80">
        <v>2214132</v>
      </c>
      <c r="AJ26" s="80" t="s">
        <v>277</v>
      </c>
    </row>
    <row r="27" spans="1:36" s="3" customFormat="1" ht="18" customHeight="1" x14ac:dyDescent="0.25">
      <c r="A27" s="3">
        <v>0</v>
      </c>
      <c r="B27" s="11">
        <v>31</v>
      </c>
      <c r="C27" s="11">
        <v>2224202</v>
      </c>
      <c r="D27" s="11">
        <v>14344415</v>
      </c>
      <c r="E27" s="11" t="s">
        <v>42</v>
      </c>
      <c r="F27" s="11" t="s">
        <v>377</v>
      </c>
      <c r="G27" s="11">
        <f t="shared" si="6"/>
        <v>61960</v>
      </c>
      <c r="H27" s="11">
        <v>0</v>
      </c>
      <c r="I27" s="11">
        <f t="shared" si="7"/>
        <v>14096</v>
      </c>
      <c r="J27" s="11">
        <f t="shared" si="0"/>
        <v>6196</v>
      </c>
      <c r="K27" s="11">
        <v>2000</v>
      </c>
      <c r="L27" s="11">
        <f t="shared" si="8"/>
        <v>1400</v>
      </c>
      <c r="M27" s="11">
        <f t="shared" si="1"/>
        <v>85652</v>
      </c>
      <c r="N27" s="14">
        <v>0</v>
      </c>
      <c r="O27" s="14">
        <v>0</v>
      </c>
      <c r="P27" s="14">
        <v>10000</v>
      </c>
      <c r="Q27" s="11">
        <v>0</v>
      </c>
      <c r="R27" s="11">
        <v>2200</v>
      </c>
      <c r="S27" s="14">
        <v>0</v>
      </c>
      <c r="T27" s="14">
        <v>60</v>
      </c>
      <c r="U27" s="14">
        <v>0</v>
      </c>
      <c r="V27" s="14">
        <v>200</v>
      </c>
      <c r="W27" s="14">
        <v>225</v>
      </c>
      <c r="X27" s="14">
        <v>6000</v>
      </c>
      <c r="Y27" s="14"/>
      <c r="Z27" s="14"/>
      <c r="AA27" s="11">
        <f t="shared" si="2"/>
        <v>18685</v>
      </c>
      <c r="AB27" s="15">
        <f t="shared" si="3"/>
        <v>66967</v>
      </c>
      <c r="AC27" s="9">
        <f t="shared" si="4"/>
        <v>2</v>
      </c>
      <c r="AD27" s="11">
        <v>860</v>
      </c>
      <c r="AE27" s="11">
        <v>61960</v>
      </c>
      <c r="AF27" s="73" t="str">
        <f t="shared" ref="AF27:AF32" si="10">IFERROR(VLOOKUP(D27,INCREMENTSJUNE,1,FALSE),"")</f>
        <v/>
      </c>
      <c r="AG27" s="73">
        <f t="shared" si="5"/>
        <v>61960</v>
      </c>
      <c r="AH27" s="95">
        <v>61960</v>
      </c>
      <c r="AI27" s="80">
        <v>2224202</v>
      </c>
      <c r="AJ27" s="80" t="s">
        <v>278</v>
      </c>
    </row>
    <row r="28" spans="1:36" s="3" customFormat="1" ht="18" customHeight="1" x14ac:dyDescent="0.25">
      <c r="A28" s="3">
        <v>0</v>
      </c>
      <c r="B28" s="11">
        <v>32</v>
      </c>
      <c r="C28" s="11">
        <v>2224707</v>
      </c>
      <c r="D28" s="11">
        <v>14344760</v>
      </c>
      <c r="E28" s="11" t="s">
        <v>43</v>
      </c>
      <c r="F28" s="11" t="s">
        <v>44</v>
      </c>
      <c r="G28" s="11">
        <f t="shared" si="6"/>
        <v>57100</v>
      </c>
      <c r="H28" s="11"/>
      <c r="I28" s="11">
        <f t="shared" si="7"/>
        <v>12990</v>
      </c>
      <c r="J28" s="11">
        <f t="shared" si="0"/>
        <v>5710</v>
      </c>
      <c r="K28" s="11">
        <v>2000</v>
      </c>
      <c r="L28" s="11">
        <f t="shared" si="8"/>
        <v>1400</v>
      </c>
      <c r="M28" s="11">
        <f t="shared" si="1"/>
        <v>79200</v>
      </c>
      <c r="N28" s="14">
        <v>0</v>
      </c>
      <c r="O28" s="14">
        <v>0</v>
      </c>
      <c r="P28" s="14">
        <v>0</v>
      </c>
      <c r="Q28" s="11">
        <v>0</v>
      </c>
      <c r="R28" s="11">
        <v>2200</v>
      </c>
      <c r="S28" s="14">
        <v>0</v>
      </c>
      <c r="T28" s="14">
        <v>60</v>
      </c>
      <c r="U28" s="14">
        <f>ROUND((G28+I28)*10%,0)</f>
        <v>7009</v>
      </c>
      <c r="V28" s="14">
        <v>200</v>
      </c>
      <c r="W28" s="14">
        <v>225</v>
      </c>
      <c r="X28" s="14">
        <v>2000</v>
      </c>
      <c r="Y28" s="14"/>
      <c r="Z28" s="14"/>
      <c r="AA28" s="11">
        <f t="shared" si="2"/>
        <v>11694</v>
      </c>
      <c r="AB28" s="15">
        <f t="shared" si="3"/>
        <v>67506</v>
      </c>
      <c r="AC28" s="9">
        <f t="shared" si="4"/>
        <v>2</v>
      </c>
      <c r="AD28" s="11">
        <v>860</v>
      </c>
      <c r="AE28" s="11">
        <v>57100</v>
      </c>
      <c r="AF28" s="73" t="str">
        <f t="shared" si="10"/>
        <v/>
      </c>
      <c r="AG28" s="73">
        <f t="shared" si="5"/>
        <v>57100</v>
      </c>
      <c r="AH28" s="95">
        <v>57100</v>
      </c>
      <c r="AI28" s="80">
        <v>2224707</v>
      </c>
      <c r="AJ28" s="80" t="s">
        <v>278</v>
      </c>
    </row>
    <row r="29" spans="1:36" s="3" customFormat="1" ht="18" customHeight="1" x14ac:dyDescent="0.25">
      <c r="A29" s="3">
        <v>0</v>
      </c>
      <c r="B29" s="11">
        <v>33</v>
      </c>
      <c r="C29" s="11">
        <v>2233062</v>
      </c>
      <c r="D29" s="11">
        <v>14346947</v>
      </c>
      <c r="E29" s="11" t="s">
        <v>45</v>
      </c>
      <c r="F29" s="11" t="s">
        <v>46</v>
      </c>
      <c r="G29" s="11">
        <f t="shared" si="6"/>
        <v>67190</v>
      </c>
      <c r="H29" s="11"/>
      <c r="I29" s="11">
        <f t="shared" si="7"/>
        <v>15286</v>
      </c>
      <c r="J29" s="11">
        <f t="shared" ref="J29:J56" si="11">ROUND(G29*10%,0)</f>
        <v>6719</v>
      </c>
      <c r="K29" s="11">
        <v>2000</v>
      </c>
      <c r="L29" s="11">
        <f t="shared" si="8"/>
        <v>1525</v>
      </c>
      <c r="M29" s="11">
        <f t="shared" ref="M29:M53" si="12">SUM(G29:L29)</f>
        <v>92720</v>
      </c>
      <c r="N29" s="14">
        <v>0</v>
      </c>
      <c r="O29" s="14">
        <v>0</v>
      </c>
      <c r="P29" s="14">
        <v>8000</v>
      </c>
      <c r="Q29" s="86">
        <v>5000</v>
      </c>
      <c r="R29" s="11">
        <v>2200</v>
      </c>
      <c r="S29" s="14">
        <v>0</v>
      </c>
      <c r="T29" s="14">
        <v>60</v>
      </c>
      <c r="U29" s="14">
        <v>0</v>
      </c>
      <c r="V29" s="14">
        <v>200</v>
      </c>
      <c r="W29" s="14">
        <v>225</v>
      </c>
      <c r="X29" s="14">
        <v>6000</v>
      </c>
      <c r="Y29" s="14"/>
      <c r="Z29" s="14"/>
      <c r="AA29" s="11">
        <f t="shared" ref="AA29:AA53" si="13">SUM(N29:Z29)</f>
        <v>21685</v>
      </c>
      <c r="AB29" s="15">
        <f t="shared" ref="AB29:AB53" si="14">M29-AA29</f>
        <v>71035</v>
      </c>
      <c r="AC29" s="9">
        <f t="shared" ref="AC29:AC56" si="15">IFERROR(VLOOKUP(F29,HILLTOPSNEW,2,FALSE),2)</f>
        <v>2</v>
      </c>
      <c r="AD29" s="11">
        <v>860</v>
      </c>
      <c r="AE29" s="11">
        <v>67190</v>
      </c>
      <c r="AF29" s="73" t="str">
        <f t="shared" si="10"/>
        <v/>
      </c>
      <c r="AG29" s="73">
        <f t="shared" ref="AG29:AG53" si="16">IF((AF29="YES"),VLOOKUP(AE29,RATEOFINC,2,FALSE)+AE29,AE29)</f>
        <v>67190</v>
      </c>
      <c r="AH29" s="95">
        <v>67190</v>
      </c>
      <c r="AI29" s="80">
        <v>2233062</v>
      </c>
      <c r="AJ29" s="80" t="s">
        <v>277</v>
      </c>
    </row>
    <row r="30" spans="1:36" s="3" customFormat="1" ht="18" customHeight="1" x14ac:dyDescent="0.25">
      <c r="A30" s="3">
        <v>0</v>
      </c>
      <c r="B30" s="11">
        <v>35</v>
      </c>
      <c r="C30" s="11">
        <v>2224187</v>
      </c>
      <c r="D30" s="11">
        <v>14344404</v>
      </c>
      <c r="E30" s="11" t="s">
        <v>47</v>
      </c>
      <c r="F30" s="11" t="s">
        <v>46</v>
      </c>
      <c r="G30" s="11">
        <f t="shared" si="6"/>
        <v>61960</v>
      </c>
      <c r="H30" s="11">
        <v>0</v>
      </c>
      <c r="I30" s="11">
        <f t="shared" si="7"/>
        <v>14096</v>
      </c>
      <c r="J30" s="11">
        <f t="shared" si="11"/>
        <v>6196</v>
      </c>
      <c r="K30" s="11">
        <v>2000</v>
      </c>
      <c r="L30" s="11">
        <f t="shared" si="8"/>
        <v>1400</v>
      </c>
      <c r="M30" s="11">
        <f t="shared" si="12"/>
        <v>85652</v>
      </c>
      <c r="N30" s="14">
        <v>0</v>
      </c>
      <c r="O30" s="14">
        <v>0</v>
      </c>
      <c r="P30" s="14">
        <v>5000</v>
      </c>
      <c r="Q30" s="11">
        <v>0</v>
      </c>
      <c r="R30" s="11">
        <v>2200</v>
      </c>
      <c r="S30" s="14">
        <v>0</v>
      </c>
      <c r="T30" s="14">
        <v>60</v>
      </c>
      <c r="U30" s="14">
        <v>0</v>
      </c>
      <c r="V30" s="14">
        <v>200</v>
      </c>
      <c r="W30" s="14">
        <v>225</v>
      </c>
      <c r="X30" s="14">
        <v>2000</v>
      </c>
      <c r="Y30" s="14"/>
      <c r="Z30" s="14"/>
      <c r="AA30" s="11">
        <f t="shared" si="13"/>
        <v>9685</v>
      </c>
      <c r="AB30" s="15">
        <f t="shared" si="14"/>
        <v>75967</v>
      </c>
      <c r="AC30" s="9">
        <f t="shared" si="15"/>
        <v>2</v>
      </c>
      <c r="AD30" s="11">
        <v>860</v>
      </c>
      <c r="AE30" s="11">
        <v>61960</v>
      </c>
      <c r="AF30" s="73" t="str">
        <f t="shared" si="10"/>
        <v/>
      </c>
      <c r="AG30" s="73">
        <f t="shared" si="16"/>
        <v>61960</v>
      </c>
      <c r="AH30" s="95">
        <v>61960</v>
      </c>
      <c r="AI30" s="80">
        <v>2224187</v>
      </c>
      <c r="AJ30" s="80" t="s">
        <v>278</v>
      </c>
    </row>
    <row r="31" spans="1:36" s="3" customFormat="1" ht="18" customHeight="1" x14ac:dyDescent="0.25">
      <c r="A31" s="3">
        <v>0</v>
      </c>
      <c r="B31" s="11">
        <v>36</v>
      </c>
      <c r="C31" s="11">
        <v>2244412</v>
      </c>
      <c r="D31" s="11">
        <v>14351945</v>
      </c>
      <c r="E31" s="11" t="s">
        <v>48</v>
      </c>
      <c r="F31" s="11" t="s">
        <v>49</v>
      </c>
      <c r="G31" s="11">
        <f t="shared" si="6"/>
        <v>52600</v>
      </c>
      <c r="H31" s="11"/>
      <c r="I31" s="11">
        <f t="shared" si="7"/>
        <v>11967</v>
      </c>
      <c r="J31" s="11">
        <f t="shared" si="11"/>
        <v>5260</v>
      </c>
      <c r="K31" s="11">
        <v>0</v>
      </c>
      <c r="L31" s="11">
        <v>0</v>
      </c>
      <c r="M31" s="11">
        <f t="shared" si="12"/>
        <v>69827</v>
      </c>
      <c r="N31" s="14">
        <v>0</v>
      </c>
      <c r="O31" s="14">
        <v>0</v>
      </c>
      <c r="P31" s="14">
        <v>0</v>
      </c>
      <c r="Q31" s="11">
        <v>0</v>
      </c>
      <c r="R31" s="11">
        <v>1800</v>
      </c>
      <c r="S31" s="14">
        <v>0</v>
      </c>
      <c r="T31" s="14">
        <v>30</v>
      </c>
      <c r="U31" s="14">
        <f>ROUND((G31+I31)*10%,0)</f>
        <v>6457</v>
      </c>
      <c r="V31" s="14">
        <v>200</v>
      </c>
      <c r="W31" s="14">
        <v>225</v>
      </c>
      <c r="X31" s="14">
        <v>2000</v>
      </c>
      <c r="Y31" s="14"/>
      <c r="Z31" s="14"/>
      <c r="AA31" s="11">
        <f t="shared" si="13"/>
        <v>10712</v>
      </c>
      <c r="AB31" s="15">
        <f t="shared" si="14"/>
        <v>59115</v>
      </c>
      <c r="AC31" s="9">
        <f t="shared" si="15"/>
        <v>2</v>
      </c>
      <c r="AD31" s="11">
        <v>0</v>
      </c>
      <c r="AE31" s="11">
        <v>52600</v>
      </c>
      <c r="AF31" s="73" t="str">
        <f t="shared" si="10"/>
        <v/>
      </c>
      <c r="AG31" s="73">
        <f t="shared" si="16"/>
        <v>52600</v>
      </c>
      <c r="AH31" s="95">
        <v>52600</v>
      </c>
      <c r="AI31" s="80">
        <v>2244412</v>
      </c>
      <c r="AJ31" s="80" t="s">
        <v>278</v>
      </c>
    </row>
    <row r="32" spans="1:36" s="3" customFormat="1" ht="18" customHeight="1" x14ac:dyDescent="0.25">
      <c r="A32" s="3">
        <v>0</v>
      </c>
      <c r="B32" s="11">
        <v>37</v>
      </c>
      <c r="C32" s="11">
        <v>2207713</v>
      </c>
      <c r="D32" s="11">
        <v>14340374</v>
      </c>
      <c r="E32" s="11" t="s">
        <v>50</v>
      </c>
      <c r="F32" s="11" t="s">
        <v>49</v>
      </c>
      <c r="G32" s="11">
        <f t="shared" si="6"/>
        <v>57100</v>
      </c>
      <c r="H32" s="11">
        <v>0</v>
      </c>
      <c r="I32" s="11">
        <f t="shared" si="7"/>
        <v>12990</v>
      </c>
      <c r="J32" s="11">
        <f t="shared" si="11"/>
        <v>5710</v>
      </c>
      <c r="K32" s="11">
        <v>0</v>
      </c>
      <c r="L32" s="11">
        <v>0</v>
      </c>
      <c r="M32" s="11">
        <f t="shared" si="12"/>
        <v>75800</v>
      </c>
      <c r="N32" s="14">
        <v>0</v>
      </c>
      <c r="O32" s="14">
        <v>0</v>
      </c>
      <c r="P32" s="14">
        <v>0</v>
      </c>
      <c r="Q32" s="11">
        <v>0</v>
      </c>
      <c r="R32" s="11">
        <v>2200</v>
      </c>
      <c r="S32" s="14">
        <v>0</v>
      </c>
      <c r="T32" s="14">
        <v>30</v>
      </c>
      <c r="U32" s="14">
        <f>ROUND((G32+I32)*10%,0)</f>
        <v>7009</v>
      </c>
      <c r="V32" s="14">
        <v>200</v>
      </c>
      <c r="W32" s="14">
        <v>0</v>
      </c>
      <c r="X32" s="14">
        <v>0</v>
      </c>
      <c r="Y32" s="14"/>
      <c r="Z32" s="14"/>
      <c r="AA32" s="11">
        <f t="shared" si="13"/>
        <v>9439</v>
      </c>
      <c r="AB32" s="15">
        <f t="shared" si="14"/>
        <v>66361</v>
      </c>
      <c r="AC32" s="9">
        <f t="shared" si="15"/>
        <v>2</v>
      </c>
      <c r="AD32" s="11">
        <v>0</v>
      </c>
      <c r="AE32" s="11">
        <v>57100</v>
      </c>
      <c r="AF32" s="73" t="str">
        <f t="shared" si="10"/>
        <v/>
      </c>
      <c r="AG32" s="73">
        <f t="shared" si="16"/>
        <v>57100</v>
      </c>
      <c r="AH32" s="95">
        <v>57100</v>
      </c>
      <c r="AI32" s="80">
        <v>2207713</v>
      </c>
      <c r="AJ32" s="80" t="s">
        <v>278</v>
      </c>
    </row>
    <row r="33" spans="1:36" s="121" customFormat="1" ht="18" customHeight="1" x14ac:dyDescent="0.25">
      <c r="A33" s="121">
        <v>0</v>
      </c>
      <c r="B33" s="86">
        <v>38</v>
      </c>
      <c r="C33" s="86">
        <v>2229524</v>
      </c>
      <c r="D33" s="86">
        <v>14346223</v>
      </c>
      <c r="E33" s="86" t="s">
        <v>51</v>
      </c>
      <c r="F33" s="86" t="s">
        <v>52</v>
      </c>
      <c r="G33" s="86">
        <f t="shared" si="6"/>
        <v>74770</v>
      </c>
      <c r="H33" s="86"/>
      <c r="I33" s="86">
        <f t="shared" si="7"/>
        <v>17010</v>
      </c>
      <c r="J33" s="86">
        <f t="shared" si="11"/>
        <v>7477</v>
      </c>
      <c r="K33" s="86">
        <v>2000</v>
      </c>
      <c r="L33" s="86">
        <f t="shared" si="8"/>
        <v>1525</v>
      </c>
      <c r="M33" s="86">
        <f t="shared" si="12"/>
        <v>102782</v>
      </c>
      <c r="N33" s="105">
        <v>4369</v>
      </c>
      <c r="O33" s="105">
        <v>0</v>
      </c>
      <c r="P33" s="105">
        <v>0</v>
      </c>
      <c r="Q33" s="86">
        <v>0</v>
      </c>
      <c r="R33" s="86">
        <v>2200</v>
      </c>
      <c r="S33" s="105">
        <v>0</v>
      </c>
      <c r="T33" s="105">
        <v>120</v>
      </c>
      <c r="U33" s="105">
        <v>0</v>
      </c>
      <c r="V33" s="105">
        <v>200</v>
      </c>
      <c r="W33" s="105">
        <v>300</v>
      </c>
      <c r="X33" s="105">
        <v>5000</v>
      </c>
      <c r="Y33" s="105"/>
      <c r="Z33" s="105"/>
      <c r="AA33" s="86">
        <f t="shared" si="13"/>
        <v>12189</v>
      </c>
      <c r="AB33" s="106">
        <f t="shared" si="14"/>
        <v>90593</v>
      </c>
      <c r="AC33" s="100">
        <f t="shared" si="15"/>
        <v>2</v>
      </c>
      <c r="AD33" s="86">
        <v>935</v>
      </c>
      <c r="AE33" s="86">
        <v>72810</v>
      </c>
      <c r="AF33" s="92" t="s">
        <v>319</v>
      </c>
      <c r="AG33" s="92">
        <f t="shared" si="16"/>
        <v>74770</v>
      </c>
      <c r="AH33" s="109">
        <v>72810</v>
      </c>
      <c r="AI33" s="122">
        <v>2229524</v>
      </c>
      <c r="AJ33" s="122" t="s">
        <v>277</v>
      </c>
    </row>
    <row r="34" spans="1:36" s="3" customFormat="1" ht="18" customHeight="1" x14ac:dyDescent="0.25">
      <c r="A34" s="3">
        <v>0</v>
      </c>
      <c r="B34" s="11">
        <v>39</v>
      </c>
      <c r="C34" s="11">
        <v>2249480</v>
      </c>
      <c r="D34" s="11">
        <v>14355348</v>
      </c>
      <c r="E34" s="11" t="s">
        <v>53</v>
      </c>
      <c r="F34" s="11" t="s">
        <v>52</v>
      </c>
      <c r="G34" s="11">
        <f t="shared" si="6"/>
        <v>40970</v>
      </c>
      <c r="H34" s="11">
        <v>0</v>
      </c>
      <c r="I34" s="11">
        <f t="shared" si="7"/>
        <v>9321</v>
      </c>
      <c r="J34" s="11">
        <f t="shared" si="11"/>
        <v>4097</v>
      </c>
      <c r="K34" s="11">
        <v>2000</v>
      </c>
      <c r="L34" s="11">
        <f t="shared" si="8"/>
        <v>975</v>
      </c>
      <c r="M34" s="11">
        <f t="shared" si="12"/>
        <v>57363</v>
      </c>
      <c r="N34" s="14">
        <v>0</v>
      </c>
      <c r="O34" s="14">
        <v>0</v>
      </c>
      <c r="P34" s="14">
        <v>0</v>
      </c>
      <c r="Q34" s="11">
        <v>0</v>
      </c>
      <c r="R34" s="11">
        <v>1300</v>
      </c>
      <c r="S34" s="14">
        <v>0</v>
      </c>
      <c r="T34" s="14">
        <v>30</v>
      </c>
      <c r="U34" s="14">
        <f>ROUND((G34+I34)*10%,0)</f>
        <v>5029</v>
      </c>
      <c r="V34" s="14">
        <v>200</v>
      </c>
      <c r="W34" s="14">
        <v>0</v>
      </c>
      <c r="X34" s="14">
        <v>0</v>
      </c>
      <c r="Y34" s="14"/>
      <c r="Z34" s="14"/>
      <c r="AA34" s="11">
        <f t="shared" si="13"/>
        <v>6559</v>
      </c>
      <c r="AB34" s="15">
        <f t="shared" si="14"/>
        <v>50804</v>
      </c>
      <c r="AC34" s="9">
        <f t="shared" si="15"/>
        <v>2</v>
      </c>
      <c r="AD34" s="11">
        <v>600</v>
      </c>
      <c r="AE34" s="11">
        <v>40970</v>
      </c>
      <c r="AF34" s="73"/>
      <c r="AG34" s="73">
        <f t="shared" si="16"/>
        <v>40970</v>
      </c>
      <c r="AH34" s="95">
        <v>40970</v>
      </c>
      <c r="AI34" s="80">
        <v>2249480</v>
      </c>
      <c r="AJ34" s="80" t="s">
        <v>278</v>
      </c>
    </row>
    <row r="35" spans="1:36" s="3" customFormat="1" ht="18" customHeight="1" x14ac:dyDescent="0.25">
      <c r="A35" s="3">
        <v>0</v>
      </c>
      <c r="B35" s="11">
        <v>40</v>
      </c>
      <c r="C35" s="11">
        <v>2224705</v>
      </c>
      <c r="D35" s="11">
        <v>14344758</v>
      </c>
      <c r="E35" s="11" t="s">
        <v>54</v>
      </c>
      <c r="F35" s="11" t="s">
        <v>52</v>
      </c>
      <c r="G35" s="11">
        <f t="shared" si="6"/>
        <v>60260</v>
      </c>
      <c r="H35" s="11">
        <v>0</v>
      </c>
      <c r="I35" s="11">
        <f t="shared" si="7"/>
        <v>13709</v>
      </c>
      <c r="J35" s="11">
        <f t="shared" si="11"/>
        <v>6026</v>
      </c>
      <c r="K35" s="11">
        <v>2000</v>
      </c>
      <c r="L35" s="11">
        <f t="shared" si="8"/>
        <v>1400</v>
      </c>
      <c r="M35" s="11">
        <f t="shared" si="12"/>
        <v>83395</v>
      </c>
      <c r="N35" s="14">
        <v>0</v>
      </c>
      <c r="O35" s="14">
        <v>0</v>
      </c>
      <c r="P35" s="14">
        <v>8000</v>
      </c>
      <c r="Q35" s="11">
        <v>0</v>
      </c>
      <c r="R35" s="11">
        <v>2200</v>
      </c>
      <c r="S35" s="14">
        <v>0</v>
      </c>
      <c r="T35" s="14">
        <v>60</v>
      </c>
      <c r="U35" s="14">
        <v>0</v>
      </c>
      <c r="V35" s="14">
        <v>200</v>
      </c>
      <c r="W35" s="14">
        <v>225</v>
      </c>
      <c r="X35" s="14">
        <v>3000</v>
      </c>
      <c r="Y35" s="14"/>
      <c r="Z35" s="14"/>
      <c r="AA35" s="11">
        <f t="shared" si="13"/>
        <v>13685</v>
      </c>
      <c r="AB35" s="15">
        <f t="shared" si="14"/>
        <v>69710</v>
      </c>
      <c r="AC35" s="9">
        <f t="shared" si="15"/>
        <v>2</v>
      </c>
      <c r="AD35" s="11">
        <v>710</v>
      </c>
      <c r="AE35" s="11">
        <v>60260</v>
      </c>
      <c r="AF35" s="73" t="str">
        <f t="shared" ref="AF35:AF40" si="17">IFERROR(VLOOKUP(D35,INCREMENTSJUNE,1,FALSE),"")</f>
        <v/>
      </c>
      <c r="AG35" s="73">
        <f t="shared" si="16"/>
        <v>60260</v>
      </c>
      <c r="AH35" s="95">
        <v>60260</v>
      </c>
      <c r="AI35" s="80">
        <v>2224705</v>
      </c>
      <c r="AJ35" s="80" t="s">
        <v>278</v>
      </c>
    </row>
    <row r="36" spans="1:36" s="3" customFormat="1" ht="18" customHeight="1" x14ac:dyDescent="0.25">
      <c r="A36" s="3">
        <v>0</v>
      </c>
      <c r="B36" s="11">
        <v>42</v>
      </c>
      <c r="C36" s="11">
        <v>2224667</v>
      </c>
      <c r="D36" s="11">
        <v>14344726</v>
      </c>
      <c r="E36" s="11" t="s">
        <v>56</v>
      </c>
      <c r="F36" s="11" t="s">
        <v>55</v>
      </c>
      <c r="G36" s="11">
        <f t="shared" si="6"/>
        <v>60260</v>
      </c>
      <c r="H36" s="11">
        <v>0</v>
      </c>
      <c r="I36" s="11">
        <f t="shared" si="7"/>
        <v>13709</v>
      </c>
      <c r="J36" s="11">
        <f t="shared" si="11"/>
        <v>6026</v>
      </c>
      <c r="K36" s="11">
        <v>2000</v>
      </c>
      <c r="L36" s="11">
        <f t="shared" si="8"/>
        <v>1400</v>
      </c>
      <c r="M36" s="11">
        <f t="shared" si="12"/>
        <v>83395</v>
      </c>
      <c r="N36" s="14">
        <v>0</v>
      </c>
      <c r="O36" s="14">
        <v>0</v>
      </c>
      <c r="P36" s="14">
        <v>4000</v>
      </c>
      <c r="Q36" s="11">
        <v>0</v>
      </c>
      <c r="R36" s="11">
        <v>2200</v>
      </c>
      <c r="S36" s="14">
        <v>0</v>
      </c>
      <c r="T36" s="14">
        <v>60</v>
      </c>
      <c r="U36" s="14">
        <v>0</v>
      </c>
      <c r="V36" s="14">
        <v>200</v>
      </c>
      <c r="W36" s="14">
        <v>225</v>
      </c>
      <c r="X36" s="14">
        <v>2000</v>
      </c>
      <c r="Y36" s="14"/>
      <c r="Z36" s="14"/>
      <c r="AA36" s="11">
        <f t="shared" si="13"/>
        <v>8685</v>
      </c>
      <c r="AB36" s="15">
        <f t="shared" si="14"/>
        <v>74710</v>
      </c>
      <c r="AC36" s="9">
        <f t="shared" si="15"/>
        <v>2</v>
      </c>
      <c r="AD36" s="11">
        <v>860</v>
      </c>
      <c r="AE36" s="11">
        <v>60260</v>
      </c>
      <c r="AF36" s="73" t="str">
        <f t="shared" si="17"/>
        <v/>
      </c>
      <c r="AG36" s="73">
        <f t="shared" si="16"/>
        <v>60260</v>
      </c>
      <c r="AH36" s="95">
        <v>60260</v>
      </c>
      <c r="AI36" s="80">
        <v>2224667</v>
      </c>
      <c r="AJ36" s="80" t="s">
        <v>278</v>
      </c>
    </row>
    <row r="37" spans="1:36" s="3" customFormat="1" ht="18" customHeight="1" x14ac:dyDescent="0.25">
      <c r="A37" s="3">
        <v>0</v>
      </c>
      <c r="B37" s="11">
        <v>43</v>
      </c>
      <c r="C37" s="11">
        <v>2224703</v>
      </c>
      <c r="D37" s="11">
        <v>14344756</v>
      </c>
      <c r="E37" s="11" t="s">
        <v>57</v>
      </c>
      <c r="F37" s="11" t="s">
        <v>58</v>
      </c>
      <c r="G37" s="11">
        <f t="shared" si="6"/>
        <v>61960</v>
      </c>
      <c r="H37" s="11">
        <v>0</v>
      </c>
      <c r="I37" s="11">
        <f t="shared" si="7"/>
        <v>14096</v>
      </c>
      <c r="J37" s="11">
        <f t="shared" si="11"/>
        <v>6196</v>
      </c>
      <c r="K37" s="11">
        <v>2000</v>
      </c>
      <c r="L37" s="11">
        <f t="shared" si="8"/>
        <v>1400</v>
      </c>
      <c r="M37" s="11">
        <f t="shared" si="12"/>
        <v>85652</v>
      </c>
      <c r="N37" s="14">
        <v>0</v>
      </c>
      <c r="O37" s="14">
        <v>0</v>
      </c>
      <c r="P37" s="14">
        <v>5500</v>
      </c>
      <c r="Q37" s="11">
        <v>0</v>
      </c>
      <c r="R37" s="11">
        <v>2200</v>
      </c>
      <c r="S37" s="14">
        <v>0</v>
      </c>
      <c r="T37" s="14">
        <v>30</v>
      </c>
      <c r="U37" s="14">
        <v>0</v>
      </c>
      <c r="V37" s="14">
        <v>200</v>
      </c>
      <c r="W37" s="14">
        <v>225</v>
      </c>
      <c r="X37" s="14">
        <v>2000</v>
      </c>
      <c r="Y37" s="14"/>
      <c r="Z37" s="14"/>
      <c r="AA37" s="11">
        <f t="shared" si="13"/>
        <v>10155</v>
      </c>
      <c r="AB37" s="15">
        <f t="shared" si="14"/>
        <v>75497</v>
      </c>
      <c r="AC37" s="9">
        <f t="shared" si="15"/>
        <v>2</v>
      </c>
      <c r="AD37" s="11">
        <v>860</v>
      </c>
      <c r="AE37" s="11">
        <v>61960</v>
      </c>
      <c r="AF37" s="73" t="str">
        <f t="shared" si="17"/>
        <v/>
      </c>
      <c r="AG37" s="73">
        <f t="shared" si="16"/>
        <v>61960</v>
      </c>
      <c r="AH37" s="95">
        <v>61960</v>
      </c>
      <c r="AI37" s="80">
        <v>2224703</v>
      </c>
      <c r="AJ37" s="80" t="s">
        <v>278</v>
      </c>
    </row>
    <row r="38" spans="1:36" s="3" customFormat="1" ht="18" customHeight="1" x14ac:dyDescent="0.25">
      <c r="A38" s="3">
        <v>0</v>
      </c>
      <c r="B38" s="11">
        <v>44</v>
      </c>
      <c r="C38" s="11">
        <v>2224637</v>
      </c>
      <c r="D38" s="11">
        <v>14344705</v>
      </c>
      <c r="E38" s="11" t="s">
        <v>59</v>
      </c>
      <c r="F38" s="11" t="s">
        <v>58</v>
      </c>
      <c r="G38" s="11">
        <f t="shared" si="6"/>
        <v>61960</v>
      </c>
      <c r="H38" s="11">
        <v>0</v>
      </c>
      <c r="I38" s="11">
        <f t="shared" si="7"/>
        <v>14096</v>
      </c>
      <c r="J38" s="11">
        <f t="shared" si="11"/>
        <v>6196</v>
      </c>
      <c r="K38" s="11">
        <v>2000</v>
      </c>
      <c r="L38" s="11">
        <f t="shared" si="8"/>
        <v>1400</v>
      </c>
      <c r="M38" s="11">
        <f t="shared" si="12"/>
        <v>85652</v>
      </c>
      <c r="N38" s="14">
        <v>0</v>
      </c>
      <c r="O38" s="14">
        <v>0</v>
      </c>
      <c r="P38" s="14">
        <v>5000</v>
      </c>
      <c r="Q38" s="11">
        <v>0</v>
      </c>
      <c r="R38" s="11">
        <v>2200</v>
      </c>
      <c r="S38" s="14">
        <v>0</v>
      </c>
      <c r="T38" s="14">
        <v>60</v>
      </c>
      <c r="U38" s="14">
        <v>0</v>
      </c>
      <c r="V38" s="14">
        <v>200</v>
      </c>
      <c r="W38" s="14">
        <v>225</v>
      </c>
      <c r="X38" s="14">
        <v>2000</v>
      </c>
      <c r="Y38" s="14"/>
      <c r="Z38" s="14"/>
      <c r="AA38" s="11">
        <f t="shared" si="13"/>
        <v>9685</v>
      </c>
      <c r="AB38" s="15">
        <f t="shared" si="14"/>
        <v>75967</v>
      </c>
      <c r="AC38" s="9">
        <f t="shared" si="15"/>
        <v>2</v>
      </c>
      <c r="AD38" s="11">
        <v>860</v>
      </c>
      <c r="AE38" s="11">
        <v>61960</v>
      </c>
      <c r="AF38" s="73" t="str">
        <f t="shared" si="17"/>
        <v/>
      </c>
      <c r="AG38" s="73">
        <f t="shared" si="16"/>
        <v>61960</v>
      </c>
      <c r="AH38" s="95">
        <v>61960</v>
      </c>
      <c r="AI38" s="80">
        <v>2224637</v>
      </c>
      <c r="AJ38" s="80" t="s">
        <v>278</v>
      </c>
    </row>
    <row r="39" spans="1:36" s="3" customFormat="1" ht="18" customHeight="1" x14ac:dyDescent="0.25">
      <c r="A39" s="3">
        <v>0</v>
      </c>
      <c r="B39" s="11">
        <v>45</v>
      </c>
      <c r="C39" s="11">
        <v>2224253</v>
      </c>
      <c r="D39" s="11">
        <v>14344457</v>
      </c>
      <c r="E39" s="11" t="s">
        <v>60</v>
      </c>
      <c r="F39" s="11" t="s">
        <v>61</v>
      </c>
      <c r="G39" s="11">
        <f t="shared" si="6"/>
        <v>60260</v>
      </c>
      <c r="H39" s="11"/>
      <c r="I39" s="11">
        <f t="shared" si="7"/>
        <v>13709</v>
      </c>
      <c r="J39" s="11">
        <f t="shared" si="11"/>
        <v>6026</v>
      </c>
      <c r="K39" s="11">
        <v>2000</v>
      </c>
      <c r="L39" s="11">
        <f t="shared" si="8"/>
        <v>1400</v>
      </c>
      <c r="M39" s="11">
        <f t="shared" si="12"/>
        <v>83395</v>
      </c>
      <c r="N39" s="14">
        <v>0</v>
      </c>
      <c r="O39" s="14">
        <v>0</v>
      </c>
      <c r="P39" s="14">
        <v>0</v>
      </c>
      <c r="Q39" s="11">
        <v>0</v>
      </c>
      <c r="R39" s="11">
        <v>2200</v>
      </c>
      <c r="S39" s="14">
        <v>0</v>
      </c>
      <c r="T39" s="14">
        <v>60</v>
      </c>
      <c r="U39" s="14">
        <f>ROUND((G39+I39)*10%,0)</f>
        <v>7397</v>
      </c>
      <c r="V39" s="14">
        <v>200</v>
      </c>
      <c r="W39" s="14">
        <v>225</v>
      </c>
      <c r="X39" s="14">
        <v>2000</v>
      </c>
      <c r="Y39" s="14"/>
      <c r="Z39" s="14"/>
      <c r="AA39" s="11">
        <f t="shared" si="13"/>
        <v>12082</v>
      </c>
      <c r="AB39" s="15">
        <f t="shared" si="14"/>
        <v>71313</v>
      </c>
      <c r="AC39" s="9">
        <f t="shared" si="15"/>
        <v>2</v>
      </c>
      <c r="AD39" s="11">
        <v>860</v>
      </c>
      <c r="AE39" s="11">
        <v>60260</v>
      </c>
      <c r="AF39" s="73" t="str">
        <f t="shared" si="17"/>
        <v/>
      </c>
      <c r="AG39" s="73">
        <f t="shared" si="16"/>
        <v>60260</v>
      </c>
      <c r="AH39" s="95">
        <v>60260</v>
      </c>
      <c r="AI39" s="80">
        <v>2224253</v>
      </c>
      <c r="AJ39" s="80" t="s">
        <v>278</v>
      </c>
    </row>
    <row r="40" spans="1:36" s="3" customFormat="1" ht="18" customHeight="1" x14ac:dyDescent="0.25">
      <c r="A40" s="3">
        <v>0</v>
      </c>
      <c r="B40" s="11">
        <v>46</v>
      </c>
      <c r="C40" s="11">
        <v>2244125</v>
      </c>
      <c r="D40" s="11">
        <v>14351724</v>
      </c>
      <c r="E40" s="11" t="s">
        <v>63</v>
      </c>
      <c r="F40" s="11" t="s">
        <v>64</v>
      </c>
      <c r="G40" s="11">
        <f t="shared" si="6"/>
        <v>52600</v>
      </c>
      <c r="H40" s="11"/>
      <c r="I40" s="11">
        <f t="shared" si="7"/>
        <v>11967</v>
      </c>
      <c r="J40" s="11">
        <f t="shared" si="11"/>
        <v>5260</v>
      </c>
      <c r="K40" s="11">
        <v>2000</v>
      </c>
      <c r="L40" s="11">
        <f t="shared" si="8"/>
        <v>1150</v>
      </c>
      <c r="M40" s="11">
        <f t="shared" si="12"/>
        <v>72977</v>
      </c>
      <c r="N40" s="14">
        <v>0</v>
      </c>
      <c r="O40" s="14">
        <v>0</v>
      </c>
      <c r="P40" s="14">
        <v>0</v>
      </c>
      <c r="Q40" s="11">
        <v>0</v>
      </c>
      <c r="R40" s="11">
        <v>1800</v>
      </c>
      <c r="S40" s="14">
        <v>0</v>
      </c>
      <c r="T40" s="14">
        <v>30</v>
      </c>
      <c r="U40" s="14">
        <f>ROUND((G40+I40)*10%,0)</f>
        <v>6457</v>
      </c>
      <c r="V40" s="14">
        <v>200</v>
      </c>
      <c r="W40" s="14">
        <v>225</v>
      </c>
      <c r="X40" s="14">
        <v>0</v>
      </c>
      <c r="Y40" s="14"/>
      <c r="Z40" s="14"/>
      <c r="AA40" s="11">
        <f t="shared" si="13"/>
        <v>8712</v>
      </c>
      <c r="AB40" s="15">
        <f t="shared" si="14"/>
        <v>64265</v>
      </c>
      <c r="AC40" s="9">
        <f t="shared" si="15"/>
        <v>2</v>
      </c>
      <c r="AD40" s="11">
        <v>710</v>
      </c>
      <c r="AE40" s="11">
        <v>52600</v>
      </c>
      <c r="AF40" s="73" t="str">
        <f t="shared" si="17"/>
        <v/>
      </c>
      <c r="AG40" s="73">
        <f t="shared" si="16"/>
        <v>52600</v>
      </c>
      <c r="AH40" s="95">
        <v>52600</v>
      </c>
      <c r="AI40" s="80">
        <v>2244125</v>
      </c>
      <c r="AJ40" s="80" t="s">
        <v>278</v>
      </c>
    </row>
    <row r="41" spans="1:36" s="3" customFormat="1" ht="18" customHeight="1" x14ac:dyDescent="0.25">
      <c r="A41" s="3">
        <v>0</v>
      </c>
      <c r="B41" s="11">
        <v>48</v>
      </c>
      <c r="C41" s="11">
        <v>2224660</v>
      </c>
      <c r="D41" s="11">
        <v>14344721</v>
      </c>
      <c r="E41" s="11" t="s">
        <v>66</v>
      </c>
      <c r="F41" s="11" t="s">
        <v>65</v>
      </c>
      <c r="G41" s="11">
        <f t="shared" si="6"/>
        <v>61960</v>
      </c>
      <c r="H41" s="11"/>
      <c r="I41" s="11">
        <f t="shared" si="7"/>
        <v>14096</v>
      </c>
      <c r="J41" s="11">
        <f t="shared" si="11"/>
        <v>6196</v>
      </c>
      <c r="K41" s="11">
        <v>2000</v>
      </c>
      <c r="L41" s="11">
        <f t="shared" si="8"/>
        <v>1600</v>
      </c>
      <c r="M41" s="11">
        <f t="shared" si="12"/>
        <v>85852</v>
      </c>
      <c r="N41" s="14">
        <v>0</v>
      </c>
      <c r="O41" s="14">
        <v>0</v>
      </c>
      <c r="P41" s="14">
        <v>8000</v>
      </c>
      <c r="Q41" s="11">
        <v>0</v>
      </c>
      <c r="R41" s="11">
        <v>2200</v>
      </c>
      <c r="S41" s="14">
        <v>0</v>
      </c>
      <c r="T41" s="14">
        <v>60</v>
      </c>
      <c r="U41" s="14">
        <v>0</v>
      </c>
      <c r="V41" s="14">
        <v>200</v>
      </c>
      <c r="W41" s="14">
        <v>225</v>
      </c>
      <c r="X41" s="14">
        <v>3000</v>
      </c>
      <c r="Y41" s="14"/>
      <c r="Z41" s="14"/>
      <c r="AA41" s="11">
        <f t="shared" si="13"/>
        <v>13685</v>
      </c>
      <c r="AB41" s="15">
        <f t="shared" si="14"/>
        <v>72167</v>
      </c>
      <c r="AC41" s="9">
        <f t="shared" si="15"/>
        <v>3</v>
      </c>
      <c r="AD41" s="11">
        <v>1050</v>
      </c>
      <c r="AE41" s="11">
        <v>61960</v>
      </c>
      <c r="AF41" s="73" t="str">
        <f>IFERROR(VLOOKUP(D41,INCREMENTSJUNE,1,FALSE),"")</f>
        <v/>
      </c>
      <c r="AG41" s="73">
        <f t="shared" si="16"/>
        <v>61960</v>
      </c>
      <c r="AH41" s="95">
        <v>61960</v>
      </c>
      <c r="AI41" s="80">
        <v>2224660</v>
      </c>
      <c r="AJ41" s="80" t="s">
        <v>278</v>
      </c>
    </row>
    <row r="42" spans="1:36" s="3" customFormat="1" ht="18" customHeight="1" x14ac:dyDescent="0.25">
      <c r="A42" s="3">
        <v>0</v>
      </c>
      <c r="B42" s="11">
        <v>49</v>
      </c>
      <c r="C42" s="11">
        <v>2219017</v>
      </c>
      <c r="D42" s="11">
        <v>14343135</v>
      </c>
      <c r="E42" s="11" t="s">
        <v>67</v>
      </c>
      <c r="F42" s="11" t="s">
        <v>68</v>
      </c>
      <c r="G42" s="11">
        <f t="shared" si="6"/>
        <v>74770</v>
      </c>
      <c r="H42" s="11"/>
      <c r="I42" s="11">
        <f t="shared" si="7"/>
        <v>17010</v>
      </c>
      <c r="J42" s="11">
        <f t="shared" si="11"/>
        <v>7477</v>
      </c>
      <c r="K42" s="11">
        <v>2000</v>
      </c>
      <c r="L42" s="11">
        <f t="shared" si="8"/>
        <v>1525</v>
      </c>
      <c r="M42" s="11">
        <f t="shared" si="12"/>
        <v>102782</v>
      </c>
      <c r="N42" s="14">
        <v>10000</v>
      </c>
      <c r="O42" s="14">
        <v>0</v>
      </c>
      <c r="P42" s="14">
        <v>0</v>
      </c>
      <c r="Q42" s="11">
        <v>0</v>
      </c>
      <c r="R42" s="11">
        <v>2200</v>
      </c>
      <c r="S42" s="14">
        <v>0</v>
      </c>
      <c r="T42" s="14">
        <v>120</v>
      </c>
      <c r="U42" s="14">
        <v>0</v>
      </c>
      <c r="V42" s="14">
        <v>200</v>
      </c>
      <c r="W42" s="14">
        <v>300</v>
      </c>
      <c r="X42" s="14">
        <v>11000</v>
      </c>
      <c r="Y42" s="14"/>
      <c r="Z42" s="14"/>
      <c r="AA42" s="11">
        <f t="shared" si="13"/>
        <v>23820</v>
      </c>
      <c r="AB42" s="15">
        <f t="shared" si="14"/>
        <v>78962</v>
      </c>
      <c r="AC42" s="9">
        <f t="shared" si="15"/>
        <v>2</v>
      </c>
      <c r="AD42" s="11">
        <v>935</v>
      </c>
      <c r="AE42" s="11">
        <v>74770</v>
      </c>
      <c r="AF42" s="73"/>
      <c r="AG42" s="73">
        <f t="shared" si="16"/>
        <v>74770</v>
      </c>
      <c r="AH42" s="95">
        <v>74770</v>
      </c>
      <c r="AI42" s="80">
        <v>2219017</v>
      </c>
      <c r="AJ42" s="80" t="s">
        <v>277</v>
      </c>
    </row>
    <row r="43" spans="1:36" s="3" customFormat="1" ht="18" customHeight="1" x14ac:dyDescent="0.25">
      <c r="A43" s="3">
        <v>0</v>
      </c>
      <c r="B43" s="11">
        <v>50</v>
      </c>
      <c r="C43" s="11">
        <v>2224227</v>
      </c>
      <c r="D43" s="11">
        <v>14344435</v>
      </c>
      <c r="E43" s="11" t="s">
        <v>69</v>
      </c>
      <c r="F43" s="11" t="s">
        <v>68</v>
      </c>
      <c r="G43" s="11">
        <f t="shared" si="6"/>
        <v>60260</v>
      </c>
      <c r="H43" s="11">
        <v>0</v>
      </c>
      <c r="I43" s="11">
        <f t="shared" si="7"/>
        <v>13709</v>
      </c>
      <c r="J43" s="11">
        <f t="shared" si="11"/>
        <v>6026</v>
      </c>
      <c r="K43" s="11">
        <v>2000</v>
      </c>
      <c r="L43" s="11">
        <f t="shared" si="8"/>
        <v>1400</v>
      </c>
      <c r="M43" s="11">
        <f t="shared" si="12"/>
        <v>83395</v>
      </c>
      <c r="N43" s="14">
        <v>0</v>
      </c>
      <c r="O43" s="14">
        <v>0</v>
      </c>
      <c r="P43" s="14">
        <v>0</v>
      </c>
      <c r="Q43" s="11">
        <v>0</v>
      </c>
      <c r="R43" s="11">
        <v>2200</v>
      </c>
      <c r="S43" s="14">
        <v>0</v>
      </c>
      <c r="T43" s="14">
        <v>60</v>
      </c>
      <c r="U43" s="14">
        <f>ROUND((G43+I43)*10%,0)</f>
        <v>7397</v>
      </c>
      <c r="V43" s="14">
        <v>200</v>
      </c>
      <c r="W43" s="14">
        <v>225</v>
      </c>
      <c r="X43" s="14">
        <v>3000</v>
      </c>
      <c r="Y43" s="14"/>
      <c r="Z43" s="14"/>
      <c r="AA43" s="11">
        <f t="shared" si="13"/>
        <v>13082</v>
      </c>
      <c r="AB43" s="15">
        <f t="shared" si="14"/>
        <v>70313</v>
      </c>
      <c r="AC43" s="9">
        <f t="shared" si="15"/>
        <v>2</v>
      </c>
      <c r="AD43" s="11">
        <v>860</v>
      </c>
      <c r="AE43" s="11">
        <v>60260</v>
      </c>
      <c r="AF43" s="73" t="str">
        <f>IFERROR(VLOOKUP(D43,INCREMENTSJUNE,1,FALSE),"")</f>
        <v/>
      </c>
      <c r="AG43" s="73">
        <f t="shared" si="16"/>
        <v>60260</v>
      </c>
      <c r="AH43" s="95">
        <v>60260</v>
      </c>
      <c r="AI43" s="80">
        <v>2224227</v>
      </c>
      <c r="AJ43" s="80" t="s">
        <v>278</v>
      </c>
    </row>
    <row r="44" spans="1:36" s="3" customFormat="1" ht="18" customHeight="1" x14ac:dyDescent="0.25">
      <c r="A44" s="3">
        <v>0</v>
      </c>
      <c r="B44" s="11">
        <v>51</v>
      </c>
      <c r="C44" s="11">
        <v>2224230</v>
      </c>
      <c r="D44" s="11">
        <v>14344438</v>
      </c>
      <c r="E44" s="11" t="s">
        <v>70</v>
      </c>
      <c r="F44" s="11" t="s">
        <v>71</v>
      </c>
      <c r="G44" s="11">
        <f t="shared" si="6"/>
        <v>61960</v>
      </c>
      <c r="H44" s="11"/>
      <c r="I44" s="11">
        <f t="shared" si="7"/>
        <v>14096</v>
      </c>
      <c r="J44" s="11">
        <f t="shared" si="11"/>
        <v>6196</v>
      </c>
      <c r="K44" s="11">
        <v>2000</v>
      </c>
      <c r="L44" s="11">
        <f t="shared" si="8"/>
        <v>1400</v>
      </c>
      <c r="M44" s="11">
        <f t="shared" si="12"/>
        <v>85652</v>
      </c>
      <c r="N44" s="14">
        <v>0</v>
      </c>
      <c r="O44" s="14">
        <v>0</v>
      </c>
      <c r="P44" s="14">
        <v>8000</v>
      </c>
      <c r="Q44" s="11">
        <v>0</v>
      </c>
      <c r="R44" s="11">
        <v>2200</v>
      </c>
      <c r="S44" s="14">
        <v>0</v>
      </c>
      <c r="T44" s="14">
        <v>60</v>
      </c>
      <c r="U44" s="14">
        <v>0</v>
      </c>
      <c r="V44" s="14">
        <v>200</v>
      </c>
      <c r="W44" s="14">
        <v>225</v>
      </c>
      <c r="X44" s="14">
        <v>5000</v>
      </c>
      <c r="Y44" s="14"/>
      <c r="Z44" s="14"/>
      <c r="AA44" s="11">
        <f t="shared" si="13"/>
        <v>15685</v>
      </c>
      <c r="AB44" s="15">
        <f t="shared" si="14"/>
        <v>69967</v>
      </c>
      <c r="AC44" s="9">
        <f t="shared" si="15"/>
        <v>2</v>
      </c>
      <c r="AD44" s="11">
        <v>860</v>
      </c>
      <c r="AE44" s="11">
        <v>61960</v>
      </c>
      <c r="AF44" s="73" t="str">
        <f>IFERROR(VLOOKUP(D44,INCREMENTSJUNE,1,FALSE),"")</f>
        <v/>
      </c>
      <c r="AG44" s="73">
        <f t="shared" si="16"/>
        <v>61960</v>
      </c>
      <c r="AH44" s="95">
        <v>61960</v>
      </c>
      <c r="AI44" s="80">
        <v>2224230</v>
      </c>
      <c r="AJ44" s="80" t="s">
        <v>278</v>
      </c>
    </row>
    <row r="45" spans="1:36" s="3" customFormat="1" ht="18" customHeight="1" x14ac:dyDescent="0.25">
      <c r="A45" s="3">
        <v>0</v>
      </c>
      <c r="B45" s="11">
        <v>52</v>
      </c>
      <c r="C45" s="11">
        <v>2224203</v>
      </c>
      <c r="D45" s="11">
        <v>14344416</v>
      </c>
      <c r="E45" s="11" t="s">
        <v>72</v>
      </c>
      <c r="F45" s="11" t="s">
        <v>85</v>
      </c>
      <c r="G45" s="11">
        <f t="shared" si="6"/>
        <v>61960</v>
      </c>
      <c r="H45" s="11">
        <v>0</v>
      </c>
      <c r="I45" s="11">
        <f t="shared" si="7"/>
        <v>14096</v>
      </c>
      <c r="J45" s="11">
        <f t="shared" si="11"/>
        <v>6196</v>
      </c>
      <c r="K45" s="11">
        <v>2000</v>
      </c>
      <c r="L45" s="11">
        <f t="shared" si="8"/>
        <v>1400</v>
      </c>
      <c r="M45" s="11">
        <f t="shared" si="12"/>
        <v>85652</v>
      </c>
      <c r="N45" s="14">
        <v>0</v>
      </c>
      <c r="O45" s="14">
        <v>0</v>
      </c>
      <c r="P45" s="14">
        <v>9000</v>
      </c>
      <c r="Q45" s="11">
        <v>500</v>
      </c>
      <c r="R45" s="11">
        <v>2200</v>
      </c>
      <c r="S45" s="14">
        <v>0</v>
      </c>
      <c r="T45" s="14">
        <v>60</v>
      </c>
      <c r="U45" s="14">
        <v>0</v>
      </c>
      <c r="V45" s="14">
        <v>200</v>
      </c>
      <c r="W45" s="14">
        <v>225</v>
      </c>
      <c r="X45" s="14">
        <v>4000</v>
      </c>
      <c r="Y45" s="14"/>
      <c r="Z45" s="14"/>
      <c r="AA45" s="11">
        <f t="shared" si="13"/>
        <v>16185</v>
      </c>
      <c r="AB45" s="15">
        <f t="shared" si="14"/>
        <v>69467</v>
      </c>
      <c r="AC45" s="9">
        <f t="shared" si="15"/>
        <v>2</v>
      </c>
      <c r="AD45" s="11">
        <v>860</v>
      </c>
      <c r="AE45" s="11">
        <v>61960</v>
      </c>
      <c r="AF45" s="73" t="str">
        <f>IFERROR(VLOOKUP(D45,INCREMENTSJUNE,1,FALSE),"")</f>
        <v/>
      </c>
      <c r="AG45" s="73">
        <f t="shared" si="16"/>
        <v>61960</v>
      </c>
      <c r="AH45" s="95">
        <v>61960</v>
      </c>
      <c r="AI45" s="80">
        <v>2224203</v>
      </c>
      <c r="AJ45" s="80" t="s">
        <v>278</v>
      </c>
    </row>
    <row r="46" spans="1:36" s="3" customFormat="1" ht="18" customHeight="1" x14ac:dyDescent="0.25">
      <c r="A46" s="3">
        <v>0</v>
      </c>
      <c r="B46" s="11">
        <v>54</v>
      </c>
      <c r="C46" s="11">
        <v>2224219</v>
      </c>
      <c r="D46" s="11">
        <v>14344429</v>
      </c>
      <c r="E46" s="11" t="s">
        <v>74</v>
      </c>
      <c r="F46" s="11" t="s">
        <v>73</v>
      </c>
      <c r="G46" s="11">
        <f t="shared" si="6"/>
        <v>40970</v>
      </c>
      <c r="H46" s="11">
        <v>0</v>
      </c>
      <c r="I46" s="11">
        <f t="shared" si="7"/>
        <v>9321</v>
      </c>
      <c r="J46" s="11">
        <f t="shared" si="11"/>
        <v>4097</v>
      </c>
      <c r="K46" s="11">
        <v>2000</v>
      </c>
      <c r="L46" s="11">
        <f t="shared" si="8"/>
        <v>975</v>
      </c>
      <c r="M46" s="11">
        <f t="shared" si="12"/>
        <v>57363</v>
      </c>
      <c r="N46" s="14">
        <v>0</v>
      </c>
      <c r="O46" s="14">
        <v>0</v>
      </c>
      <c r="P46" s="14">
        <v>2458</v>
      </c>
      <c r="Q46" s="11">
        <v>0</v>
      </c>
      <c r="R46" s="11">
        <v>1300</v>
      </c>
      <c r="S46" s="14">
        <v>0</v>
      </c>
      <c r="T46" s="14">
        <v>30</v>
      </c>
      <c r="U46" s="14">
        <v>0</v>
      </c>
      <c r="V46" s="14">
        <v>200</v>
      </c>
      <c r="W46" s="14">
        <v>225</v>
      </c>
      <c r="X46" s="14">
        <v>0</v>
      </c>
      <c r="Y46" s="14"/>
      <c r="Z46" s="14"/>
      <c r="AA46" s="11">
        <f t="shared" si="13"/>
        <v>4213</v>
      </c>
      <c r="AB46" s="15">
        <f t="shared" si="14"/>
        <v>53150</v>
      </c>
      <c r="AC46" s="9">
        <f t="shared" si="15"/>
        <v>2</v>
      </c>
      <c r="AD46" s="11">
        <v>600</v>
      </c>
      <c r="AE46" s="11">
        <v>40970</v>
      </c>
      <c r="AF46" s="73" t="str">
        <f t="shared" ref="AF46:AF51" si="18">IFERROR(VLOOKUP(D46,INCREMENTSJUNE,1,FALSE),"")</f>
        <v/>
      </c>
      <c r="AG46" s="73">
        <f t="shared" si="16"/>
        <v>40970</v>
      </c>
      <c r="AH46" s="95">
        <v>40970</v>
      </c>
      <c r="AI46" s="80">
        <v>2224219</v>
      </c>
      <c r="AJ46" s="80" t="s">
        <v>278</v>
      </c>
    </row>
    <row r="47" spans="1:36" s="3" customFormat="1" ht="18" customHeight="1" x14ac:dyDescent="0.25">
      <c r="A47" s="3">
        <v>0</v>
      </c>
      <c r="B47" s="11">
        <v>55</v>
      </c>
      <c r="C47" s="11">
        <v>2224260</v>
      </c>
      <c r="D47" s="11">
        <v>14344463</v>
      </c>
      <c r="E47" s="11" t="s">
        <v>75</v>
      </c>
      <c r="F47" s="11" t="s">
        <v>35</v>
      </c>
      <c r="G47" s="11">
        <f t="shared" si="6"/>
        <v>60260</v>
      </c>
      <c r="H47" s="11"/>
      <c r="I47" s="11">
        <f t="shared" si="7"/>
        <v>13709</v>
      </c>
      <c r="J47" s="11">
        <f t="shared" si="11"/>
        <v>6026</v>
      </c>
      <c r="K47" s="11">
        <v>2000</v>
      </c>
      <c r="L47" s="11">
        <f t="shared" si="8"/>
        <v>1400</v>
      </c>
      <c r="M47" s="11">
        <f t="shared" si="12"/>
        <v>83395</v>
      </c>
      <c r="N47" s="14">
        <v>0</v>
      </c>
      <c r="O47" s="14">
        <v>0</v>
      </c>
      <c r="P47" s="14">
        <v>10000</v>
      </c>
      <c r="Q47" s="11">
        <v>0</v>
      </c>
      <c r="R47" s="11">
        <v>2200</v>
      </c>
      <c r="S47" s="14">
        <v>0</v>
      </c>
      <c r="T47" s="14">
        <v>60</v>
      </c>
      <c r="U47" s="14">
        <v>0</v>
      </c>
      <c r="V47" s="14">
        <v>200</v>
      </c>
      <c r="W47" s="14">
        <v>225</v>
      </c>
      <c r="X47" s="14">
        <v>2000</v>
      </c>
      <c r="Y47" s="14"/>
      <c r="Z47" s="14"/>
      <c r="AA47" s="11">
        <f t="shared" si="13"/>
        <v>14685</v>
      </c>
      <c r="AB47" s="15">
        <f t="shared" si="14"/>
        <v>68710</v>
      </c>
      <c r="AC47" s="9">
        <f t="shared" si="15"/>
        <v>2</v>
      </c>
      <c r="AD47" s="11">
        <v>1050</v>
      </c>
      <c r="AE47" s="11">
        <v>60260</v>
      </c>
      <c r="AF47" s="73" t="str">
        <f t="shared" si="18"/>
        <v/>
      </c>
      <c r="AG47" s="73">
        <f t="shared" si="16"/>
        <v>60260</v>
      </c>
      <c r="AH47" s="95">
        <v>60260</v>
      </c>
      <c r="AI47" s="80">
        <v>2224260</v>
      </c>
      <c r="AJ47" s="80" t="s">
        <v>278</v>
      </c>
    </row>
    <row r="48" spans="1:36" s="3" customFormat="1" ht="18" customHeight="1" x14ac:dyDescent="0.25">
      <c r="A48" s="3">
        <v>0</v>
      </c>
      <c r="B48" s="11">
        <v>56</v>
      </c>
      <c r="C48" s="11">
        <v>2224690</v>
      </c>
      <c r="D48" s="11">
        <v>14344745</v>
      </c>
      <c r="E48" s="11" t="s">
        <v>77</v>
      </c>
      <c r="F48" s="11" t="s">
        <v>76</v>
      </c>
      <c r="G48" s="11">
        <f t="shared" si="6"/>
        <v>61960</v>
      </c>
      <c r="H48" s="11">
        <v>0</v>
      </c>
      <c r="I48" s="11">
        <f t="shared" si="7"/>
        <v>14096</v>
      </c>
      <c r="J48" s="11">
        <f t="shared" si="11"/>
        <v>6196</v>
      </c>
      <c r="K48" s="11">
        <v>2000</v>
      </c>
      <c r="L48" s="11">
        <f t="shared" si="8"/>
        <v>1600</v>
      </c>
      <c r="M48" s="11">
        <f t="shared" si="12"/>
        <v>85852</v>
      </c>
      <c r="N48" s="14">
        <v>0</v>
      </c>
      <c r="O48" s="14">
        <v>0</v>
      </c>
      <c r="P48" s="14">
        <v>6000</v>
      </c>
      <c r="Q48" s="11">
        <v>0</v>
      </c>
      <c r="R48" s="11">
        <v>2200</v>
      </c>
      <c r="S48" s="14">
        <v>0</v>
      </c>
      <c r="T48" s="14">
        <v>60</v>
      </c>
      <c r="U48" s="14">
        <v>0</v>
      </c>
      <c r="V48" s="14">
        <v>200</v>
      </c>
      <c r="W48" s="14">
        <v>225</v>
      </c>
      <c r="X48" s="14">
        <v>3000</v>
      </c>
      <c r="Y48" s="14"/>
      <c r="Z48" s="14"/>
      <c r="AA48" s="11">
        <f t="shared" si="13"/>
        <v>11685</v>
      </c>
      <c r="AB48" s="15">
        <f t="shared" si="14"/>
        <v>74167</v>
      </c>
      <c r="AC48" s="9">
        <f t="shared" si="15"/>
        <v>3</v>
      </c>
      <c r="AD48" s="11">
        <v>1050</v>
      </c>
      <c r="AE48" s="11">
        <v>61960</v>
      </c>
      <c r="AF48" s="73" t="str">
        <f t="shared" si="18"/>
        <v/>
      </c>
      <c r="AG48" s="73">
        <f t="shared" si="16"/>
        <v>61960</v>
      </c>
      <c r="AH48" s="95">
        <v>61960</v>
      </c>
      <c r="AI48" s="80">
        <v>2224690</v>
      </c>
      <c r="AJ48" s="80" t="s">
        <v>278</v>
      </c>
    </row>
    <row r="49" spans="1:36" s="3" customFormat="1" ht="18" customHeight="1" x14ac:dyDescent="0.25">
      <c r="A49" s="3">
        <v>0</v>
      </c>
      <c r="B49" s="11">
        <v>57</v>
      </c>
      <c r="C49" s="11">
        <v>2224170</v>
      </c>
      <c r="D49" s="11">
        <v>14344389</v>
      </c>
      <c r="E49" s="11" t="s">
        <v>78</v>
      </c>
      <c r="F49" s="11" t="s">
        <v>14</v>
      </c>
      <c r="G49" s="11">
        <f t="shared" si="6"/>
        <v>61960</v>
      </c>
      <c r="H49" s="11"/>
      <c r="I49" s="11">
        <f t="shared" si="7"/>
        <v>14096</v>
      </c>
      <c r="J49" s="11">
        <f t="shared" si="11"/>
        <v>6196</v>
      </c>
      <c r="K49" s="11">
        <v>2000</v>
      </c>
      <c r="L49" s="11">
        <f t="shared" si="8"/>
        <v>1400</v>
      </c>
      <c r="M49" s="11">
        <f t="shared" si="12"/>
        <v>85652</v>
      </c>
      <c r="N49" s="14">
        <v>0</v>
      </c>
      <c r="O49" s="14">
        <v>0</v>
      </c>
      <c r="P49" s="14">
        <v>5000</v>
      </c>
      <c r="Q49" s="11">
        <v>0</v>
      </c>
      <c r="R49" s="11">
        <v>2200</v>
      </c>
      <c r="S49" s="14">
        <v>0</v>
      </c>
      <c r="T49" s="14">
        <v>60</v>
      </c>
      <c r="U49" s="14">
        <v>0</v>
      </c>
      <c r="V49" s="14">
        <v>200</v>
      </c>
      <c r="W49" s="14">
        <v>225</v>
      </c>
      <c r="X49" s="14">
        <v>3000</v>
      </c>
      <c r="Y49" s="14"/>
      <c r="Z49" s="14"/>
      <c r="AA49" s="11">
        <f t="shared" si="13"/>
        <v>10685</v>
      </c>
      <c r="AB49" s="15">
        <f t="shared" si="14"/>
        <v>74967</v>
      </c>
      <c r="AC49" s="9">
        <f t="shared" si="15"/>
        <v>2</v>
      </c>
      <c r="AD49" s="11">
        <v>1050</v>
      </c>
      <c r="AE49" s="11">
        <v>61960</v>
      </c>
      <c r="AF49" s="73" t="str">
        <f t="shared" si="18"/>
        <v/>
      </c>
      <c r="AG49" s="73">
        <f t="shared" si="16"/>
        <v>61960</v>
      </c>
      <c r="AH49" s="95">
        <v>61960</v>
      </c>
      <c r="AI49" s="80">
        <v>2224170</v>
      </c>
      <c r="AJ49" s="80" t="s">
        <v>278</v>
      </c>
    </row>
    <row r="50" spans="1:36" s="3" customFormat="1" ht="18" customHeight="1" x14ac:dyDescent="0.25">
      <c r="A50" s="3">
        <v>0</v>
      </c>
      <c r="B50" s="11">
        <v>58</v>
      </c>
      <c r="C50" s="11">
        <v>2224236</v>
      </c>
      <c r="D50" s="11">
        <v>14344442</v>
      </c>
      <c r="E50" s="11" t="s">
        <v>80</v>
      </c>
      <c r="F50" s="11" t="s">
        <v>73</v>
      </c>
      <c r="G50" s="11">
        <f t="shared" si="6"/>
        <v>67190</v>
      </c>
      <c r="H50" s="11"/>
      <c r="I50" s="11">
        <f t="shared" si="7"/>
        <v>15286</v>
      </c>
      <c r="J50" s="11">
        <f t="shared" si="11"/>
        <v>6719</v>
      </c>
      <c r="K50" s="11">
        <v>2000</v>
      </c>
      <c r="L50" s="11">
        <f t="shared" si="8"/>
        <v>1525</v>
      </c>
      <c r="M50" s="11">
        <f t="shared" si="12"/>
        <v>92720</v>
      </c>
      <c r="N50" s="14">
        <v>0</v>
      </c>
      <c r="O50" s="14">
        <v>0</v>
      </c>
      <c r="P50" s="14">
        <v>10000</v>
      </c>
      <c r="Q50" s="11">
        <v>0</v>
      </c>
      <c r="R50" s="11">
        <v>2200</v>
      </c>
      <c r="S50" s="14">
        <v>0</v>
      </c>
      <c r="T50" s="14">
        <v>60</v>
      </c>
      <c r="U50" s="14">
        <v>0</v>
      </c>
      <c r="V50" s="14">
        <v>200</v>
      </c>
      <c r="W50" s="14">
        <v>225</v>
      </c>
      <c r="X50" s="14">
        <v>2000</v>
      </c>
      <c r="Y50" s="14"/>
      <c r="Z50" s="14"/>
      <c r="AA50" s="11">
        <f t="shared" si="13"/>
        <v>14685</v>
      </c>
      <c r="AB50" s="15">
        <f t="shared" si="14"/>
        <v>78035</v>
      </c>
      <c r="AC50" s="9">
        <f t="shared" si="15"/>
        <v>2</v>
      </c>
      <c r="AD50" s="11">
        <v>1050</v>
      </c>
      <c r="AE50" s="11">
        <v>67190</v>
      </c>
      <c r="AF50" s="73" t="str">
        <f t="shared" si="18"/>
        <v/>
      </c>
      <c r="AG50" s="73">
        <f t="shared" si="16"/>
        <v>67190</v>
      </c>
      <c r="AH50" s="95">
        <v>67190</v>
      </c>
      <c r="AI50" s="80">
        <v>2224236</v>
      </c>
      <c r="AJ50" s="80" t="s">
        <v>277</v>
      </c>
    </row>
    <row r="51" spans="1:36" s="3" customFormat="1" ht="18" customHeight="1" x14ac:dyDescent="0.25">
      <c r="A51" s="3">
        <v>0</v>
      </c>
      <c r="B51" s="11">
        <v>59</v>
      </c>
      <c r="C51" s="11">
        <v>2224257</v>
      </c>
      <c r="D51" s="11">
        <v>14344461</v>
      </c>
      <c r="E51" s="11" t="s">
        <v>82</v>
      </c>
      <c r="F51" s="11" t="s">
        <v>81</v>
      </c>
      <c r="G51" s="11">
        <f t="shared" si="6"/>
        <v>61960</v>
      </c>
      <c r="H51" s="11">
        <v>0</v>
      </c>
      <c r="I51" s="11">
        <f t="shared" si="7"/>
        <v>14096</v>
      </c>
      <c r="J51" s="11">
        <f t="shared" si="11"/>
        <v>6196</v>
      </c>
      <c r="K51" s="11">
        <v>2000</v>
      </c>
      <c r="L51" s="11">
        <f t="shared" si="8"/>
        <v>1600</v>
      </c>
      <c r="M51" s="11">
        <f t="shared" si="12"/>
        <v>85852</v>
      </c>
      <c r="N51" s="14">
        <v>0</v>
      </c>
      <c r="O51" s="14">
        <v>0</v>
      </c>
      <c r="P51" s="14">
        <v>5000</v>
      </c>
      <c r="Q51" s="11">
        <v>0</v>
      </c>
      <c r="R51" s="11">
        <v>2200</v>
      </c>
      <c r="S51" s="14">
        <v>0</v>
      </c>
      <c r="T51" s="14">
        <v>60</v>
      </c>
      <c r="U51" s="14">
        <v>0</v>
      </c>
      <c r="V51" s="14">
        <v>200</v>
      </c>
      <c r="W51" s="14">
        <v>225</v>
      </c>
      <c r="X51" s="14">
        <v>1000</v>
      </c>
      <c r="Y51" s="14"/>
      <c r="Z51" s="14"/>
      <c r="AA51" s="11">
        <f t="shared" si="13"/>
        <v>8685</v>
      </c>
      <c r="AB51" s="15">
        <f t="shared" si="14"/>
        <v>77167</v>
      </c>
      <c r="AC51" s="9">
        <f t="shared" si="15"/>
        <v>3</v>
      </c>
      <c r="AD51" s="11">
        <v>1050</v>
      </c>
      <c r="AE51" s="11">
        <v>61960</v>
      </c>
      <c r="AF51" s="73" t="str">
        <f t="shared" si="18"/>
        <v/>
      </c>
      <c r="AG51" s="73">
        <f t="shared" si="16"/>
        <v>61960</v>
      </c>
      <c r="AH51" s="95">
        <v>61960</v>
      </c>
      <c r="AI51" s="80">
        <v>2224257</v>
      </c>
      <c r="AJ51" s="80" t="s">
        <v>278</v>
      </c>
    </row>
    <row r="52" spans="1:36" s="3" customFormat="1" ht="18" customHeight="1" x14ac:dyDescent="0.25">
      <c r="A52" s="3">
        <v>0</v>
      </c>
      <c r="B52" s="11">
        <v>60</v>
      </c>
      <c r="C52" s="11">
        <v>2224681</v>
      </c>
      <c r="D52" s="11">
        <v>14371712</v>
      </c>
      <c r="E52" s="11" t="s">
        <v>83</v>
      </c>
      <c r="F52" s="11" t="s">
        <v>84</v>
      </c>
      <c r="G52" s="11">
        <f t="shared" si="6"/>
        <v>83000</v>
      </c>
      <c r="H52" s="11"/>
      <c r="I52" s="11">
        <f t="shared" si="7"/>
        <v>18883</v>
      </c>
      <c r="J52" s="11">
        <f t="shared" si="11"/>
        <v>8300</v>
      </c>
      <c r="K52" s="11">
        <v>2000</v>
      </c>
      <c r="L52" s="11">
        <f t="shared" si="8"/>
        <v>1525</v>
      </c>
      <c r="M52" s="11">
        <f t="shared" si="12"/>
        <v>113708</v>
      </c>
      <c r="N52" s="14">
        <v>0</v>
      </c>
      <c r="O52" s="14">
        <v>0</v>
      </c>
      <c r="P52" s="14">
        <v>15000</v>
      </c>
      <c r="Q52" s="11">
        <v>0</v>
      </c>
      <c r="R52" s="11">
        <v>0</v>
      </c>
      <c r="S52" s="14">
        <v>0</v>
      </c>
      <c r="T52" s="14">
        <v>60</v>
      </c>
      <c r="U52" s="14">
        <v>0</v>
      </c>
      <c r="V52" s="14">
        <v>200</v>
      </c>
      <c r="W52" s="14">
        <v>225</v>
      </c>
      <c r="X52" s="14">
        <v>5000</v>
      </c>
      <c r="Y52" s="14"/>
      <c r="Z52" s="14"/>
      <c r="AA52" s="11">
        <f t="shared" si="13"/>
        <v>20485</v>
      </c>
      <c r="AB52" s="15">
        <f t="shared" si="14"/>
        <v>93223</v>
      </c>
      <c r="AC52" s="9">
        <f t="shared" si="15"/>
        <v>2</v>
      </c>
      <c r="AD52" s="11">
        <v>935</v>
      </c>
      <c r="AE52" s="11">
        <v>83000</v>
      </c>
      <c r="AF52" s="73"/>
      <c r="AG52" s="73">
        <f t="shared" si="16"/>
        <v>83000</v>
      </c>
      <c r="AH52" s="95">
        <v>83000</v>
      </c>
      <c r="AI52" s="80">
        <v>2224681</v>
      </c>
      <c r="AJ52" s="80" t="s">
        <v>277</v>
      </c>
    </row>
    <row r="53" spans="1:36" s="3" customFormat="1" ht="18" customHeight="1" x14ac:dyDescent="0.25">
      <c r="A53" s="3">
        <v>0</v>
      </c>
      <c r="B53" s="11">
        <v>64</v>
      </c>
      <c r="C53" s="11">
        <v>2224675</v>
      </c>
      <c r="D53" s="11">
        <v>14344732</v>
      </c>
      <c r="E53" s="11" t="s">
        <v>86</v>
      </c>
      <c r="F53" s="11" t="s">
        <v>85</v>
      </c>
      <c r="G53" s="11">
        <f t="shared" si="6"/>
        <v>61960</v>
      </c>
      <c r="H53" s="11">
        <v>0</v>
      </c>
      <c r="I53" s="11">
        <f t="shared" si="7"/>
        <v>14096</v>
      </c>
      <c r="J53" s="11">
        <f t="shared" si="11"/>
        <v>6196</v>
      </c>
      <c r="K53" s="11">
        <v>2000</v>
      </c>
      <c r="L53" s="11">
        <f t="shared" si="8"/>
        <v>1400</v>
      </c>
      <c r="M53" s="11">
        <f t="shared" si="12"/>
        <v>85652</v>
      </c>
      <c r="N53" s="14">
        <v>0</v>
      </c>
      <c r="O53" s="14">
        <v>0</v>
      </c>
      <c r="P53" s="14">
        <v>10000</v>
      </c>
      <c r="Q53" s="11">
        <v>0</v>
      </c>
      <c r="R53" s="11">
        <v>2200</v>
      </c>
      <c r="S53" s="14">
        <v>0</v>
      </c>
      <c r="T53" s="14">
        <v>60</v>
      </c>
      <c r="U53" s="14">
        <v>0</v>
      </c>
      <c r="V53" s="14">
        <v>200</v>
      </c>
      <c r="W53" s="14">
        <v>225</v>
      </c>
      <c r="X53" s="14">
        <v>5000</v>
      </c>
      <c r="Y53" s="14"/>
      <c r="Z53" s="14"/>
      <c r="AA53" s="11">
        <f t="shared" si="13"/>
        <v>17685</v>
      </c>
      <c r="AB53" s="15">
        <f t="shared" si="14"/>
        <v>67967</v>
      </c>
      <c r="AC53" s="9">
        <f t="shared" si="15"/>
        <v>2</v>
      </c>
      <c r="AD53" s="11">
        <v>860</v>
      </c>
      <c r="AE53" s="11">
        <v>61960</v>
      </c>
      <c r="AF53" s="73" t="str">
        <f t="shared" ref="AF53:AF56" si="19">IFERROR(VLOOKUP(D53,INCREMENTSJUNE,1,FALSE),"")</f>
        <v/>
      </c>
      <c r="AG53" s="73">
        <f t="shared" si="16"/>
        <v>61960</v>
      </c>
      <c r="AH53" s="95">
        <v>61960</v>
      </c>
      <c r="AI53" s="80">
        <v>2224675</v>
      </c>
      <c r="AJ53" s="80" t="s">
        <v>278</v>
      </c>
    </row>
    <row r="54" spans="1:36" s="3" customFormat="1" ht="18" customHeight="1" x14ac:dyDescent="0.25">
      <c r="A54" s="3">
        <v>0</v>
      </c>
      <c r="B54" s="11">
        <v>65</v>
      </c>
      <c r="C54" s="11">
        <v>2224638</v>
      </c>
      <c r="D54" s="11">
        <v>14344706</v>
      </c>
      <c r="E54" s="11" t="s">
        <v>87</v>
      </c>
      <c r="F54" s="11" t="s">
        <v>85</v>
      </c>
      <c r="G54" s="11">
        <f t="shared" si="6"/>
        <v>61960</v>
      </c>
      <c r="H54" s="11">
        <v>0</v>
      </c>
      <c r="I54" s="11">
        <f t="shared" si="7"/>
        <v>14096</v>
      </c>
      <c r="J54" s="11">
        <f t="shared" si="11"/>
        <v>6196</v>
      </c>
      <c r="K54" s="11">
        <v>2000</v>
      </c>
      <c r="L54" s="11">
        <f t="shared" si="8"/>
        <v>1400</v>
      </c>
      <c r="M54" s="11">
        <f t="shared" ref="M54:M56" si="20">SUM(G54:L54)</f>
        <v>85652</v>
      </c>
      <c r="N54" s="14">
        <v>0</v>
      </c>
      <c r="O54" s="14">
        <v>0</v>
      </c>
      <c r="P54" s="14">
        <v>7000</v>
      </c>
      <c r="Q54" s="11">
        <v>0</v>
      </c>
      <c r="R54" s="11">
        <v>2200</v>
      </c>
      <c r="S54" s="14">
        <v>0</v>
      </c>
      <c r="T54" s="14">
        <v>60</v>
      </c>
      <c r="U54" s="14">
        <v>0</v>
      </c>
      <c r="V54" s="14">
        <v>200</v>
      </c>
      <c r="W54" s="14">
        <v>225</v>
      </c>
      <c r="X54" s="14">
        <v>6000</v>
      </c>
      <c r="Y54" s="14"/>
      <c r="Z54" s="14"/>
      <c r="AA54" s="11">
        <f t="shared" ref="AA54:AA56" si="21">SUM(N54:Z54)</f>
        <v>15685</v>
      </c>
      <c r="AB54" s="15">
        <f t="shared" ref="AB54:AB56" si="22">M54-AA54</f>
        <v>69967</v>
      </c>
      <c r="AC54" s="9">
        <f t="shared" si="15"/>
        <v>2</v>
      </c>
      <c r="AD54" s="11">
        <v>860</v>
      </c>
      <c r="AE54" s="11">
        <v>61960</v>
      </c>
      <c r="AF54" s="73" t="str">
        <f t="shared" si="19"/>
        <v/>
      </c>
      <c r="AG54" s="73">
        <f t="shared" ref="AG54:AG56" si="23">IF((AF54="YES"),VLOOKUP(AE54,RATEOFINC,2,FALSE)+AE54,AE54)</f>
        <v>61960</v>
      </c>
      <c r="AH54" s="95">
        <v>61960</v>
      </c>
      <c r="AI54" s="80">
        <v>2224638</v>
      </c>
      <c r="AJ54" s="80" t="s">
        <v>278</v>
      </c>
    </row>
    <row r="55" spans="1:36" s="3" customFormat="1" ht="18" customHeight="1" x14ac:dyDescent="0.25">
      <c r="A55" s="3">
        <v>0</v>
      </c>
      <c r="B55" s="11">
        <v>67</v>
      </c>
      <c r="C55" s="11">
        <v>2224223</v>
      </c>
      <c r="D55" s="11">
        <v>14344431</v>
      </c>
      <c r="E55" s="11" t="s">
        <v>88</v>
      </c>
      <c r="F55" s="11" t="s">
        <v>17</v>
      </c>
      <c r="G55" s="11">
        <f t="shared" si="6"/>
        <v>65360</v>
      </c>
      <c r="H55" s="11">
        <v>0</v>
      </c>
      <c r="I55" s="11">
        <f t="shared" si="7"/>
        <v>14869</v>
      </c>
      <c r="J55" s="11">
        <f t="shared" si="11"/>
        <v>6536</v>
      </c>
      <c r="K55" s="11">
        <v>2000</v>
      </c>
      <c r="L55" s="11">
        <f t="shared" ref="L55:L56" si="24">IF(AND(G55&gt;=87481,AC55=1),1375,IF(AND(G55&gt;=65361,AC55=1),1330,IF(AND(G55&gt;=54061,AC55=1),1225,IF(AND(G55&gt;=42141,AC55=1),1000,IF(AND(G55&gt;=31751,AC55=1),850,IF(AND(G55&lt;=31750,AC55=1),700,IF(AND(G55&gt;=87481,AC55=2),1600,IF(AND(G55&gt;=65361,AC55=2),1525,IF(AND(G55&gt;=54061,AC55=2),1400,IF(AND(G55&gt;=42141,AC55=2),1150,IF(AND(G55&gt;=31751,AC55=2),975,IF(AND(G55&lt;=31750,AC55=2),800,IF(AND(G55&gt;=87481,AC55=3),1800,IF(AND(G55&gt;=65361,AC55=3),1700,IF(AND(G55&gt;=54061,AC55=3),1600,IF(AND(G55&gt;=42141,AC55=3),1300,IF(AND(G55&gt;=31751,AC55=3),1100,IF(AND(G55&lt;=31750,AC55=3),900))))))))))))))))))</f>
        <v>1400</v>
      </c>
      <c r="M55" s="11">
        <f t="shared" si="20"/>
        <v>90165</v>
      </c>
      <c r="N55" s="14">
        <v>0</v>
      </c>
      <c r="O55" s="14">
        <v>0</v>
      </c>
      <c r="P55" s="14">
        <v>5000</v>
      </c>
      <c r="Q55" s="11">
        <v>0</v>
      </c>
      <c r="R55" s="11">
        <v>2200</v>
      </c>
      <c r="S55" s="14">
        <v>0</v>
      </c>
      <c r="T55" s="14">
        <v>60</v>
      </c>
      <c r="U55" s="14">
        <v>0</v>
      </c>
      <c r="V55" s="14">
        <v>200</v>
      </c>
      <c r="W55" s="14">
        <v>0</v>
      </c>
      <c r="X55" s="14">
        <v>4000</v>
      </c>
      <c r="Y55" s="14"/>
      <c r="Z55" s="14"/>
      <c r="AA55" s="11">
        <f t="shared" si="21"/>
        <v>11460</v>
      </c>
      <c r="AB55" s="15">
        <f t="shared" si="22"/>
        <v>78705</v>
      </c>
      <c r="AC55" s="9">
        <f t="shared" si="15"/>
        <v>2</v>
      </c>
      <c r="AD55" s="11">
        <v>860</v>
      </c>
      <c r="AE55" s="11">
        <v>65360</v>
      </c>
      <c r="AF55" s="73" t="str">
        <f t="shared" si="19"/>
        <v/>
      </c>
      <c r="AG55" s="73">
        <f t="shared" si="23"/>
        <v>65360</v>
      </c>
      <c r="AH55" s="95">
        <v>65360</v>
      </c>
      <c r="AI55" s="80">
        <v>2224223</v>
      </c>
      <c r="AJ55" s="80" t="s">
        <v>277</v>
      </c>
    </row>
    <row r="56" spans="1:36" s="3" customFormat="1" ht="18" customHeight="1" x14ac:dyDescent="0.25">
      <c r="A56" s="3">
        <v>0</v>
      </c>
      <c r="B56" s="11">
        <v>68</v>
      </c>
      <c r="C56" s="11">
        <v>2224213</v>
      </c>
      <c r="D56" s="11">
        <v>14344424</v>
      </c>
      <c r="E56" s="11" t="s">
        <v>275</v>
      </c>
      <c r="F56" s="11" t="s">
        <v>62</v>
      </c>
      <c r="G56" s="11">
        <f t="shared" ref="G56" si="25">IF(A56&gt;=1,ROUND(AH56/30*A56,0),AG56)</f>
        <v>60260</v>
      </c>
      <c r="H56" s="11">
        <v>0</v>
      </c>
      <c r="I56" s="11">
        <f t="shared" si="7"/>
        <v>13709</v>
      </c>
      <c r="J56" s="11">
        <f t="shared" si="11"/>
        <v>6026</v>
      </c>
      <c r="K56" s="11">
        <v>2000</v>
      </c>
      <c r="L56" s="11">
        <f t="shared" si="24"/>
        <v>1400</v>
      </c>
      <c r="M56" s="11">
        <f t="shared" si="20"/>
        <v>83395</v>
      </c>
      <c r="N56" s="14">
        <v>0</v>
      </c>
      <c r="O56" s="14">
        <v>0</v>
      </c>
      <c r="P56" s="14">
        <v>10000</v>
      </c>
      <c r="Q56" s="11">
        <v>0</v>
      </c>
      <c r="R56" s="11">
        <v>2200</v>
      </c>
      <c r="S56" s="14">
        <v>0</v>
      </c>
      <c r="T56" s="14">
        <v>60</v>
      </c>
      <c r="U56" s="14">
        <v>0</v>
      </c>
      <c r="V56" s="14">
        <v>200</v>
      </c>
      <c r="W56" s="14">
        <v>225</v>
      </c>
      <c r="X56" s="14">
        <v>5000</v>
      </c>
      <c r="Y56" s="14"/>
      <c r="Z56" s="14"/>
      <c r="AA56" s="11">
        <f t="shared" si="21"/>
        <v>17685</v>
      </c>
      <c r="AB56" s="15">
        <f t="shared" si="22"/>
        <v>65710</v>
      </c>
      <c r="AC56" s="9">
        <f t="shared" si="15"/>
        <v>2</v>
      </c>
      <c r="AD56" s="11">
        <v>860</v>
      </c>
      <c r="AE56" s="11">
        <v>60260</v>
      </c>
      <c r="AF56" s="73" t="str">
        <f t="shared" si="19"/>
        <v/>
      </c>
      <c r="AG56" s="73">
        <f t="shared" si="23"/>
        <v>60260</v>
      </c>
      <c r="AH56" s="95">
        <v>60260</v>
      </c>
      <c r="AI56" s="80">
        <v>2224213</v>
      </c>
      <c r="AJ56" s="80" t="s">
        <v>278</v>
      </c>
    </row>
    <row r="57" spans="1:36" s="3" customFormat="1" ht="18" customHeight="1" x14ac:dyDescent="0.25">
      <c r="B57" s="11"/>
      <c r="C57" s="11">
        <v>2214456</v>
      </c>
      <c r="D57" s="11"/>
      <c r="E57" s="11" t="s">
        <v>330</v>
      </c>
      <c r="F57" s="11" t="s">
        <v>38</v>
      </c>
      <c r="G57" s="11">
        <v>72810</v>
      </c>
      <c r="H57" s="11">
        <v>0</v>
      </c>
      <c r="I57" s="11">
        <f t="shared" ref="I57:I66" si="26">ROUND(G57*22.75%,0)</f>
        <v>16564</v>
      </c>
      <c r="J57" s="11">
        <f t="shared" ref="J57:J66" si="27">ROUND(G57*10%,0)</f>
        <v>7281</v>
      </c>
      <c r="K57" s="11">
        <v>2000</v>
      </c>
      <c r="L57" s="11">
        <f t="shared" ref="L57:L66" si="28">IF(AND(G57&gt;=87481,AC57=1),1375,IF(AND(G57&gt;=65361,AC57=1),1330,IF(AND(G57&gt;=54061,AC57=1),1225,IF(AND(G57&gt;=42141,AC57=1),1000,IF(AND(G57&gt;=31751,AC57=1),850,IF(AND(G57&lt;=31750,AC57=1),700,IF(AND(G57&gt;=87481,AC57=2),1600,IF(AND(G57&gt;=65361,AC57=2),1525,IF(AND(G57&gt;=54061,AC57=2),1400,IF(AND(G57&gt;=42141,AC57=2),1150,IF(AND(G57&gt;=31751,AC57=2),975,IF(AND(G57&lt;=31750,AC57=2),800,IF(AND(G57&gt;=87481,AC57=3),1800,IF(AND(G57&gt;=65361,AC57=3),1700,IF(AND(G57&gt;=54061,AC57=3),1600,IF(AND(G57&gt;=42141,AC57=3),1300,IF(AND(G57&gt;=31751,AC57=3),1100,IF(AND(G57&lt;=31750,AC57=3),900))))))))))))))))))</f>
        <v>1525</v>
      </c>
      <c r="M57" s="11">
        <f t="shared" ref="M57:M66" si="29">SUM(G57:L57)</f>
        <v>100180</v>
      </c>
      <c r="N57" s="14"/>
      <c r="O57" s="14"/>
      <c r="P57" s="14">
        <v>10000</v>
      </c>
      <c r="Q57" s="11"/>
      <c r="R57" s="11">
        <v>2200</v>
      </c>
      <c r="S57" s="14"/>
      <c r="T57" s="14">
        <v>60</v>
      </c>
      <c r="U57" s="14"/>
      <c r="V57" s="14">
        <v>200</v>
      </c>
      <c r="W57" s="14">
        <v>300</v>
      </c>
      <c r="X57" s="14">
        <v>5000</v>
      </c>
      <c r="Y57" s="14"/>
      <c r="Z57" s="14"/>
      <c r="AA57" s="11">
        <f t="shared" ref="AA57:AA66" si="30">SUM(N57:Z57)</f>
        <v>17760</v>
      </c>
      <c r="AB57" s="15">
        <f t="shared" ref="AB57:AB66" si="31">M57-AA57</f>
        <v>82420</v>
      </c>
      <c r="AC57" s="9">
        <f t="shared" ref="AC57:AC66" si="32">IFERROR(VLOOKUP(F57,HILLTOPSNEW,2,FALSE),2)</f>
        <v>2</v>
      </c>
      <c r="AD57" s="11">
        <v>860</v>
      </c>
      <c r="AE57" s="11">
        <v>60260</v>
      </c>
      <c r="AF57" s="73" t="str">
        <f t="shared" ref="AF57:AF66" si="33">IFERROR(VLOOKUP(D57,INCREMENTSJUNE,1,FALSE),"")</f>
        <v/>
      </c>
      <c r="AG57" s="73">
        <f t="shared" ref="AG57:AG66" si="34">IF((AF57="YES"),VLOOKUP(AE57,RATEOFINC,2,FALSE)+AE57,AE57)</f>
        <v>60260</v>
      </c>
      <c r="AH57" s="95">
        <v>60260</v>
      </c>
      <c r="AI57" s="80"/>
      <c r="AJ57" s="80"/>
    </row>
    <row r="58" spans="1:36" s="3" customFormat="1" ht="18" customHeight="1" x14ac:dyDescent="0.25">
      <c r="B58" s="11"/>
      <c r="C58" s="11">
        <v>2224286</v>
      </c>
      <c r="D58" s="11"/>
      <c r="E58" s="11" t="s">
        <v>331</v>
      </c>
      <c r="F58" s="11" t="s">
        <v>61</v>
      </c>
      <c r="G58" s="11">
        <v>67190</v>
      </c>
      <c r="H58" s="11">
        <v>0</v>
      </c>
      <c r="I58" s="11">
        <f t="shared" si="26"/>
        <v>15286</v>
      </c>
      <c r="J58" s="11">
        <f t="shared" si="27"/>
        <v>6719</v>
      </c>
      <c r="K58" s="11">
        <v>2000</v>
      </c>
      <c r="L58" s="11">
        <f t="shared" si="28"/>
        <v>1525</v>
      </c>
      <c r="M58" s="11">
        <f t="shared" si="29"/>
        <v>92720</v>
      </c>
      <c r="N58" s="14"/>
      <c r="O58" s="14"/>
      <c r="P58" s="14">
        <v>5000</v>
      </c>
      <c r="Q58" s="11"/>
      <c r="R58" s="11">
        <v>3000</v>
      </c>
      <c r="S58" s="14"/>
      <c r="T58" s="14">
        <v>60</v>
      </c>
      <c r="U58" s="14"/>
      <c r="V58" s="14">
        <v>200</v>
      </c>
      <c r="W58" s="14">
        <v>300</v>
      </c>
      <c r="X58" s="14">
        <v>8200</v>
      </c>
      <c r="Y58" s="14"/>
      <c r="Z58" s="14"/>
      <c r="AA58" s="11">
        <f t="shared" si="30"/>
        <v>16760</v>
      </c>
      <c r="AB58" s="15">
        <f t="shared" si="31"/>
        <v>75960</v>
      </c>
      <c r="AC58" s="9">
        <f t="shared" si="32"/>
        <v>2</v>
      </c>
      <c r="AD58" s="11">
        <v>860</v>
      </c>
      <c r="AE58" s="11">
        <v>60260</v>
      </c>
      <c r="AF58" s="73" t="str">
        <f t="shared" si="33"/>
        <v/>
      </c>
      <c r="AG58" s="73">
        <f t="shared" si="34"/>
        <v>60260</v>
      </c>
      <c r="AH58" s="95">
        <v>60260</v>
      </c>
      <c r="AI58" s="80"/>
      <c r="AJ58" s="80"/>
    </row>
    <row r="59" spans="1:36" s="3" customFormat="1" ht="18" customHeight="1" x14ac:dyDescent="0.25">
      <c r="B59" s="11"/>
      <c r="C59" s="11">
        <v>2233153</v>
      </c>
      <c r="D59" s="11"/>
      <c r="E59" s="11" t="s">
        <v>332</v>
      </c>
      <c r="F59" s="11" t="s">
        <v>32</v>
      </c>
      <c r="G59" s="11">
        <v>72810</v>
      </c>
      <c r="H59" s="11">
        <v>0</v>
      </c>
      <c r="I59" s="11">
        <f t="shared" si="26"/>
        <v>16564</v>
      </c>
      <c r="J59" s="11">
        <f t="shared" si="27"/>
        <v>7281</v>
      </c>
      <c r="K59" s="11">
        <v>2000</v>
      </c>
      <c r="L59" s="11">
        <f t="shared" si="28"/>
        <v>1525</v>
      </c>
      <c r="M59" s="11">
        <f t="shared" si="29"/>
        <v>100180</v>
      </c>
      <c r="N59" s="14">
        <v>4369</v>
      </c>
      <c r="O59" s="14"/>
      <c r="P59" s="14"/>
      <c r="Q59" s="11"/>
      <c r="R59" s="11">
        <v>2200</v>
      </c>
      <c r="S59" s="14"/>
      <c r="T59" s="14">
        <v>60</v>
      </c>
      <c r="U59" s="14"/>
      <c r="V59" s="14">
        <v>200</v>
      </c>
      <c r="W59" s="14">
        <v>225</v>
      </c>
      <c r="X59" s="14">
        <v>5000</v>
      </c>
      <c r="Y59" s="14"/>
      <c r="Z59" s="14"/>
      <c r="AA59" s="11">
        <f t="shared" si="30"/>
        <v>12054</v>
      </c>
      <c r="AB59" s="15">
        <f t="shared" si="31"/>
        <v>88126</v>
      </c>
      <c r="AC59" s="9">
        <f t="shared" si="32"/>
        <v>2</v>
      </c>
      <c r="AD59" s="11">
        <v>860</v>
      </c>
      <c r="AE59" s="11">
        <v>60260</v>
      </c>
      <c r="AF59" s="73" t="str">
        <f t="shared" si="33"/>
        <v/>
      </c>
      <c r="AG59" s="73">
        <f t="shared" si="34"/>
        <v>60260</v>
      </c>
      <c r="AH59" s="95">
        <v>60260</v>
      </c>
      <c r="AI59" s="80"/>
      <c r="AJ59" s="80"/>
    </row>
    <row r="60" spans="1:36" s="3" customFormat="1" ht="18" customHeight="1" x14ac:dyDescent="0.25">
      <c r="B60" s="11"/>
      <c r="C60" s="11">
        <v>2224245</v>
      </c>
      <c r="D60" s="11"/>
      <c r="E60" s="11" t="s">
        <v>333</v>
      </c>
      <c r="F60" s="11" t="s">
        <v>79</v>
      </c>
      <c r="G60" s="11">
        <v>67190</v>
      </c>
      <c r="H60" s="11">
        <v>0</v>
      </c>
      <c r="I60" s="11">
        <f t="shared" si="26"/>
        <v>15286</v>
      </c>
      <c r="J60" s="11">
        <f t="shared" si="27"/>
        <v>6719</v>
      </c>
      <c r="K60" s="11">
        <v>2000</v>
      </c>
      <c r="L60" s="11">
        <f t="shared" si="28"/>
        <v>1700</v>
      </c>
      <c r="M60" s="11">
        <f t="shared" si="29"/>
        <v>92895</v>
      </c>
      <c r="N60" s="14"/>
      <c r="O60" s="14"/>
      <c r="P60" s="14">
        <v>14000</v>
      </c>
      <c r="Q60" s="11"/>
      <c r="R60" s="11">
        <v>3000</v>
      </c>
      <c r="S60" s="14"/>
      <c r="T60" s="14">
        <v>60</v>
      </c>
      <c r="U60" s="14"/>
      <c r="V60" s="14">
        <v>200</v>
      </c>
      <c r="W60" s="14">
        <v>300</v>
      </c>
      <c r="X60" s="14">
        <v>7000</v>
      </c>
      <c r="Y60" s="14"/>
      <c r="Z60" s="14"/>
      <c r="AA60" s="11">
        <f t="shared" si="30"/>
        <v>24560</v>
      </c>
      <c r="AB60" s="15">
        <f t="shared" si="31"/>
        <v>68335</v>
      </c>
      <c r="AC60" s="9">
        <f t="shared" si="32"/>
        <v>3</v>
      </c>
      <c r="AD60" s="11">
        <v>860</v>
      </c>
      <c r="AE60" s="11">
        <v>60260</v>
      </c>
      <c r="AF60" s="73" t="str">
        <f t="shared" si="33"/>
        <v/>
      </c>
      <c r="AG60" s="73">
        <f t="shared" si="34"/>
        <v>60260</v>
      </c>
      <c r="AH60" s="95">
        <v>60260</v>
      </c>
      <c r="AI60" s="80"/>
      <c r="AJ60" s="80"/>
    </row>
    <row r="61" spans="1:36" s="3" customFormat="1" ht="18" customHeight="1" x14ac:dyDescent="0.25">
      <c r="B61" s="11"/>
      <c r="C61" s="11">
        <v>2224691</v>
      </c>
      <c r="D61" s="11"/>
      <c r="E61" s="11" t="s">
        <v>334</v>
      </c>
      <c r="F61" s="11" t="s">
        <v>335</v>
      </c>
      <c r="G61" s="11">
        <v>67190</v>
      </c>
      <c r="H61" s="11">
        <v>0</v>
      </c>
      <c r="I61" s="11">
        <f t="shared" si="26"/>
        <v>15286</v>
      </c>
      <c r="J61" s="11">
        <f t="shared" si="27"/>
        <v>6719</v>
      </c>
      <c r="K61" s="11">
        <v>2000</v>
      </c>
      <c r="L61" s="11">
        <f t="shared" si="28"/>
        <v>1525</v>
      </c>
      <c r="M61" s="11">
        <f t="shared" si="29"/>
        <v>92720</v>
      </c>
      <c r="N61" s="14"/>
      <c r="O61" s="14"/>
      <c r="P61" s="14">
        <v>10000</v>
      </c>
      <c r="Q61" s="11"/>
      <c r="R61" s="11">
        <v>3000</v>
      </c>
      <c r="S61" s="14"/>
      <c r="T61" s="14">
        <v>60</v>
      </c>
      <c r="U61" s="14"/>
      <c r="V61" s="14">
        <v>200</v>
      </c>
      <c r="W61" s="14">
        <v>300</v>
      </c>
      <c r="X61" s="14">
        <v>6000</v>
      </c>
      <c r="Y61" s="14"/>
      <c r="Z61" s="14"/>
      <c r="AA61" s="11">
        <f t="shared" si="30"/>
        <v>19560</v>
      </c>
      <c r="AB61" s="15">
        <f t="shared" si="31"/>
        <v>73160</v>
      </c>
      <c r="AC61" s="9">
        <f t="shared" si="32"/>
        <v>2</v>
      </c>
      <c r="AD61" s="11">
        <v>860</v>
      </c>
      <c r="AE61" s="11">
        <v>60260</v>
      </c>
      <c r="AF61" s="73" t="str">
        <f t="shared" si="33"/>
        <v/>
      </c>
      <c r="AG61" s="73">
        <f t="shared" si="34"/>
        <v>60260</v>
      </c>
      <c r="AH61" s="95">
        <v>60260</v>
      </c>
      <c r="AI61" s="80"/>
      <c r="AJ61" s="80"/>
    </row>
    <row r="62" spans="1:36" s="3" customFormat="1" ht="18" customHeight="1" x14ac:dyDescent="0.25">
      <c r="B62" s="11"/>
      <c r="C62" s="123">
        <v>2224250</v>
      </c>
      <c r="D62" s="11"/>
      <c r="E62" s="11" t="s">
        <v>373</v>
      </c>
      <c r="F62" s="11" t="s">
        <v>26</v>
      </c>
      <c r="G62" s="11">
        <v>61960</v>
      </c>
      <c r="H62" s="11">
        <v>0</v>
      </c>
      <c r="I62" s="11">
        <f t="shared" si="26"/>
        <v>14096</v>
      </c>
      <c r="J62" s="11">
        <f t="shared" si="27"/>
        <v>6196</v>
      </c>
      <c r="K62" s="11">
        <v>2000</v>
      </c>
      <c r="L62" s="11">
        <f t="shared" si="28"/>
        <v>1400</v>
      </c>
      <c r="M62" s="11">
        <f t="shared" si="29"/>
        <v>85652</v>
      </c>
      <c r="N62" s="14"/>
      <c r="O62" s="14"/>
      <c r="P62" s="14">
        <v>10000</v>
      </c>
      <c r="Q62" s="11"/>
      <c r="R62" s="11">
        <v>3000</v>
      </c>
      <c r="S62" s="14"/>
      <c r="T62" s="14">
        <v>60</v>
      </c>
      <c r="U62" s="14"/>
      <c r="V62" s="14">
        <v>200</v>
      </c>
      <c r="W62" s="14">
        <v>225</v>
      </c>
      <c r="X62" s="14">
        <v>6000</v>
      </c>
      <c r="Y62" s="14"/>
      <c r="Z62" s="14"/>
      <c r="AA62" s="11">
        <f t="shared" si="30"/>
        <v>19485</v>
      </c>
      <c r="AB62" s="15">
        <f t="shared" si="31"/>
        <v>66167</v>
      </c>
      <c r="AC62" s="9">
        <f t="shared" si="32"/>
        <v>2</v>
      </c>
      <c r="AD62" s="11">
        <v>860</v>
      </c>
      <c r="AE62" s="11">
        <v>60260</v>
      </c>
      <c r="AF62" s="73" t="str">
        <f t="shared" si="33"/>
        <v/>
      </c>
      <c r="AG62" s="73">
        <f t="shared" si="34"/>
        <v>60260</v>
      </c>
      <c r="AH62" s="95">
        <v>60260</v>
      </c>
      <c r="AI62" s="80"/>
      <c r="AJ62" s="80"/>
    </row>
    <row r="63" spans="1:36" s="3" customFormat="1" ht="18" customHeight="1" x14ac:dyDescent="0.25">
      <c r="B63" s="11"/>
      <c r="C63" s="123">
        <v>2224225</v>
      </c>
      <c r="D63" s="11"/>
      <c r="E63" s="11" t="s">
        <v>337</v>
      </c>
      <c r="F63" s="11" t="s">
        <v>37</v>
      </c>
      <c r="G63" s="11">
        <v>65360</v>
      </c>
      <c r="H63" s="11">
        <v>0</v>
      </c>
      <c r="I63" s="11">
        <f t="shared" si="26"/>
        <v>14869</v>
      </c>
      <c r="J63" s="11">
        <f t="shared" si="27"/>
        <v>6536</v>
      </c>
      <c r="K63" s="11">
        <v>2000</v>
      </c>
      <c r="L63" s="11">
        <f t="shared" si="28"/>
        <v>1400</v>
      </c>
      <c r="M63" s="11">
        <f t="shared" si="29"/>
        <v>90165</v>
      </c>
      <c r="N63" s="14"/>
      <c r="O63" s="14"/>
      <c r="P63" s="14">
        <v>10000</v>
      </c>
      <c r="Q63" s="11"/>
      <c r="R63" s="11">
        <v>3000</v>
      </c>
      <c r="S63" s="14"/>
      <c r="T63" s="14">
        <v>60</v>
      </c>
      <c r="U63" s="14"/>
      <c r="V63" s="14">
        <v>200</v>
      </c>
      <c r="W63" s="14">
        <v>225</v>
      </c>
      <c r="X63" s="14">
        <v>7500</v>
      </c>
      <c r="Y63" s="14"/>
      <c r="Z63" s="14"/>
      <c r="AA63" s="11">
        <f t="shared" si="30"/>
        <v>20985</v>
      </c>
      <c r="AB63" s="15">
        <f t="shared" si="31"/>
        <v>69180</v>
      </c>
      <c r="AC63" s="9">
        <f t="shared" si="32"/>
        <v>2</v>
      </c>
      <c r="AD63" s="11">
        <v>860</v>
      </c>
      <c r="AE63" s="11">
        <v>60260</v>
      </c>
      <c r="AF63" s="73" t="str">
        <f t="shared" si="33"/>
        <v/>
      </c>
      <c r="AG63" s="73">
        <f t="shared" si="34"/>
        <v>60260</v>
      </c>
      <c r="AH63" s="95">
        <v>60260</v>
      </c>
      <c r="AI63" s="80"/>
      <c r="AJ63" s="80"/>
    </row>
    <row r="64" spans="1:36" s="3" customFormat="1" ht="18" customHeight="1" x14ac:dyDescent="0.25">
      <c r="B64" s="11"/>
      <c r="C64" s="123">
        <v>2224196</v>
      </c>
      <c r="D64" s="11"/>
      <c r="E64" s="11" t="s">
        <v>338</v>
      </c>
      <c r="F64" s="11" t="s">
        <v>41</v>
      </c>
      <c r="G64" s="11">
        <v>92110</v>
      </c>
      <c r="H64" s="11">
        <v>0</v>
      </c>
      <c r="I64" s="11">
        <f t="shared" si="26"/>
        <v>20955</v>
      </c>
      <c r="J64" s="11">
        <f t="shared" si="27"/>
        <v>9211</v>
      </c>
      <c r="K64" s="11">
        <v>2000</v>
      </c>
      <c r="L64" s="11">
        <f t="shared" si="28"/>
        <v>1600</v>
      </c>
      <c r="M64" s="11">
        <f t="shared" si="29"/>
        <v>125876</v>
      </c>
      <c r="N64" s="14"/>
      <c r="O64" s="14"/>
      <c r="P64" s="14">
        <v>6000</v>
      </c>
      <c r="Q64" s="11"/>
      <c r="R64" s="11">
        <v>3000</v>
      </c>
      <c r="S64" s="14"/>
      <c r="T64" s="14">
        <v>60</v>
      </c>
      <c r="U64" s="14"/>
      <c r="V64" s="14">
        <v>200</v>
      </c>
      <c r="W64" s="14">
        <v>300</v>
      </c>
      <c r="X64" s="14">
        <v>15500</v>
      </c>
      <c r="Y64" s="14"/>
      <c r="Z64" s="14"/>
      <c r="AA64" s="11">
        <f t="shared" si="30"/>
        <v>25060</v>
      </c>
      <c r="AB64" s="15">
        <f t="shared" si="31"/>
        <v>100816</v>
      </c>
      <c r="AC64" s="9">
        <f t="shared" si="32"/>
        <v>2</v>
      </c>
      <c r="AD64" s="11">
        <v>860</v>
      </c>
      <c r="AE64" s="11">
        <v>60260</v>
      </c>
      <c r="AF64" s="73" t="str">
        <f t="shared" si="33"/>
        <v/>
      </c>
      <c r="AG64" s="73">
        <f t="shared" si="34"/>
        <v>60260</v>
      </c>
      <c r="AH64" s="95">
        <v>60260</v>
      </c>
      <c r="AI64" s="80"/>
      <c r="AJ64" s="80"/>
    </row>
    <row r="65" spans="1:36" s="3" customFormat="1" ht="18" customHeight="1" x14ac:dyDescent="0.25">
      <c r="B65" s="11"/>
      <c r="C65" s="123">
        <v>2247010</v>
      </c>
      <c r="D65" s="11"/>
      <c r="E65" s="11" t="s">
        <v>339</v>
      </c>
      <c r="F65" s="11" t="s">
        <v>84</v>
      </c>
      <c r="G65" s="11">
        <v>48440</v>
      </c>
      <c r="H65" s="11">
        <v>0</v>
      </c>
      <c r="I65" s="11">
        <f t="shared" si="26"/>
        <v>11020</v>
      </c>
      <c r="J65" s="11">
        <f t="shared" si="27"/>
        <v>4844</v>
      </c>
      <c r="K65" s="11">
        <v>2000</v>
      </c>
      <c r="L65" s="11">
        <f t="shared" si="28"/>
        <v>1150</v>
      </c>
      <c r="M65" s="11">
        <f t="shared" si="29"/>
        <v>67454</v>
      </c>
      <c r="N65" s="14"/>
      <c r="O65" s="14"/>
      <c r="P65" s="14">
        <v>5814</v>
      </c>
      <c r="Q65" s="11"/>
      <c r="R65" s="11">
        <v>2000</v>
      </c>
      <c r="S65" s="14"/>
      <c r="T65" s="14">
        <v>60</v>
      </c>
      <c r="U65" s="14"/>
      <c r="V65" s="14">
        <v>200</v>
      </c>
      <c r="W65" s="14">
        <v>225</v>
      </c>
      <c r="X65" s="14">
        <v>1800</v>
      </c>
      <c r="Y65" s="14"/>
      <c r="Z65" s="14"/>
      <c r="AA65" s="11">
        <f t="shared" si="30"/>
        <v>10099</v>
      </c>
      <c r="AB65" s="15">
        <f t="shared" si="31"/>
        <v>57355</v>
      </c>
      <c r="AC65" s="9">
        <f t="shared" si="32"/>
        <v>2</v>
      </c>
      <c r="AD65" s="11">
        <v>860</v>
      </c>
      <c r="AE65" s="11">
        <v>60260</v>
      </c>
      <c r="AF65" s="73" t="str">
        <f t="shared" si="33"/>
        <v/>
      </c>
      <c r="AG65" s="73">
        <f t="shared" si="34"/>
        <v>60260</v>
      </c>
      <c r="AH65" s="95">
        <v>60260</v>
      </c>
      <c r="AI65" s="80"/>
      <c r="AJ65" s="80"/>
    </row>
    <row r="66" spans="1:36" s="3" customFormat="1" ht="18" customHeight="1" x14ac:dyDescent="0.25">
      <c r="B66" s="11"/>
      <c r="C66" s="123">
        <v>2224658</v>
      </c>
      <c r="D66" s="11"/>
      <c r="E66" s="11" t="s">
        <v>340</v>
      </c>
      <c r="F66" s="11" t="s">
        <v>85</v>
      </c>
      <c r="G66" s="11">
        <v>61960</v>
      </c>
      <c r="H66" s="11">
        <v>0</v>
      </c>
      <c r="I66" s="11">
        <f t="shared" si="26"/>
        <v>14096</v>
      </c>
      <c r="J66" s="11">
        <f t="shared" si="27"/>
        <v>6196</v>
      </c>
      <c r="K66" s="11">
        <v>2000</v>
      </c>
      <c r="L66" s="11">
        <f t="shared" si="28"/>
        <v>1400</v>
      </c>
      <c r="M66" s="11">
        <f t="shared" si="29"/>
        <v>85652</v>
      </c>
      <c r="N66" s="14"/>
      <c r="O66" s="14"/>
      <c r="P66" s="14">
        <v>10000</v>
      </c>
      <c r="Q66" s="11"/>
      <c r="R66" s="11">
        <v>3000</v>
      </c>
      <c r="S66" s="14"/>
      <c r="T66" s="14">
        <v>60</v>
      </c>
      <c r="U66" s="14"/>
      <c r="V66" s="14">
        <v>200</v>
      </c>
      <c r="W66" s="14">
        <v>225</v>
      </c>
      <c r="X66" s="14">
        <v>5000</v>
      </c>
      <c r="Y66" s="14"/>
      <c r="Z66" s="14"/>
      <c r="AA66" s="11">
        <f t="shared" si="30"/>
        <v>18485</v>
      </c>
      <c r="AB66" s="15">
        <f t="shared" si="31"/>
        <v>67167</v>
      </c>
      <c r="AC66" s="9">
        <f t="shared" si="32"/>
        <v>2</v>
      </c>
      <c r="AD66" s="11">
        <v>860</v>
      </c>
      <c r="AE66" s="11">
        <v>60260</v>
      </c>
      <c r="AF66" s="73" t="str">
        <f t="shared" si="33"/>
        <v/>
      </c>
      <c r="AG66" s="73">
        <f t="shared" si="34"/>
        <v>60260</v>
      </c>
      <c r="AH66" s="95">
        <v>60260</v>
      </c>
      <c r="AI66" s="80"/>
      <c r="AJ66" s="80"/>
    </row>
    <row r="67" spans="1:36" s="43" customFormat="1" ht="55.5" customHeight="1" x14ac:dyDescent="0.25">
      <c r="A67" s="3" t="s">
        <v>104</v>
      </c>
      <c r="B67" s="124"/>
      <c r="C67" s="124"/>
      <c r="D67" s="124"/>
      <c r="E67" s="124"/>
      <c r="F67" s="124"/>
      <c r="G67" s="124">
        <f>SUM(G3:G56)</f>
        <v>3269650</v>
      </c>
      <c r="H67" s="124">
        <f t="shared" ref="H67:K67" si="35">SUM(H3:H56)</f>
        <v>0</v>
      </c>
      <c r="I67" s="124">
        <f t="shared" si="35"/>
        <v>743848</v>
      </c>
      <c r="J67" s="124">
        <f t="shared" si="35"/>
        <v>326965</v>
      </c>
      <c r="K67" s="124">
        <f t="shared" si="35"/>
        <v>99744</v>
      </c>
      <c r="L67" s="124">
        <f t="shared" ref="L67:AE67" si="36">SUM(L3:L56)</f>
        <v>69125</v>
      </c>
      <c r="M67" s="124">
        <f>SUM(M3:M56)</f>
        <v>4509332</v>
      </c>
      <c r="N67" s="124">
        <f t="shared" si="36"/>
        <v>47369</v>
      </c>
      <c r="O67" s="124">
        <f t="shared" si="36"/>
        <v>0</v>
      </c>
      <c r="P67" s="124">
        <f t="shared" si="36"/>
        <v>236989</v>
      </c>
      <c r="Q67" s="125">
        <f t="shared" si="36"/>
        <v>5500</v>
      </c>
      <c r="R67" s="124">
        <f t="shared" si="36"/>
        <v>109800</v>
      </c>
      <c r="S67" s="124">
        <f t="shared" si="36"/>
        <v>0</v>
      </c>
      <c r="T67" s="124">
        <f t="shared" si="36"/>
        <v>3135</v>
      </c>
      <c r="U67" s="124">
        <f t="shared" si="36"/>
        <v>84484</v>
      </c>
      <c r="V67" s="124">
        <f t="shared" si="36"/>
        <v>10800</v>
      </c>
      <c r="W67" s="124">
        <f t="shared" si="36"/>
        <v>12150</v>
      </c>
      <c r="X67" s="124">
        <f t="shared" si="36"/>
        <v>168000</v>
      </c>
      <c r="Y67" s="124">
        <f t="shared" si="36"/>
        <v>0</v>
      </c>
      <c r="Z67" s="124">
        <f t="shared" si="36"/>
        <v>0</v>
      </c>
      <c r="AA67" s="124">
        <f>SUM(AA3:AA56)</f>
        <v>678227</v>
      </c>
      <c r="AB67" s="124">
        <f t="shared" si="36"/>
        <v>3831105</v>
      </c>
      <c r="AC67" s="124">
        <f t="shared" si="36"/>
        <v>114</v>
      </c>
      <c r="AD67" s="124">
        <f t="shared" si="36"/>
        <v>43830</v>
      </c>
      <c r="AE67" s="124">
        <f t="shared" si="36"/>
        <v>3265730</v>
      </c>
      <c r="AF67" s="85"/>
      <c r="AG67" s="85"/>
      <c r="AH67" s="97"/>
      <c r="AI67" s="80" t="s">
        <v>104</v>
      </c>
      <c r="AJ67" s="80" t="s">
        <v>104</v>
      </c>
    </row>
    <row r="68" spans="1:36" x14ac:dyDescent="0.25">
      <c r="A68" s="3" t="s">
        <v>104</v>
      </c>
      <c r="H68" s="42">
        <v>0</v>
      </c>
      <c r="AC68" s="78"/>
      <c r="AI68" s="80" t="s">
        <v>104</v>
      </c>
      <c r="AJ68" s="80" t="s">
        <v>104</v>
      </c>
    </row>
    <row r="69" spans="1:36" x14ac:dyDescent="0.25">
      <c r="A69" s="3" t="s">
        <v>104</v>
      </c>
      <c r="AC69" s="78"/>
      <c r="AI69" s="80" t="s">
        <v>104</v>
      </c>
      <c r="AJ69" s="80" t="s">
        <v>104</v>
      </c>
    </row>
    <row r="70" spans="1:36" x14ac:dyDescent="0.25">
      <c r="A70" s="3" t="s">
        <v>104</v>
      </c>
      <c r="AC70" s="78"/>
      <c r="AI70" s="80" t="s">
        <v>104</v>
      </c>
      <c r="AJ70" s="80" t="s">
        <v>104</v>
      </c>
    </row>
    <row r="71" spans="1:36" x14ac:dyDescent="0.25">
      <c r="A71" s="3" t="s">
        <v>104</v>
      </c>
      <c r="AC71" s="78"/>
      <c r="AI71" s="80" t="s">
        <v>104</v>
      </c>
      <c r="AJ71" s="80" t="s">
        <v>104</v>
      </c>
    </row>
    <row r="72" spans="1:36" x14ac:dyDescent="0.25">
      <c r="A72" s="3" t="s">
        <v>104</v>
      </c>
      <c r="AC72" s="78"/>
      <c r="AI72" s="80" t="s">
        <v>104</v>
      </c>
      <c r="AJ72" s="80" t="s">
        <v>104</v>
      </c>
    </row>
    <row r="73" spans="1:36" x14ac:dyDescent="0.25">
      <c r="A73" s="3" t="s">
        <v>104</v>
      </c>
      <c r="AC73" s="78"/>
      <c r="AI73" s="80" t="s">
        <v>104</v>
      </c>
      <c r="AJ73" s="80" t="s">
        <v>104</v>
      </c>
    </row>
    <row r="74" spans="1:36" s="3" customFormat="1" ht="18" customHeight="1" x14ac:dyDescent="0.25">
      <c r="A74" s="3" t="s">
        <v>104</v>
      </c>
      <c r="B74" s="11">
        <v>68</v>
      </c>
      <c r="C74" s="11">
        <v>2224657</v>
      </c>
      <c r="D74" s="11">
        <v>14344719</v>
      </c>
      <c r="E74" s="11" t="s">
        <v>89</v>
      </c>
      <c r="F74" s="11" t="s">
        <v>9</v>
      </c>
      <c r="G74" s="11">
        <v>69020</v>
      </c>
      <c r="H74" s="11">
        <v>0</v>
      </c>
      <c r="I74" s="11">
        <f>ROUND(G74*22.75%,0)</f>
        <v>15702</v>
      </c>
      <c r="J74" s="11">
        <f>ROUND(G74*10%,0)</f>
        <v>6902</v>
      </c>
      <c r="K74" s="11">
        <v>2000</v>
      </c>
      <c r="L74" s="11">
        <v>1050</v>
      </c>
      <c r="M74" s="11">
        <f>SUM(G74:L74)</f>
        <v>94674</v>
      </c>
      <c r="N74" s="14">
        <v>0</v>
      </c>
      <c r="O74" s="14">
        <v>0</v>
      </c>
      <c r="P74" s="14">
        <v>4141</v>
      </c>
      <c r="Q74" s="11">
        <v>0</v>
      </c>
      <c r="R74" s="11">
        <v>2200</v>
      </c>
      <c r="S74" s="14">
        <v>0</v>
      </c>
      <c r="T74" s="14">
        <v>60</v>
      </c>
      <c r="U74" s="14">
        <v>0</v>
      </c>
      <c r="V74" s="14">
        <v>200</v>
      </c>
      <c r="W74" s="14">
        <v>225</v>
      </c>
      <c r="X74" s="14">
        <v>1000</v>
      </c>
      <c r="Y74" s="14"/>
      <c r="Z74" s="14">
        <v>6000</v>
      </c>
      <c r="AA74" s="11">
        <f>SUM(N74:Z74)</f>
        <v>13826</v>
      </c>
      <c r="AB74" s="15">
        <f>M74-AA74</f>
        <v>80848</v>
      </c>
      <c r="AC74" s="78"/>
      <c r="AD74" s="11">
        <v>1050</v>
      </c>
      <c r="AE74" s="11">
        <v>69020</v>
      </c>
      <c r="AF74" s="78"/>
      <c r="AH74" s="98"/>
      <c r="AI74" s="80">
        <v>2224657</v>
      </c>
      <c r="AJ74" s="80" t="s">
        <v>278</v>
      </c>
    </row>
  </sheetData>
  <autoFilter ref="A2:AL74" xr:uid="{00000000-0009-0000-0000-000000000000}"/>
  <sortState xmlns:xlrd2="http://schemas.microsoft.com/office/spreadsheetml/2017/richdata2" ref="B3:AC68">
    <sortCondition ref="B3:B68"/>
  </sortState>
  <mergeCells count="1">
    <mergeCell ref="B1:AB1"/>
  </mergeCells>
  <printOptions horizontalCentered="1"/>
  <pageMargins left="0.23622047244094491" right="0.23622047244094491" top="0.35433070866141736" bottom="0.39370078740157483" header="0.31496062992125984" footer="0.31496062992125984"/>
  <pageSetup paperSize="9" scale="65"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8F798-6D21-40BD-BEBD-3A2C23BBFEAB}">
  <sheetPr>
    <pageSetUpPr fitToPage="1"/>
  </sheetPr>
  <dimension ref="A1:F26"/>
  <sheetViews>
    <sheetView topLeftCell="A17" workbookViewId="0">
      <selection sqref="A1:XFD1048576"/>
    </sheetView>
  </sheetViews>
  <sheetFormatPr defaultRowHeight="15" x14ac:dyDescent="0.25"/>
  <cols>
    <col min="1" max="1" width="9.140625" style="189"/>
    <col min="2" max="2" width="9.140625" style="190"/>
    <col min="3" max="3" width="36.140625" style="190" bestFit="1" customWidth="1"/>
    <col min="4" max="4" width="26.7109375" style="190" bestFit="1" customWidth="1"/>
    <col min="5" max="5" width="14.7109375" style="189" customWidth="1"/>
    <col min="6" max="6" width="18" style="189" customWidth="1"/>
    <col min="7" max="16384" width="9.140625" style="190"/>
  </cols>
  <sheetData>
    <row r="1" spans="1:6" ht="31.5" x14ac:dyDescent="0.25">
      <c r="A1" s="181" t="s">
        <v>455</v>
      </c>
      <c r="B1" s="181"/>
      <c r="C1" s="181"/>
      <c r="D1" s="181"/>
      <c r="E1" s="181"/>
      <c r="F1" s="181"/>
    </row>
    <row r="2" spans="1:6" ht="23.25" x14ac:dyDescent="0.25">
      <c r="A2" s="152" t="s">
        <v>449</v>
      </c>
    </row>
    <row r="3" spans="1:6" s="191" customFormat="1" x14ac:dyDescent="0.25">
      <c r="A3" s="153" t="s">
        <v>0</v>
      </c>
      <c r="B3" s="182" t="s">
        <v>1</v>
      </c>
      <c r="C3" s="182" t="s">
        <v>2</v>
      </c>
      <c r="D3" s="182" t="s">
        <v>3</v>
      </c>
      <c r="E3" s="182" t="s">
        <v>445</v>
      </c>
      <c r="F3" s="182" t="s">
        <v>451</v>
      </c>
    </row>
    <row r="4" spans="1:6" ht="26.25" customHeight="1" x14ac:dyDescent="0.25">
      <c r="A4" s="183">
        <v>1</v>
      </c>
      <c r="B4" s="184" t="s">
        <v>443</v>
      </c>
      <c r="C4" s="185" t="s">
        <v>361</v>
      </c>
      <c r="D4" s="185" t="s">
        <v>201</v>
      </c>
      <c r="E4" s="186" t="s">
        <v>278</v>
      </c>
      <c r="F4" s="183" t="s">
        <v>446</v>
      </c>
    </row>
    <row r="5" spans="1:6" ht="26.25" customHeight="1" x14ac:dyDescent="0.25">
      <c r="A5" s="183">
        <v>2</v>
      </c>
      <c r="B5" s="187" t="s">
        <v>374</v>
      </c>
      <c r="C5" s="185" t="s">
        <v>343</v>
      </c>
      <c r="D5" s="185" t="s">
        <v>178</v>
      </c>
      <c r="E5" s="186" t="s">
        <v>278</v>
      </c>
      <c r="F5" s="183" t="s">
        <v>446</v>
      </c>
    </row>
    <row r="6" spans="1:6" ht="26.25" customHeight="1" x14ac:dyDescent="0.25">
      <c r="A6" s="183">
        <v>3</v>
      </c>
      <c r="B6" s="185">
        <v>2217522</v>
      </c>
      <c r="C6" s="185" t="s">
        <v>350</v>
      </c>
      <c r="D6" s="185" t="s">
        <v>189</v>
      </c>
      <c r="E6" s="186" t="s">
        <v>278</v>
      </c>
      <c r="F6" s="183" t="s">
        <v>446</v>
      </c>
    </row>
    <row r="7" spans="1:6" ht="26.25" customHeight="1" x14ac:dyDescent="0.25">
      <c r="A7" s="183">
        <v>4</v>
      </c>
      <c r="B7" s="185">
        <v>2224323</v>
      </c>
      <c r="C7" s="185" t="s">
        <v>354</v>
      </c>
      <c r="D7" s="185" t="s">
        <v>193</v>
      </c>
      <c r="E7" s="186" t="s">
        <v>278</v>
      </c>
      <c r="F7" s="183" t="s">
        <v>446</v>
      </c>
    </row>
    <row r="8" spans="1:6" ht="26.25" customHeight="1" x14ac:dyDescent="0.25">
      <c r="A8" s="183">
        <v>5</v>
      </c>
      <c r="B8" s="185">
        <v>2224590</v>
      </c>
      <c r="C8" s="185" t="s">
        <v>336</v>
      </c>
      <c r="D8" s="185" t="s">
        <v>202</v>
      </c>
      <c r="E8" s="186" t="s">
        <v>284</v>
      </c>
      <c r="F8" s="183" t="s">
        <v>447</v>
      </c>
    </row>
    <row r="9" spans="1:6" ht="26.25" customHeight="1" x14ac:dyDescent="0.25">
      <c r="A9" s="183">
        <v>6</v>
      </c>
      <c r="B9" s="185">
        <v>2224771</v>
      </c>
      <c r="C9" s="185" t="s">
        <v>348</v>
      </c>
      <c r="D9" s="185" t="s">
        <v>187</v>
      </c>
      <c r="E9" s="186" t="s">
        <v>278</v>
      </c>
      <c r="F9" s="183" t="s">
        <v>446</v>
      </c>
    </row>
    <row r="10" spans="1:6" ht="26.25" customHeight="1" x14ac:dyDescent="0.25">
      <c r="A10" s="183">
        <v>7</v>
      </c>
      <c r="B10" s="188">
        <v>2224792</v>
      </c>
      <c r="C10" s="185" t="s">
        <v>152</v>
      </c>
      <c r="D10" s="185" t="s">
        <v>217</v>
      </c>
      <c r="E10" s="186" t="s">
        <v>278</v>
      </c>
      <c r="F10" s="183" t="s">
        <v>446</v>
      </c>
    </row>
    <row r="11" spans="1:6" ht="26.25" customHeight="1" x14ac:dyDescent="0.25">
      <c r="A11" s="183">
        <v>8</v>
      </c>
      <c r="B11" s="185">
        <v>2243849</v>
      </c>
      <c r="C11" s="185" t="s">
        <v>349</v>
      </c>
      <c r="D11" s="185" t="s">
        <v>188</v>
      </c>
      <c r="E11" s="186" t="s">
        <v>278</v>
      </c>
      <c r="F11" s="183" t="s">
        <v>446</v>
      </c>
    </row>
    <row r="12" spans="1:6" ht="26.25" customHeight="1" x14ac:dyDescent="0.25">
      <c r="A12" s="183">
        <v>9</v>
      </c>
      <c r="B12" s="185">
        <v>2244664</v>
      </c>
      <c r="C12" s="185" t="s">
        <v>357</v>
      </c>
      <c r="D12" s="185" t="s">
        <v>195</v>
      </c>
      <c r="E12" s="186" t="s">
        <v>278</v>
      </c>
      <c r="F12" s="183" t="s">
        <v>446</v>
      </c>
    </row>
    <row r="13" spans="1:6" ht="26.25" customHeight="1" x14ac:dyDescent="0.25">
      <c r="A13" s="183">
        <v>10</v>
      </c>
      <c r="B13" s="185">
        <v>2245038</v>
      </c>
      <c r="C13" s="185" t="s">
        <v>347</v>
      </c>
      <c r="D13" s="185" t="s">
        <v>187</v>
      </c>
      <c r="E13" s="186" t="s">
        <v>278</v>
      </c>
      <c r="F13" s="183" t="s">
        <v>446</v>
      </c>
    </row>
    <row r="14" spans="1:6" ht="26.25" customHeight="1" x14ac:dyDescent="0.25">
      <c r="A14" s="183">
        <v>11</v>
      </c>
      <c r="B14" s="185">
        <v>2245051</v>
      </c>
      <c r="C14" s="185" t="s">
        <v>345</v>
      </c>
      <c r="D14" s="185" t="s">
        <v>181</v>
      </c>
      <c r="E14" s="186" t="s">
        <v>278</v>
      </c>
      <c r="F14" s="183" t="s">
        <v>446</v>
      </c>
    </row>
    <row r="15" spans="1:6" ht="26.25" customHeight="1" x14ac:dyDescent="0.25">
      <c r="A15" s="183">
        <v>12</v>
      </c>
      <c r="B15" s="185">
        <v>2247006</v>
      </c>
      <c r="C15" s="185" t="s">
        <v>355</v>
      </c>
      <c r="D15" s="185" t="s">
        <v>371</v>
      </c>
      <c r="E15" s="186" t="s">
        <v>278</v>
      </c>
      <c r="F15" s="183" t="s">
        <v>446</v>
      </c>
    </row>
    <row r="16" spans="1:6" ht="26.25" customHeight="1" x14ac:dyDescent="0.25">
      <c r="A16" s="183">
        <v>13</v>
      </c>
      <c r="B16" s="185">
        <v>2247087</v>
      </c>
      <c r="C16" s="185" t="s">
        <v>359</v>
      </c>
      <c r="D16" s="185" t="s">
        <v>196</v>
      </c>
      <c r="E16" s="186" t="s">
        <v>278</v>
      </c>
      <c r="F16" s="183" t="s">
        <v>446</v>
      </c>
    </row>
    <row r="17" spans="1:6" ht="26.25" customHeight="1" x14ac:dyDescent="0.25">
      <c r="A17" s="183">
        <v>14</v>
      </c>
      <c r="B17" s="185">
        <v>2247113</v>
      </c>
      <c r="C17" s="185" t="s">
        <v>346</v>
      </c>
      <c r="D17" s="185" t="s">
        <v>186</v>
      </c>
      <c r="E17" s="186" t="s">
        <v>278</v>
      </c>
      <c r="F17" s="183" t="s">
        <v>448</v>
      </c>
    </row>
    <row r="18" spans="1:6" ht="26.25" customHeight="1" x14ac:dyDescent="0.25">
      <c r="A18" s="183">
        <v>15</v>
      </c>
      <c r="B18" s="185">
        <v>2249724</v>
      </c>
      <c r="C18" s="185" t="s">
        <v>365</v>
      </c>
      <c r="D18" s="185" t="s">
        <v>220</v>
      </c>
      <c r="E18" s="186" t="s">
        <v>278</v>
      </c>
      <c r="F18" s="183" t="s">
        <v>446</v>
      </c>
    </row>
    <row r="20" spans="1:6" ht="23.25" x14ac:dyDescent="0.25">
      <c r="A20" s="152" t="s">
        <v>450</v>
      </c>
    </row>
    <row r="21" spans="1:6" x14ac:dyDescent="0.25">
      <c r="A21" s="183" t="s">
        <v>0</v>
      </c>
      <c r="B21" s="182" t="s">
        <v>1</v>
      </c>
      <c r="C21" s="182" t="s">
        <v>2</v>
      </c>
      <c r="D21" s="182" t="s">
        <v>3</v>
      </c>
      <c r="E21" s="182" t="s">
        <v>445</v>
      </c>
      <c r="F21" s="182" t="s">
        <v>451</v>
      </c>
    </row>
    <row r="22" spans="1:6" ht="26.25" customHeight="1" x14ac:dyDescent="0.25">
      <c r="A22" s="183">
        <v>1</v>
      </c>
      <c r="B22" s="185">
        <v>2214456</v>
      </c>
      <c r="C22" s="185" t="s">
        <v>330</v>
      </c>
      <c r="D22" s="185" t="s">
        <v>38</v>
      </c>
      <c r="E22" s="186" t="s">
        <v>284</v>
      </c>
      <c r="F22" s="183" t="s">
        <v>447</v>
      </c>
    </row>
    <row r="23" spans="1:6" ht="26.25" customHeight="1" x14ac:dyDescent="0.25">
      <c r="A23" s="183">
        <v>2</v>
      </c>
      <c r="B23" s="185">
        <v>2224245</v>
      </c>
      <c r="C23" s="185" t="s">
        <v>333</v>
      </c>
      <c r="D23" s="185" t="s">
        <v>79</v>
      </c>
      <c r="E23" s="186" t="s">
        <v>284</v>
      </c>
      <c r="F23" s="183" t="s">
        <v>447</v>
      </c>
    </row>
    <row r="24" spans="1:6" ht="26.25" customHeight="1" x14ac:dyDescent="0.25">
      <c r="A24" s="183">
        <v>3</v>
      </c>
      <c r="B24" s="185">
        <v>2224286</v>
      </c>
      <c r="C24" s="185" t="s">
        <v>331</v>
      </c>
      <c r="D24" s="185" t="s">
        <v>61</v>
      </c>
      <c r="E24" s="186" t="s">
        <v>284</v>
      </c>
      <c r="F24" s="183" t="s">
        <v>447</v>
      </c>
    </row>
    <row r="25" spans="1:6" ht="26.25" customHeight="1" x14ac:dyDescent="0.25">
      <c r="A25" s="183">
        <v>4</v>
      </c>
      <c r="B25" s="185">
        <v>2224691</v>
      </c>
      <c r="C25" s="185" t="s">
        <v>334</v>
      </c>
      <c r="D25" s="185" t="s">
        <v>335</v>
      </c>
      <c r="E25" s="186" t="s">
        <v>284</v>
      </c>
      <c r="F25" s="183" t="s">
        <v>447</v>
      </c>
    </row>
    <row r="26" spans="1:6" ht="26.25" customHeight="1" x14ac:dyDescent="0.25">
      <c r="A26" s="183">
        <v>5</v>
      </c>
      <c r="B26" s="185">
        <v>2233153</v>
      </c>
      <c r="C26" s="185" t="s">
        <v>332</v>
      </c>
      <c r="D26" s="185" t="s">
        <v>32</v>
      </c>
      <c r="E26" s="186" t="s">
        <v>284</v>
      </c>
      <c r="F26" s="183" t="s">
        <v>447</v>
      </c>
    </row>
  </sheetData>
  <mergeCells count="1">
    <mergeCell ref="A1:F1"/>
  </mergeCells>
  <pageMargins left="0.25" right="0.25" top="0.75" bottom="0.75" header="0.3" footer="0.3"/>
  <pageSetup scale="8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S112"/>
  <sheetViews>
    <sheetView zoomScale="115" zoomScaleNormal="115" zoomScaleSheetLayoutView="115" workbookViewId="0">
      <pane xSplit="6" ySplit="2" topLeftCell="G94" activePane="bottomRight" state="frozen"/>
      <selection pane="topRight" activeCell="F1" sqref="F1"/>
      <selection pane="bottomLeft" activeCell="A3" sqref="A3"/>
      <selection pane="bottomRight" activeCell="B3" sqref="B3:B92"/>
    </sheetView>
  </sheetViews>
  <sheetFormatPr defaultColWidth="0" defaultRowHeight="15" x14ac:dyDescent="0.25"/>
  <cols>
    <col min="1" max="1" width="4.85546875" style="1" hidden="1" customWidth="1"/>
    <col min="2" max="2" width="5.85546875" style="48" customWidth="1"/>
    <col min="3" max="3" width="9.140625" style="1" customWidth="1"/>
    <col min="4" max="4" width="9.85546875" style="1" customWidth="1"/>
    <col min="5" max="5" width="23.140625" style="1" customWidth="1"/>
    <col min="6" max="6" width="18.5703125" style="1" customWidth="1"/>
    <col min="7" max="7" width="8.85546875" style="5" customWidth="1"/>
    <col min="8" max="8" width="7.140625" style="5" customWidth="1"/>
    <col min="9" max="9" width="6.85546875" style="5" customWidth="1"/>
    <col min="10" max="11" width="6.42578125" style="5" customWidth="1"/>
    <col min="12" max="12" width="7.85546875" style="5" customWidth="1"/>
    <col min="13" max="13" width="8" style="6" customWidth="1"/>
    <col min="14" max="14" width="8.140625" style="1" customWidth="1"/>
    <col min="15" max="15" width="6.28515625" style="1" customWidth="1"/>
    <col min="16" max="16" width="6.5703125" style="1" customWidth="1"/>
    <col min="17" max="17" width="4.42578125" style="1" customWidth="1"/>
    <col min="18" max="18" width="6.28515625" style="1" customWidth="1"/>
    <col min="19" max="19" width="5.85546875" style="1" customWidth="1"/>
    <col min="20" max="20" width="4.7109375" style="1" customWidth="1"/>
    <col min="21" max="21" width="5.85546875" style="1" customWidth="1"/>
    <col min="22" max="23" width="4.28515625" style="1" customWidth="1"/>
    <col min="24" max="24" width="6.5703125" style="1" customWidth="1"/>
    <col min="25" max="25" width="4" style="1" customWidth="1"/>
    <col min="26" max="26" width="6" style="1" customWidth="1"/>
    <col min="27" max="27" width="7.5703125" style="1" customWidth="1"/>
    <col min="28" max="28" width="9" style="1" bestFit="1" customWidth="1"/>
    <col min="29" max="29" width="5.140625" style="48" customWidth="1"/>
    <col min="30" max="30" width="5.7109375" style="5" customWidth="1"/>
    <col min="31" max="31" width="9" style="42" customWidth="1"/>
    <col min="32" max="32" width="9.140625" style="48" customWidth="1"/>
    <col min="33" max="33" width="9.140625" style="99" customWidth="1"/>
    <col min="34" max="34" width="11.7109375" style="5" bestFit="1" customWidth="1"/>
    <col min="35" max="36" width="9" style="5" hidden="1" customWidth="1"/>
    <col min="37" max="38" width="5.7109375" style="5" hidden="1" customWidth="1"/>
    <col min="39" max="45" width="0" style="1" hidden="1" customWidth="1"/>
    <col min="46" max="16384" width="9.140625" style="1" hidden="1"/>
  </cols>
  <sheetData>
    <row r="1" spans="1:45" s="42" customFormat="1" ht="30.75" x14ac:dyDescent="0.25">
      <c r="B1" s="160" t="s">
        <v>327</v>
      </c>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48"/>
      <c r="AF1" s="48"/>
      <c r="AG1" s="99"/>
      <c r="AH1" s="5"/>
    </row>
    <row r="2" spans="1:45" s="4" customFormat="1" ht="75" customHeight="1" x14ac:dyDescent="0.25">
      <c r="A2" s="4" t="s">
        <v>325</v>
      </c>
      <c r="B2" s="7" t="s">
        <v>0</v>
      </c>
      <c r="C2" s="7" t="s">
        <v>1</v>
      </c>
      <c r="D2" s="7" t="s">
        <v>168</v>
      </c>
      <c r="E2" s="7" t="s">
        <v>2</v>
      </c>
      <c r="F2" s="7" t="s">
        <v>3</v>
      </c>
      <c r="G2" s="7" t="s">
        <v>90</v>
      </c>
      <c r="H2" s="7" t="s">
        <v>167</v>
      </c>
      <c r="I2" s="7" t="s">
        <v>329</v>
      </c>
      <c r="J2" s="7" t="s">
        <v>228</v>
      </c>
      <c r="K2" s="7" t="s">
        <v>169</v>
      </c>
      <c r="L2" s="7" t="s">
        <v>92</v>
      </c>
      <c r="M2" s="7" t="s">
        <v>91</v>
      </c>
      <c r="N2" s="8" t="s">
        <v>93</v>
      </c>
      <c r="O2" s="8" t="s">
        <v>94</v>
      </c>
      <c r="P2" s="8" t="s">
        <v>95</v>
      </c>
      <c r="Q2" s="8" t="s">
        <v>96</v>
      </c>
      <c r="R2" s="8" t="s">
        <v>97</v>
      </c>
      <c r="S2" s="8" t="s">
        <v>98</v>
      </c>
      <c r="T2" s="8" t="s">
        <v>99</v>
      </c>
      <c r="U2" s="8" t="s">
        <v>100</v>
      </c>
      <c r="V2" s="8" t="s">
        <v>101</v>
      </c>
      <c r="W2" s="8" t="s">
        <v>102</v>
      </c>
      <c r="X2" s="8" t="s">
        <v>103</v>
      </c>
      <c r="Y2" s="8" t="s">
        <v>285</v>
      </c>
      <c r="Z2" s="8" t="s">
        <v>280</v>
      </c>
      <c r="AA2" s="8" t="s">
        <v>170</v>
      </c>
      <c r="AB2" s="8" t="s">
        <v>164</v>
      </c>
      <c r="AC2" s="4" t="s">
        <v>294</v>
      </c>
      <c r="AD2" s="7" t="s">
        <v>92</v>
      </c>
      <c r="AE2" s="84" t="s">
        <v>317</v>
      </c>
      <c r="AF2" s="7" t="s">
        <v>318</v>
      </c>
      <c r="AG2" s="93" t="s">
        <v>320</v>
      </c>
      <c r="AH2" s="93" t="s">
        <v>320</v>
      </c>
      <c r="AI2" s="4" t="s">
        <v>322</v>
      </c>
      <c r="AJ2" s="4" t="s">
        <v>323</v>
      </c>
    </row>
    <row r="3" spans="1:45" s="3" customFormat="1" ht="16.5" customHeight="1" x14ac:dyDescent="0.25">
      <c r="A3" s="3">
        <v>0</v>
      </c>
      <c r="B3" s="9">
        <v>1</v>
      </c>
      <c r="C3" s="10">
        <v>2247181</v>
      </c>
      <c r="D3" s="49">
        <v>14353640</v>
      </c>
      <c r="E3" s="11" t="s">
        <v>171</v>
      </c>
      <c r="F3" s="11" t="s">
        <v>221</v>
      </c>
      <c r="G3" s="11">
        <f>IF(A3&gt;=1,ROUND(AH3/30*A3,0),AG3)</f>
        <v>48440</v>
      </c>
      <c r="H3" s="12"/>
      <c r="I3" s="11">
        <f>ROUND(G3*22.75%,0)</f>
        <v>11020</v>
      </c>
      <c r="J3" s="11">
        <f t="shared" ref="J3:J27" si="0">ROUND(G3*10%,0)</f>
        <v>4844</v>
      </c>
      <c r="K3" s="12">
        <v>2000</v>
      </c>
      <c r="L3" s="11">
        <f>IF(AND(G3&gt;=87481,AC3=1),1375,IF(AND(G3&gt;=65361,AC3=1),1330,IF(AND(G3&gt;=54061,AC3=1),1225,IF(AND(G3&gt;=42141,AC3=1),1000,IF(AND(G3&gt;=31751,AC3=1),850,IF(AND(G3&lt;=31750,AC3=1),700,IF(AND(G3&gt;=87481,AC3=2),1600,IF(AND(G3&gt;=65361,AC3=2),1525,IF(AND(G3&gt;=54061,AC3=2),1400,IF(AND(G3&gt;=42141,AC3=2),1150,IF(AND(G3&gt;=31751,AC3=2),975,IF(AND(G3&lt;=31750,AC3=2),800,IF(AND(G3&gt;=87481,AC3=3),1800,IF(AND(G3&gt;=65361,AC3=3),1700,IF(AND(G3&gt;=54061,AC3=3),1600,IF(AND(G3&gt;=42141,AC3=3),1300,IF(AND(G3&gt;=31751,AC3=3),1100,IF(AND(G3&lt;=31750,AC3=3),900))))))))))))))))))</f>
        <v>1150</v>
      </c>
      <c r="M3" s="13">
        <f t="shared" ref="M3:M27" si="1">SUM(G3:L3)</f>
        <v>67454</v>
      </c>
      <c r="N3" s="14">
        <v>0</v>
      </c>
      <c r="O3" s="11">
        <v>0</v>
      </c>
      <c r="P3" s="14">
        <v>0</v>
      </c>
      <c r="Q3" s="11">
        <v>0</v>
      </c>
      <c r="R3" s="11">
        <v>1800</v>
      </c>
      <c r="S3" s="11">
        <v>0</v>
      </c>
      <c r="T3" s="11">
        <v>30</v>
      </c>
      <c r="U3" s="14">
        <f>ROUND((G3+I3)*10%,0)</f>
        <v>5946</v>
      </c>
      <c r="V3" s="11">
        <v>200</v>
      </c>
      <c r="W3" s="11">
        <v>225</v>
      </c>
      <c r="X3" s="14">
        <v>1000</v>
      </c>
      <c r="Y3" s="14"/>
      <c r="Z3" s="14"/>
      <c r="AA3" s="11">
        <f t="shared" ref="AA3:AA27" si="2">SUM(N3:Z3)</f>
        <v>9201</v>
      </c>
      <c r="AB3" s="15">
        <f t="shared" ref="AB3:AB27" si="3">M3-AA3</f>
        <v>58253</v>
      </c>
      <c r="AC3" s="78">
        <f>IFERROR(VLOOKUP(F3,HILLTOPSNEW,2,FALSE),2)</f>
        <v>2</v>
      </c>
      <c r="AD3" s="12">
        <v>710</v>
      </c>
      <c r="AE3" s="49">
        <v>48440</v>
      </c>
      <c r="AF3" s="73" t="str">
        <f>IFERROR(VLOOKUP(D3,INCREMENTSJUNE,1,FALSE),"")</f>
        <v/>
      </c>
      <c r="AG3" s="94">
        <f t="shared" ref="AG3:AG27" si="4">IF((AF3="YES"),VLOOKUP(AE3,RATEOFINC,2,FALSE)+AE3,AE3)</f>
        <v>48440</v>
      </c>
      <c r="AH3" s="94">
        <v>48440</v>
      </c>
      <c r="AI3" s="80">
        <v>2247181</v>
      </c>
      <c r="AJ3" s="80" t="s">
        <v>278</v>
      </c>
      <c r="AK3" s="80"/>
      <c r="AL3" s="80"/>
      <c r="AM3" s="89"/>
      <c r="AN3" s="89"/>
      <c r="AO3" s="89"/>
      <c r="AP3" s="89"/>
      <c r="AQ3" s="89"/>
      <c r="AR3" s="89"/>
      <c r="AS3" s="89"/>
    </row>
    <row r="4" spans="1:45" s="3" customFormat="1" ht="16.5" customHeight="1" x14ac:dyDescent="0.25">
      <c r="A4" s="3">
        <v>0</v>
      </c>
      <c r="B4" s="9">
        <v>2</v>
      </c>
      <c r="C4" s="10">
        <v>2224312</v>
      </c>
      <c r="D4" s="49">
        <v>14344500</v>
      </c>
      <c r="E4" s="11" t="s">
        <v>143</v>
      </c>
      <c r="F4" s="11" t="s">
        <v>173</v>
      </c>
      <c r="G4" s="11">
        <f t="shared" ref="G4:G56" si="5">IF(A4&gt;=1,ROUND(AH4/30*A4,0),AG4)</f>
        <v>57100</v>
      </c>
      <c r="H4" s="12"/>
      <c r="I4" s="11">
        <f t="shared" ref="I4:I66" si="6">ROUND(G4*22.75%,0)</f>
        <v>12990</v>
      </c>
      <c r="J4" s="11">
        <f t="shared" si="0"/>
        <v>5710</v>
      </c>
      <c r="K4" s="12">
        <v>2000</v>
      </c>
      <c r="L4" s="11">
        <f t="shared" ref="L4:L55" si="7">IF(AND(G4&gt;=87481,AC4=1),1375,IF(AND(G4&gt;=65361,AC4=1),1330,IF(AND(G4&gt;=54061,AC4=1),1225,IF(AND(G4&gt;=42141,AC4=1),1000,IF(AND(G4&gt;=31751,AC4=1),850,IF(AND(G4&lt;=31750,AC4=1),700,IF(AND(G4&gt;=87481,AC4=2),1600,IF(AND(G4&gt;=65361,AC4=2),1525,IF(AND(G4&gt;=54061,AC4=2),1400,IF(AND(G4&gt;=42141,AC4=2),1150,IF(AND(G4&gt;=31751,AC4=2),975,IF(AND(G4&lt;=31750,AC4=2),800,IF(AND(G4&gt;=87481,AC4=3),1800,IF(AND(G4&gt;=65361,AC4=3),1700,IF(AND(G4&gt;=54061,AC4=3),1600,IF(AND(G4&gt;=42141,AC4=3),1300,IF(AND(G4&gt;=31751,AC4=3),1100,IF(AND(G4&lt;=31750,AC4=3),900))))))))))))))))))</f>
        <v>1600</v>
      </c>
      <c r="M4" s="13">
        <f t="shared" si="1"/>
        <v>79400</v>
      </c>
      <c r="N4" s="14">
        <v>0</v>
      </c>
      <c r="O4" s="11">
        <v>0</v>
      </c>
      <c r="P4" s="14">
        <v>0</v>
      </c>
      <c r="Q4" s="11">
        <v>0</v>
      </c>
      <c r="R4" s="11">
        <v>2200</v>
      </c>
      <c r="S4" s="11">
        <v>0</v>
      </c>
      <c r="T4" s="11">
        <v>30</v>
      </c>
      <c r="U4" s="14">
        <f>ROUND((G4+I4)*10%,0)</f>
        <v>7009</v>
      </c>
      <c r="V4" s="11">
        <v>200</v>
      </c>
      <c r="W4" s="11">
        <v>225</v>
      </c>
      <c r="X4" s="14">
        <v>3000</v>
      </c>
      <c r="Y4" s="14"/>
      <c r="Z4" s="14"/>
      <c r="AA4" s="11">
        <f t="shared" si="2"/>
        <v>12664</v>
      </c>
      <c r="AB4" s="15">
        <f t="shared" si="3"/>
        <v>66736</v>
      </c>
      <c r="AC4" s="78">
        <f t="shared" ref="AC4:AC27" si="8">IFERROR(VLOOKUP(F4,HILLTOPSNEW,2,FALSE),2)</f>
        <v>3</v>
      </c>
      <c r="AD4" s="12">
        <v>935</v>
      </c>
      <c r="AE4" s="49">
        <v>57100</v>
      </c>
      <c r="AF4" s="73"/>
      <c r="AG4" s="94">
        <f t="shared" si="4"/>
        <v>57100</v>
      </c>
      <c r="AH4" s="94">
        <v>57100</v>
      </c>
      <c r="AI4" s="80">
        <v>2224312</v>
      </c>
      <c r="AJ4" s="80" t="s">
        <v>278</v>
      </c>
      <c r="AK4" s="80"/>
      <c r="AL4" s="80"/>
      <c r="AM4" s="89"/>
      <c r="AN4" s="89"/>
      <c r="AO4" s="89"/>
      <c r="AP4" s="89"/>
      <c r="AQ4" s="89"/>
      <c r="AR4" s="89"/>
      <c r="AS4" s="89"/>
    </row>
    <row r="5" spans="1:45" s="3" customFormat="1" ht="16.5" customHeight="1" x14ac:dyDescent="0.25">
      <c r="A5" s="3">
        <v>0</v>
      </c>
      <c r="B5" s="9">
        <v>3</v>
      </c>
      <c r="C5" s="10">
        <v>2240696</v>
      </c>
      <c r="D5" s="49">
        <v>14349250</v>
      </c>
      <c r="E5" s="11" t="s">
        <v>141</v>
      </c>
      <c r="F5" s="11" t="s">
        <v>177</v>
      </c>
      <c r="G5" s="11">
        <f t="shared" si="5"/>
        <v>57100</v>
      </c>
      <c r="H5" s="12"/>
      <c r="I5" s="11">
        <f t="shared" si="6"/>
        <v>12990</v>
      </c>
      <c r="J5" s="11">
        <f t="shared" si="0"/>
        <v>5710</v>
      </c>
      <c r="K5" s="12">
        <v>0</v>
      </c>
      <c r="L5" s="11">
        <v>0</v>
      </c>
      <c r="M5" s="13">
        <f t="shared" si="1"/>
        <v>75800</v>
      </c>
      <c r="N5" s="14">
        <v>0</v>
      </c>
      <c r="O5" s="11">
        <v>0</v>
      </c>
      <c r="P5" s="14">
        <v>0</v>
      </c>
      <c r="Q5" s="11">
        <v>0</v>
      </c>
      <c r="R5" s="11">
        <v>2200</v>
      </c>
      <c r="S5" s="11">
        <v>0</v>
      </c>
      <c r="T5" s="11">
        <v>60</v>
      </c>
      <c r="U5" s="14">
        <f>ROUND((G5+I5)*10%,0)</f>
        <v>7009</v>
      </c>
      <c r="V5" s="11">
        <v>200</v>
      </c>
      <c r="W5" s="11">
        <v>225</v>
      </c>
      <c r="X5" s="14">
        <v>3000</v>
      </c>
      <c r="Y5" s="14"/>
      <c r="Z5" s="14"/>
      <c r="AA5" s="11">
        <f t="shared" si="2"/>
        <v>12694</v>
      </c>
      <c r="AB5" s="15">
        <f t="shared" si="3"/>
        <v>63106</v>
      </c>
      <c r="AC5" s="78">
        <f t="shared" si="8"/>
        <v>2</v>
      </c>
      <c r="AD5" s="12">
        <v>935</v>
      </c>
      <c r="AE5" s="49">
        <v>57100</v>
      </c>
      <c r="AF5" s="73" t="str">
        <f>IFERROR(VLOOKUP(D5,INCREMENTSJUNE,1,FALSE),"")</f>
        <v/>
      </c>
      <c r="AG5" s="94">
        <f t="shared" si="4"/>
        <v>57100</v>
      </c>
      <c r="AH5" s="94">
        <v>57100</v>
      </c>
      <c r="AI5" s="80">
        <v>2240696</v>
      </c>
      <c r="AJ5" s="80" t="s">
        <v>278</v>
      </c>
      <c r="AK5" s="80"/>
      <c r="AL5" s="80"/>
      <c r="AM5" s="89"/>
      <c r="AN5" s="89"/>
      <c r="AO5" s="89"/>
      <c r="AP5" s="89"/>
      <c r="AQ5" s="89"/>
      <c r="AR5" s="89"/>
      <c r="AS5" s="89"/>
    </row>
    <row r="6" spans="1:45" s="3" customFormat="1" ht="16.5" customHeight="1" x14ac:dyDescent="0.25">
      <c r="A6" s="3">
        <v>0</v>
      </c>
      <c r="B6" s="9">
        <v>4</v>
      </c>
      <c r="C6" s="10">
        <v>2224332</v>
      </c>
      <c r="D6" s="49">
        <v>14344511</v>
      </c>
      <c r="E6" s="11" t="s">
        <v>153</v>
      </c>
      <c r="F6" s="11" t="s">
        <v>174</v>
      </c>
      <c r="G6" s="11">
        <f t="shared" si="5"/>
        <v>72810</v>
      </c>
      <c r="H6" s="12"/>
      <c r="I6" s="11">
        <f t="shared" si="6"/>
        <v>16564</v>
      </c>
      <c r="J6" s="11">
        <f t="shared" si="0"/>
        <v>7281</v>
      </c>
      <c r="K6" s="12">
        <v>2000</v>
      </c>
      <c r="L6" s="11">
        <f t="shared" si="7"/>
        <v>1525</v>
      </c>
      <c r="M6" s="13">
        <f t="shared" si="1"/>
        <v>100180</v>
      </c>
      <c r="N6" s="14">
        <v>10000</v>
      </c>
      <c r="O6" s="11">
        <v>0</v>
      </c>
      <c r="P6" s="14">
        <v>0</v>
      </c>
      <c r="Q6" s="11">
        <v>0</v>
      </c>
      <c r="R6" s="11">
        <v>2200</v>
      </c>
      <c r="S6" s="11">
        <v>0</v>
      </c>
      <c r="T6" s="11">
        <v>60</v>
      </c>
      <c r="U6" s="11">
        <v>0</v>
      </c>
      <c r="V6" s="11">
        <v>200</v>
      </c>
      <c r="W6" s="11">
        <v>225</v>
      </c>
      <c r="X6" s="14">
        <v>10000</v>
      </c>
      <c r="Y6" s="14"/>
      <c r="Z6" s="14"/>
      <c r="AA6" s="11">
        <f t="shared" si="2"/>
        <v>22685</v>
      </c>
      <c r="AB6" s="15">
        <f t="shared" si="3"/>
        <v>77495</v>
      </c>
      <c r="AC6" s="78">
        <f t="shared" si="8"/>
        <v>2</v>
      </c>
      <c r="AD6" s="12">
        <v>935</v>
      </c>
      <c r="AE6" s="49">
        <v>72810</v>
      </c>
      <c r="AF6" s="73"/>
      <c r="AG6" s="94">
        <f t="shared" si="4"/>
        <v>72810</v>
      </c>
      <c r="AH6" s="94">
        <v>72810</v>
      </c>
      <c r="AI6" s="80">
        <v>2224332</v>
      </c>
      <c r="AJ6" s="80" t="s">
        <v>278</v>
      </c>
      <c r="AK6" s="80"/>
      <c r="AL6" s="80"/>
      <c r="AM6" s="89"/>
      <c r="AN6" s="89"/>
      <c r="AO6" s="89"/>
      <c r="AP6" s="89"/>
      <c r="AQ6" s="89"/>
      <c r="AR6" s="89"/>
      <c r="AS6" s="89"/>
    </row>
    <row r="7" spans="1:45" s="3" customFormat="1" ht="16.5" customHeight="1" x14ac:dyDescent="0.25">
      <c r="A7" s="3">
        <v>0</v>
      </c>
      <c r="B7" s="9">
        <v>5</v>
      </c>
      <c r="C7" s="10">
        <v>2244411</v>
      </c>
      <c r="D7" s="49">
        <v>14371977</v>
      </c>
      <c r="E7" s="11" t="s">
        <v>175</v>
      </c>
      <c r="F7" s="11" t="s">
        <v>176</v>
      </c>
      <c r="G7" s="11">
        <f t="shared" si="5"/>
        <v>52600</v>
      </c>
      <c r="H7" s="12"/>
      <c r="I7" s="11">
        <f t="shared" si="6"/>
        <v>11967</v>
      </c>
      <c r="J7" s="11">
        <f t="shared" si="0"/>
        <v>5260</v>
      </c>
      <c r="K7" s="12">
        <v>2000</v>
      </c>
      <c r="L7" s="11">
        <f t="shared" si="7"/>
        <v>1150</v>
      </c>
      <c r="M7" s="13">
        <f t="shared" si="1"/>
        <v>72977</v>
      </c>
      <c r="N7" s="14">
        <v>0</v>
      </c>
      <c r="O7" s="11">
        <v>0</v>
      </c>
      <c r="P7" s="14">
        <v>0</v>
      </c>
      <c r="Q7" s="11">
        <v>0</v>
      </c>
      <c r="R7" s="11">
        <v>2000</v>
      </c>
      <c r="S7" s="11">
        <v>0</v>
      </c>
      <c r="T7" s="11">
        <v>30</v>
      </c>
      <c r="U7" s="14">
        <f>ROUND((G7+I7)*10%,0)</f>
        <v>6457</v>
      </c>
      <c r="V7" s="11">
        <v>200</v>
      </c>
      <c r="W7" s="11">
        <v>225</v>
      </c>
      <c r="X7" s="14">
        <v>2000</v>
      </c>
      <c r="Y7" s="14"/>
      <c r="Z7" s="14"/>
      <c r="AA7" s="11">
        <f t="shared" si="2"/>
        <v>10912</v>
      </c>
      <c r="AB7" s="15">
        <f t="shared" si="3"/>
        <v>62065</v>
      </c>
      <c r="AC7" s="78">
        <f t="shared" si="8"/>
        <v>2</v>
      </c>
      <c r="AD7" s="12">
        <v>710</v>
      </c>
      <c r="AE7" s="11">
        <v>52600</v>
      </c>
      <c r="AF7" s="73" t="str">
        <f t="shared" ref="AF7:AF22" si="9">IFERROR(VLOOKUP(D7,INCREMENTSJUNE,1,FALSE),"")</f>
        <v/>
      </c>
      <c r="AG7" s="94">
        <f t="shared" si="4"/>
        <v>52600</v>
      </c>
      <c r="AH7" s="94">
        <v>52600</v>
      </c>
      <c r="AI7" s="80">
        <v>2244411</v>
      </c>
      <c r="AJ7" s="80" t="s">
        <v>278</v>
      </c>
      <c r="AK7" s="80"/>
      <c r="AL7" s="80"/>
      <c r="AM7" s="89"/>
      <c r="AN7" s="89"/>
      <c r="AO7" s="89"/>
      <c r="AP7" s="89"/>
      <c r="AQ7" s="89"/>
      <c r="AR7" s="89"/>
      <c r="AS7" s="89"/>
    </row>
    <row r="8" spans="1:45" s="3" customFormat="1" ht="16.5" customHeight="1" x14ac:dyDescent="0.25">
      <c r="A8" s="3">
        <v>0</v>
      </c>
      <c r="B8" s="9">
        <v>6</v>
      </c>
      <c r="C8" s="10">
        <v>2224776</v>
      </c>
      <c r="D8" s="49">
        <v>14344813</v>
      </c>
      <c r="E8" s="11" t="s">
        <v>137</v>
      </c>
      <c r="F8" s="11" t="s">
        <v>177</v>
      </c>
      <c r="G8" s="11">
        <f t="shared" si="5"/>
        <v>65360</v>
      </c>
      <c r="H8" s="12"/>
      <c r="I8" s="11">
        <f t="shared" si="6"/>
        <v>14869</v>
      </c>
      <c r="J8" s="11">
        <f t="shared" si="0"/>
        <v>6536</v>
      </c>
      <c r="K8" s="12">
        <v>0</v>
      </c>
      <c r="L8" s="11">
        <v>0</v>
      </c>
      <c r="M8" s="13">
        <f t="shared" si="1"/>
        <v>86765</v>
      </c>
      <c r="N8" s="14">
        <v>7000</v>
      </c>
      <c r="O8" s="11">
        <v>0</v>
      </c>
      <c r="P8" s="14">
        <v>0</v>
      </c>
      <c r="Q8" s="11">
        <v>0</v>
      </c>
      <c r="R8" s="11">
        <v>2200</v>
      </c>
      <c r="S8" s="11">
        <v>0</v>
      </c>
      <c r="T8" s="11">
        <v>60</v>
      </c>
      <c r="U8" s="11">
        <v>0</v>
      </c>
      <c r="V8" s="11">
        <v>200</v>
      </c>
      <c r="W8" s="11">
        <v>225</v>
      </c>
      <c r="X8" s="14">
        <v>3400</v>
      </c>
      <c r="Y8" s="14"/>
      <c r="Z8" s="14"/>
      <c r="AA8" s="11">
        <f t="shared" si="2"/>
        <v>13085</v>
      </c>
      <c r="AB8" s="15">
        <f t="shared" si="3"/>
        <v>73680</v>
      </c>
      <c r="AC8" s="78">
        <f t="shared" si="8"/>
        <v>2</v>
      </c>
      <c r="AD8" s="12">
        <v>0</v>
      </c>
      <c r="AE8" s="49">
        <v>65360</v>
      </c>
      <c r="AF8" s="73" t="str">
        <f t="shared" si="9"/>
        <v/>
      </c>
      <c r="AG8" s="94">
        <f t="shared" si="4"/>
        <v>65360</v>
      </c>
      <c r="AH8" s="94">
        <v>65360</v>
      </c>
      <c r="AI8" s="80">
        <v>2224776</v>
      </c>
      <c r="AJ8" s="80" t="s">
        <v>278</v>
      </c>
      <c r="AK8" s="80"/>
      <c r="AL8" s="80"/>
    </row>
    <row r="9" spans="1:45" s="3" customFormat="1" ht="16.5" customHeight="1" x14ac:dyDescent="0.25">
      <c r="A9" s="3">
        <v>0</v>
      </c>
      <c r="B9" s="9">
        <v>7</v>
      </c>
      <c r="C9" s="10">
        <v>2229084</v>
      </c>
      <c r="D9" s="49">
        <v>14345861</v>
      </c>
      <c r="E9" s="11" t="s">
        <v>162</v>
      </c>
      <c r="F9" s="11" t="s">
        <v>212</v>
      </c>
      <c r="G9" s="11">
        <f t="shared" si="5"/>
        <v>61960</v>
      </c>
      <c r="H9" s="12"/>
      <c r="I9" s="11">
        <f t="shared" si="6"/>
        <v>14096</v>
      </c>
      <c r="J9" s="11">
        <f t="shared" si="0"/>
        <v>6196</v>
      </c>
      <c r="K9" s="12">
        <v>2000</v>
      </c>
      <c r="L9" s="11">
        <f t="shared" ref="L9" si="10">IF(AND(G9&gt;=87481,AC9=1),1375,IF(AND(G9&gt;=65361,AC9=1),1330,IF(AND(G9&gt;=54061,AC9=1),1225,IF(AND(G9&gt;=42141,AC9=1),1000,IF(AND(G9&gt;=31751,AC9=1),850,IF(AND(G9&lt;=31750,AC9=1),700,IF(AND(G9&gt;=87481,AC9=2),1600,IF(AND(G9&gt;=65361,AC9=2),1525,IF(AND(G9&gt;=54061,AC9=2),1400,IF(AND(G9&gt;=42141,AC9=2),1150,IF(AND(G9&gt;=31751,AC9=2),975,IF(AND(G9&lt;=31750,AC9=2),800,IF(AND(G9&gt;=87481,AC9=3),1800,IF(AND(G9&gt;=65361,AC9=3),1700,IF(AND(G9&gt;=54061,AC9=3),1600,IF(AND(G9&gt;=42141,AC9=3),1300,IF(AND(G9&gt;=31751,AC9=3),1100,IF(AND(G9&lt;=31750,AC9=3),900))))))))))))))))))</f>
        <v>1400</v>
      </c>
      <c r="M9" s="13">
        <f t="shared" si="1"/>
        <v>85652</v>
      </c>
      <c r="N9" s="14">
        <v>5000</v>
      </c>
      <c r="O9" s="11">
        <v>0</v>
      </c>
      <c r="P9" s="14">
        <v>0</v>
      </c>
      <c r="Q9" s="11">
        <v>0</v>
      </c>
      <c r="R9" s="11">
        <v>2200</v>
      </c>
      <c r="S9" s="11">
        <v>0</v>
      </c>
      <c r="T9" s="11">
        <v>60</v>
      </c>
      <c r="U9" s="11">
        <v>0</v>
      </c>
      <c r="V9" s="11">
        <v>200</v>
      </c>
      <c r="W9" s="11">
        <v>225</v>
      </c>
      <c r="X9" s="14">
        <v>3000</v>
      </c>
      <c r="Y9" s="14"/>
      <c r="Z9" s="14"/>
      <c r="AA9" s="11">
        <f t="shared" si="2"/>
        <v>10685</v>
      </c>
      <c r="AB9" s="15">
        <f t="shared" si="3"/>
        <v>74967</v>
      </c>
      <c r="AC9" s="78">
        <f t="shared" si="8"/>
        <v>2</v>
      </c>
      <c r="AD9" s="12">
        <v>0</v>
      </c>
      <c r="AE9" s="49">
        <v>61960</v>
      </c>
      <c r="AF9" s="73" t="str">
        <f t="shared" si="9"/>
        <v/>
      </c>
      <c r="AG9" s="94">
        <f t="shared" si="4"/>
        <v>61960</v>
      </c>
      <c r="AH9" s="95">
        <v>61960</v>
      </c>
      <c r="AI9" s="80">
        <v>2229084</v>
      </c>
      <c r="AJ9" s="80" t="s">
        <v>278</v>
      </c>
      <c r="AK9" s="80"/>
      <c r="AL9" s="80"/>
    </row>
    <row r="10" spans="1:45" s="3" customFormat="1" ht="16.5" customHeight="1" x14ac:dyDescent="0.25">
      <c r="A10" s="3">
        <v>0</v>
      </c>
      <c r="B10" s="9">
        <v>8</v>
      </c>
      <c r="C10" s="10">
        <v>2224327</v>
      </c>
      <c r="D10" s="49">
        <v>14344509</v>
      </c>
      <c r="E10" s="11" t="s">
        <v>148</v>
      </c>
      <c r="F10" s="11" t="s">
        <v>372</v>
      </c>
      <c r="G10" s="11">
        <f t="shared" si="5"/>
        <v>61960</v>
      </c>
      <c r="H10" s="12"/>
      <c r="I10" s="11">
        <f t="shared" si="6"/>
        <v>14096</v>
      </c>
      <c r="J10" s="11">
        <f t="shared" si="0"/>
        <v>6196</v>
      </c>
      <c r="K10" s="12">
        <v>2000</v>
      </c>
      <c r="L10" s="11">
        <f t="shared" si="7"/>
        <v>1400</v>
      </c>
      <c r="M10" s="13">
        <f t="shared" si="1"/>
        <v>85652</v>
      </c>
      <c r="N10" s="14">
        <v>5000</v>
      </c>
      <c r="O10" s="11">
        <v>0</v>
      </c>
      <c r="P10" s="14">
        <v>0</v>
      </c>
      <c r="Q10" s="11">
        <v>0</v>
      </c>
      <c r="R10" s="11">
        <v>2200</v>
      </c>
      <c r="S10" s="11">
        <v>0</v>
      </c>
      <c r="T10" s="11">
        <v>60</v>
      </c>
      <c r="U10" s="11">
        <v>0</v>
      </c>
      <c r="V10" s="11">
        <v>200</v>
      </c>
      <c r="W10" s="11">
        <v>225</v>
      </c>
      <c r="X10" s="14">
        <v>4000</v>
      </c>
      <c r="Y10" s="14"/>
      <c r="Z10" s="14"/>
      <c r="AA10" s="11">
        <f t="shared" si="2"/>
        <v>11685</v>
      </c>
      <c r="AB10" s="15">
        <f t="shared" si="3"/>
        <v>73967</v>
      </c>
      <c r="AC10" s="78">
        <f t="shared" si="8"/>
        <v>2</v>
      </c>
      <c r="AD10" s="12">
        <v>860</v>
      </c>
      <c r="AE10" s="49">
        <v>61960</v>
      </c>
      <c r="AF10" s="73" t="str">
        <f t="shared" si="9"/>
        <v/>
      </c>
      <c r="AG10" s="94">
        <f t="shared" si="4"/>
        <v>61960</v>
      </c>
      <c r="AH10" s="95">
        <v>61960</v>
      </c>
      <c r="AI10" s="80">
        <v>2224327</v>
      </c>
      <c r="AJ10" s="80" t="s">
        <v>278</v>
      </c>
      <c r="AK10" s="80"/>
      <c r="AL10" s="80"/>
    </row>
    <row r="11" spans="1:45" s="3" customFormat="1" ht="16.5" customHeight="1" x14ac:dyDescent="0.25">
      <c r="A11" s="3">
        <v>0</v>
      </c>
      <c r="B11" s="9">
        <v>9</v>
      </c>
      <c r="C11" s="10">
        <v>2246707</v>
      </c>
      <c r="D11" s="49">
        <v>14353273</v>
      </c>
      <c r="E11" s="11" t="s">
        <v>105</v>
      </c>
      <c r="F11" s="11" t="s">
        <v>179</v>
      </c>
      <c r="G11" s="11">
        <f t="shared" si="5"/>
        <v>48440</v>
      </c>
      <c r="H11" s="12"/>
      <c r="I11" s="11">
        <f t="shared" si="6"/>
        <v>11020</v>
      </c>
      <c r="J11" s="11">
        <f t="shared" si="0"/>
        <v>4844</v>
      </c>
      <c r="K11" s="12">
        <v>2000</v>
      </c>
      <c r="L11" s="11">
        <f t="shared" si="7"/>
        <v>1150</v>
      </c>
      <c r="M11" s="13">
        <f t="shared" si="1"/>
        <v>67454</v>
      </c>
      <c r="N11" s="14">
        <v>0</v>
      </c>
      <c r="O11" s="11">
        <v>0</v>
      </c>
      <c r="P11" s="14">
        <v>0</v>
      </c>
      <c r="Q11" s="11">
        <v>0</v>
      </c>
      <c r="R11" s="11">
        <v>2500</v>
      </c>
      <c r="S11" s="11">
        <v>0</v>
      </c>
      <c r="T11" s="11">
        <v>30</v>
      </c>
      <c r="U11" s="14">
        <f>ROUND((G11+I11)*10%,0)</f>
        <v>5946</v>
      </c>
      <c r="V11" s="11">
        <v>200</v>
      </c>
      <c r="W11" s="11">
        <v>225</v>
      </c>
      <c r="X11" s="14">
        <v>0</v>
      </c>
      <c r="Y11" s="14"/>
      <c r="Z11" s="14"/>
      <c r="AA11" s="11">
        <f t="shared" si="2"/>
        <v>8901</v>
      </c>
      <c r="AB11" s="15">
        <f t="shared" si="3"/>
        <v>58553</v>
      </c>
      <c r="AC11" s="78">
        <f t="shared" si="8"/>
        <v>2</v>
      </c>
      <c r="AD11" s="12">
        <v>710</v>
      </c>
      <c r="AE11" s="49">
        <v>48440</v>
      </c>
      <c r="AF11" s="73" t="str">
        <f t="shared" si="9"/>
        <v/>
      </c>
      <c r="AG11" s="94">
        <f t="shared" si="4"/>
        <v>48440</v>
      </c>
      <c r="AH11" s="95">
        <v>48440</v>
      </c>
      <c r="AI11" s="80">
        <v>2246707</v>
      </c>
      <c r="AJ11" s="80" t="s">
        <v>278</v>
      </c>
      <c r="AK11" s="80"/>
      <c r="AL11" s="80"/>
    </row>
    <row r="12" spans="1:45" s="3" customFormat="1" ht="16.5" customHeight="1" x14ac:dyDescent="0.25">
      <c r="A12" s="3">
        <v>0</v>
      </c>
      <c r="B12" s="9">
        <v>10</v>
      </c>
      <c r="C12" s="10">
        <v>2224207</v>
      </c>
      <c r="D12" s="49">
        <v>14344418</v>
      </c>
      <c r="E12" s="11" t="s">
        <v>106</v>
      </c>
      <c r="F12" s="11" t="s">
        <v>180</v>
      </c>
      <c r="G12" s="11">
        <f t="shared" si="5"/>
        <v>99430</v>
      </c>
      <c r="H12" s="12"/>
      <c r="I12" s="11">
        <f t="shared" si="6"/>
        <v>22620</v>
      </c>
      <c r="J12" s="11">
        <f t="shared" si="0"/>
        <v>9943</v>
      </c>
      <c r="K12" s="12">
        <v>2000</v>
      </c>
      <c r="L12" s="11">
        <f t="shared" si="7"/>
        <v>1600</v>
      </c>
      <c r="M12" s="13">
        <f t="shared" si="1"/>
        <v>135593</v>
      </c>
      <c r="N12" s="14">
        <v>0</v>
      </c>
      <c r="O12" s="11">
        <v>0</v>
      </c>
      <c r="P12" s="14">
        <v>8000</v>
      </c>
      <c r="Q12" s="11">
        <v>0</v>
      </c>
      <c r="R12" s="11">
        <v>0</v>
      </c>
      <c r="S12" s="11">
        <v>0</v>
      </c>
      <c r="T12" s="11">
        <v>60</v>
      </c>
      <c r="U12" s="11">
        <v>0</v>
      </c>
      <c r="V12" s="11">
        <v>200</v>
      </c>
      <c r="W12" s="11">
        <v>225</v>
      </c>
      <c r="X12" s="14">
        <v>9000</v>
      </c>
      <c r="Y12" s="14"/>
      <c r="Z12" s="14"/>
      <c r="AA12" s="11">
        <f t="shared" si="2"/>
        <v>17485</v>
      </c>
      <c r="AB12" s="15">
        <f t="shared" si="3"/>
        <v>118108</v>
      </c>
      <c r="AC12" s="78">
        <f t="shared" si="8"/>
        <v>2</v>
      </c>
      <c r="AD12" s="12">
        <v>1110</v>
      </c>
      <c r="AE12" s="49">
        <v>99430</v>
      </c>
      <c r="AF12" s="73" t="str">
        <f t="shared" si="9"/>
        <v/>
      </c>
      <c r="AG12" s="94">
        <f t="shared" si="4"/>
        <v>99430</v>
      </c>
      <c r="AH12" s="95">
        <v>99430</v>
      </c>
      <c r="AI12" s="80">
        <v>2224207</v>
      </c>
      <c r="AJ12" s="80" t="s">
        <v>277</v>
      </c>
      <c r="AK12" s="80"/>
      <c r="AL12" s="80"/>
    </row>
    <row r="13" spans="1:45" s="3" customFormat="1" ht="16.5" customHeight="1" x14ac:dyDescent="0.25">
      <c r="A13" s="3">
        <v>0</v>
      </c>
      <c r="B13" s="9">
        <v>11</v>
      </c>
      <c r="C13" s="10">
        <v>2246998</v>
      </c>
      <c r="D13" s="49">
        <v>14353496</v>
      </c>
      <c r="E13" s="11" t="s">
        <v>111</v>
      </c>
      <c r="F13" s="11" t="s">
        <v>180</v>
      </c>
      <c r="G13" s="11">
        <f t="shared" si="5"/>
        <v>48440</v>
      </c>
      <c r="H13" s="12">
        <v>0</v>
      </c>
      <c r="I13" s="11">
        <f t="shared" si="6"/>
        <v>11020</v>
      </c>
      <c r="J13" s="11">
        <f t="shared" si="0"/>
        <v>4844</v>
      </c>
      <c r="K13" s="12">
        <v>2000</v>
      </c>
      <c r="L13" s="11">
        <f t="shared" si="7"/>
        <v>1150</v>
      </c>
      <c r="M13" s="13">
        <f t="shared" si="1"/>
        <v>67454</v>
      </c>
      <c r="N13" s="14">
        <v>0</v>
      </c>
      <c r="O13" s="11">
        <v>0</v>
      </c>
      <c r="P13" s="14">
        <v>0</v>
      </c>
      <c r="Q13" s="11">
        <v>0</v>
      </c>
      <c r="R13" s="11">
        <v>2000</v>
      </c>
      <c r="S13" s="11">
        <v>0</v>
      </c>
      <c r="T13" s="11">
        <v>30</v>
      </c>
      <c r="U13" s="14">
        <f>ROUND((G13+I13)*10%,0)</f>
        <v>5946</v>
      </c>
      <c r="V13" s="11">
        <v>200</v>
      </c>
      <c r="W13" s="11">
        <v>225</v>
      </c>
      <c r="X13" s="14">
        <v>0</v>
      </c>
      <c r="Y13" s="14"/>
      <c r="Z13" s="14"/>
      <c r="AA13" s="11">
        <f t="shared" si="2"/>
        <v>8401</v>
      </c>
      <c r="AB13" s="15">
        <f t="shared" si="3"/>
        <v>59053</v>
      </c>
      <c r="AC13" s="78">
        <f t="shared" si="8"/>
        <v>2</v>
      </c>
      <c r="AD13" s="12">
        <v>710</v>
      </c>
      <c r="AE13" s="49">
        <v>48440</v>
      </c>
      <c r="AF13" s="73" t="str">
        <f t="shared" si="9"/>
        <v/>
      </c>
      <c r="AG13" s="94">
        <f t="shared" si="4"/>
        <v>48440</v>
      </c>
      <c r="AH13" s="95">
        <v>48440</v>
      </c>
      <c r="AI13" s="80">
        <v>2246998</v>
      </c>
      <c r="AJ13" s="80" t="s">
        <v>278</v>
      </c>
      <c r="AK13" s="80"/>
      <c r="AL13" s="80"/>
    </row>
    <row r="14" spans="1:45" s="3" customFormat="1" ht="16.5" customHeight="1" x14ac:dyDescent="0.25">
      <c r="A14" s="3">
        <v>0</v>
      </c>
      <c r="B14" s="9">
        <v>12</v>
      </c>
      <c r="C14" s="10">
        <v>2224300</v>
      </c>
      <c r="D14" s="49">
        <v>14344491</v>
      </c>
      <c r="E14" s="11" t="s">
        <v>149</v>
      </c>
      <c r="F14" s="11" t="s">
        <v>181</v>
      </c>
      <c r="G14" s="11">
        <f t="shared" si="5"/>
        <v>61960</v>
      </c>
      <c r="H14" s="12"/>
      <c r="I14" s="11">
        <f t="shared" si="6"/>
        <v>14096</v>
      </c>
      <c r="J14" s="11">
        <f t="shared" si="0"/>
        <v>6196</v>
      </c>
      <c r="K14" s="12">
        <v>2000</v>
      </c>
      <c r="L14" s="11">
        <f t="shared" si="7"/>
        <v>1600</v>
      </c>
      <c r="M14" s="13">
        <f t="shared" si="1"/>
        <v>85852</v>
      </c>
      <c r="N14" s="14">
        <v>3718</v>
      </c>
      <c r="O14" s="11">
        <v>0</v>
      </c>
      <c r="P14" s="14">
        <v>0</v>
      </c>
      <c r="Q14" s="11">
        <v>0</v>
      </c>
      <c r="R14" s="11">
        <v>2200</v>
      </c>
      <c r="S14" s="11">
        <v>0</v>
      </c>
      <c r="T14" s="11">
        <v>60</v>
      </c>
      <c r="U14" s="11">
        <v>0</v>
      </c>
      <c r="V14" s="11">
        <v>200</v>
      </c>
      <c r="W14" s="11">
        <v>225</v>
      </c>
      <c r="X14" s="14">
        <v>5000</v>
      </c>
      <c r="Y14" s="14"/>
      <c r="Z14" s="14"/>
      <c r="AA14" s="11">
        <f t="shared" si="2"/>
        <v>11403</v>
      </c>
      <c r="AB14" s="15">
        <f t="shared" si="3"/>
        <v>74449</v>
      </c>
      <c r="AC14" s="78">
        <f t="shared" si="8"/>
        <v>3</v>
      </c>
      <c r="AD14" s="12">
        <v>1050</v>
      </c>
      <c r="AE14" s="49">
        <v>61960</v>
      </c>
      <c r="AF14" s="73" t="str">
        <f t="shared" si="9"/>
        <v/>
      </c>
      <c r="AG14" s="94">
        <f t="shared" si="4"/>
        <v>61960</v>
      </c>
      <c r="AH14" s="95">
        <v>61960</v>
      </c>
      <c r="AI14" s="80">
        <v>2224300</v>
      </c>
      <c r="AJ14" s="80" t="s">
        <v>278</v>
      </c>
      <c r="AK14" s="80"/>
      <c r="AL14" s="80"/>
    </row>
    <row r="15" spans="1:45" s="3" customFormat="1" ht="18.75" customHeight="1" x14ac:dyDescent="0.25">
      <c r="A15" s="3">
        <v>0</v>
      </c>
      <c r="B15" s="9">
        <v>13</v>
      </c>
      <c r="C15" s="11">
        <v>2249733</v>
      </c>
      <c r="D15" s="49">
        <v>14355541</v>
      </c>
      <c r="E15" s="11" t="s">
        <v>182</v>
      </c>
      <c r="F15" s="11" t="s">
        <v>183</v>
      </c>
      <c r="G15" s="11">
        <f t="shared" si="5"/>
        <v>38720</v>
      </c>
      <c r="H15" s="12"/>
      <c r="I15" s="11">
        <f t="shared" si="6"/>
        <v>8809</v>
      </c>
      <c r="J15" s="11">
        <f t="shared" si="0"/>
        <v>3872</v>
      </c>
      <c r="K15" s="12">
        <v>0</v>
      </c>
      <c r="L15" s="11">
        <v>0</v>
      </c>
      <c r="M15" s="13">
        <f t="shared" si="1"/>
        <v>51401</v>
      </c>
      <c r="N15" s="14">
        <v>0</v>
      </c>
      <c r="O15" s="11">
        <v>0</v>
      </c>
      <c r="P15" s="14">
        <v>0</v>
      </c>
      <c r="Q15" s="11">
        <v>0</v>
      </c>
      <c r="R15" s="11">
        <v>1300</v>
      </c>
      <c r="S15" s="11">
        <v>0</v>
      </c>
      <c r="T15" s="11">
        <v>30</v>
      </c>
      <c r="U15" s="14">
        <f>ROUND((G15+I15)*10%,0)</f>
        <v>4753</v>
      </c>
      <c r="V15" s="11">
        <v>200</v>
      </c>
      <c r="W15" s="11">
        <v>225</v>
      </c>
      <c r="X15" s="14">
        <v>0</v>
      </c>
      <c r="Y15" s="14"/>
      <c r="Z15" s="14"/>
      <c r="AA15" s="11">
        <f t="shared" si="2"/>
        <v>6508</v>
      </c>
      <c r="AB15" s="15">
        <f t="shared" si="3"/>
        <v>44893</v>
      </c>
      <c r="AC15" s="78">
        <f t="shared" si="8"/>
        <v>2</v>
      </c>
      <c r="AD15" s="12">
        <v>0</v>
      </c>
      <c r="AE15" s="49">
        <v>38720</v>
      </c>
      <c r="AF15" s="73" t="str">
        <f t="shared" si="9"/>
        <v/>
      </c>
      <c r="AG15" s="94">
        <f t="shared" si="4"/>
        <v>38720</v>
      </c>
      <c r="AH15" s="94">
        <v>38720</v>
      </c>
      <c r="AI15" s="80">
        <v>2249733</v>
      </c>
      <c r="AJ15" s="80" t="s">
        <v>278</v>
      </c>
      <c r="AK15" s="80"/>
      <c r="AL15" s="80"/>
    </row>
    <row r="16" spans="1:45" s="41" customFormat="1" ht="19.5" customHeight="1" x14ac:dyDescent="0.25">
      <c r="A16" s="3">
        <v>0</v>
      </c>
      <c r="B16" s="9">
        <v>14</v>
      </c>
      <c r="C16" s="10">
        <v>2224687</v>
      </c>
      <c r="D16" s="49">
        <v>14344742</v>
      </c>
      <c r="E16" s="11" t="s">
        <v>133</v>
      </c>
      <c r="F16" s="11" t="s">
        <v>184</v>
      </c>
      <c r="G16" s="11">
        <f t="shared" si="5"/>
        <v>61960</v>
      </c>
      <c r="H16" s="75"/>
      <c r="I16" s="11">
        <f t="shared" si="6"/>
        <v>14096</v>
      </c>
      <c r="J16" s="11">
        <f t="shared" si="0"/>
        <v>6196</v>
      </c>
      <c r="K16" s="75">
        <v>2000</v>
      </c>
      <c r="L16" s="11">
        <f t="shared" si="7"/>
        <v>1400</v>
      </c>
      <c r="M16" s="13">
        <f t="shared" si="1"/>
        <v>85652</v>
      </c>
      <c r="N16" s="14">
        <v>4000</v>
      </c>
      <c r="O16" s="76">
        <v>0</v>
      </c>
      <c r="P16" s="14">
        <v>0</v>
      </c>
      <c r="Q16" s="76">
        <v>0</v>
      </c>
      <c r="R16" s="11">
        <v>2200</v>
      </c>
      <c r="S16" s="76">
        <v>0</v>
      </c>
      <c r="T16" s="76">
        <v>30</v>
      </c>
      <c r="U16" s="76">
        <v>0</v>
      </c>
      <c r="V16" s="76">
        <v>200</v>
      </c>
      <c r="W16" s="76">
        <v>225</v>
      </c>
      <c r="X16" s="14">
        <v>2000</v>
      </c>
      <c r="Y16" s="14"/>
      <c r="Z16" s="14"/>
      <c r="AA16" s="11">
        <f t="shared" si="2"/>
        <v>8655</v>
      </c>
      <c r="AB16" s="15">
        <f t="shared" si="3"/>
        <v>76997</v>
      </c>
      <c r="AC16" s="78">
        <f t="shared" si="8"/>
        <v>2</v>
      </c>
      <c r="AD16" s="75">
        <v>860</v>
      </c>
      <c r="AE16" s="49">
        <v>61960</v>
      </c>
      <c r="AF16" s="73" t="str">
        <f t="shared" si="9"/>
        <v/>
      </c>
      <c r="AG16" s="94">
        <f t="shared" si="4"/>
        <v>61960</v>
      </c>
      <c r="AH16" s="95">
        <v>61960</v>
      </c>
      <c r="AI16" s="80">
        <v>2224687</v>
      </c>
      <c r="AJ16" s="80" t="s">
        <v>278</v>
      </c>
      <c r="AK16" s="81"/>
      <c r="AL16" s="81"/>
    </row>
    <row r="17" spans="1:38" s="3" customFormat="1" x14ac:dyDescent="0.25">
      <c r="A17" s="3">
        <v>0</v>
      </c>
      <c r="B17" s="9">
        <v>15</v>
      </c>
      <c r="C17" s="10">
        <v>2224356</v>
      </c>
      <c r="D17" s="49">
        <v>14344527</v>
      </c>
      <c r="E17" s="11" t="s">
        <v>108</v>
      </c>
      <c r="F17" s="11" t="s">
        <v>206</v>
      </c>
      <c r="G17" s="11">
        <f t="shared" si="5"/>
        <v>61960</v>
      </c>
      <c r="H17" s="12"/>
      <c r="I17" s="11">
        <f t="shared" si="6"/>
        <v>14096</v>
      </c>
      <c r="J17" s="11">
        <f t="shared" si="0"/>
        <v>6196</v>
      </c>
      <c r="K17" s="12">
        <v>2000</v>
      </c>
      <c r="L17" s="11">
        <f t="shared" si="7"/>
        <v>1400</v>
      </c>
      <c r="M17" s="13">
        <f t="shared" si="1"/>
        <v>85652</v>
      </c>
      <c r="N17" s="14">
        <v>8000</v>
      </c>
      <c r="O17" s="11">
        <v>0</v>
      </c>
      <c r="P17" s="14">
        <v>0</v>
      </c>
      <c r="Q17" s="11">
        <v>0</v>
      </c>
      <c r="R17" s="11">
        <v>2200</v>
      </c>
      <c r="S17" s="11">
        <v>0</v>
      </c>
      <c r="T17" s="11">
        <v>60</v>
      </c>
      <c r="U17" s="11">
        <v>0</v>
      </c>
      <c r="V17" s="11">
        <v>200</v>
      </c>
      <c r="W17" s="11">
        <v>225</v>
      </c>
      <c r="X17" s="14">
        <v>5000</v>
      </c>
      <c r="Y17" s="14"/>
      <c r="Z17" s="14"/>
      <c r="AA17" s="11">
        <f t="shared" si="2"/>
        <v>15685</v>
      </c>
      <c r="AB17" s="15">
        <f t="shared" si="3"/>
        <v>69967</v>
      </c>
      <c r="AC17" s="78">
        <f t="shared" si="8"/>
        <v>2</v>
      </c>
      <c r="AD17" s="12">
        <v>860</v>
      </c>
      <c r="AE17" s="49">
        <v>61960</v>
      </c>
      <c r="AF17" s="73" t="str">
        <f t="shared" si="9"/>
        <v/>
      </c>
      <c r="AG17" s="94">
        <f t="shared" si="4"/>
        <v>61960</v>
      </c>
      <c r="AH17" s="95">
        <v>61960</v>
      </c>
      <c r="AI17" s="80">
        <v>2224356</v>
      </c>
      <c r="AJ17" s="80" t="s">
        <v>278</v>
      </c>
      <c r="AK17" s="80"/>
      <c r="AL17" s="80"/>
    </row>
    <row r="18" spans="1:38" s="3" customFormat="1" ht="16.5" customHeight="1" x14ac:dyDescent="0.25">
      <c r="A18" s="3">
        <v>0</v>
      </c>
      <c r="B18" s="9">
        <v>16</v>
      </c>
      <c r="C18" s="10">
        <v>2224756</v>
      </c>
      <c r="D18" s="49">
        <v>14344796</v>
      </c>
      <c r="E18" s="11" t="s">
        <v>142</v>
      </c>
      <c r="F18" s="11" t="s">
        <v>185</v>
      </c>
      <c r="G18" s="11">
        <f t="shared" si="5"/>
        <v>61960</v>
      </c>
      <c r="H18" s="12">
        <v>0</v>
      </c>
      <c r="I18" s="11">
        <f t="shared" si="6"/>
        <v>14096</v>
      </c>
      <c r="J18" s="11">
        <f t="shared" si="0"/>
        <v>6196</v>
      </c>
      <c r="K18" s="12">
        <v>2000</v>
      </c>
      <c r="L18" s="11">
        <f t="shared" si="7"/>
        <v>1400</v>
      </c>
      <c r="M18" s="13">
        <f t="shared" si="1"/>
        <v>85652</v>
      </c>
      <c r="N18" s="14">
        <v>10000</v>
      </c>
      <c r="O18" s="11">
        <v>0</v>
      </c>
      <c r="P18" s="14">
        <v>0</v>
      </c>
      <c r="Q18" s="11">
        <v>0</v>
      </c>
      <c r="R18" s="11">
        <v>2200</v>
      </c>
      <c r="S18" s="11">
        <v>0</v>
      </c>
      <c r="T18" s="11">
        <v>60</v>
      </c>
      <c r="U18" s="11">
        <v>0</v>
      </c>
      <c r="V18" s="11">
        <v>200</v>
      </c>
      <c r="W18" s="11">
        <v>0</v>
      </c>
      <c r="X18" s="14">
        <v>5000</v>
      </c>
      <c r="Y18" s="14"/>
      <c r="Z18" s="14"/>
      <c r="AA18" s="11">
        <f t="shared" si="2"/>
        <v>17460</v>
      </c>
      <c r="AB18" s="15">
        <f t="shared" si="3"/>
        <v>68192</v>
      </c>
      <c r="AC18" s="78">
        <f t="shared" si="8"/>
        <v>2</v>
      </c>
      <c r="AD18" s="12">
        <v>860</v>
      </c>
      <c r="AE18" s="49">
        <v>61960</v>
      </c>
      <c r="AF18" s="73" t="str">
        <f t="shared" si="9"/>
        <v/>
      </c>
      <c r="AG18" s="94">
        <f t="shared" si="4"/>
        <v>61960</v>
      </c>
      <c r="AH18" s="95">
        <v>61960</v>
      </c>
      <c r="AI18" s="80">
        <v>2224756</v>
      </c>
      <c r="AJ18" s="80" t="s">
        <v>278</v>
      </c>
      <c r="AK18" s="80"/>
      <c r="AL18" s="80"/>
    </row>
    <row r="19" spans="1:38" s="3" customFormat="1" ht="16.5" customHeight="1" x14ac:dyDescent="0.25">
      <c r="A19" s="3">
        <v>0</v>
      </c>
      <c r="B19" s="9">
        <v>17</v>
      </c>
      <c r="C19" s="10">
        <v>2224364</v>
      </c>
      <c r="D19" s="49">
        <v>14344533</v>
      </c>
      <c r="E19" s="11" t="s">
        <v>160</v>
      </c>
      <c r="F19" s="11" t="s">
        <v>191</v>
      </c>
      <c r="G19" s="11">
        <f t="shared" si="5"/>
        <v>101970</v>
      </c>
      <c r="H19" s="12"/>
      <c r="I19" s="11">
        <f t="shared" si="6"/>
        <v>23198</v>
      </c>
      <c r="J19" s="11">
        <f t="shared" si="0"/>
        <v>10197</v>
      </c>
      <c r="K19" s="12">
        <v>2000</v>
      </c>
      <c r="L19" s="11">
        <f t="shared" si="7"/>
        <v>1600</v>
      </c>
      <c r="M19" s="13">
        <f t="shared" si="1"/>
        <v>138965</v>
      </c>
      <c r="N19" s="14">
        <v>0</v>
      </c>
      <c r="O19" s="11">
        <v>0</v>
      </c>
      <c r="P19" s="14">
        <v>6118</v>
      </c>
      <c r="Q19" s="11">
        <v>0</v>
      </c>
      <c r="R19" s="11">
        <v>0</v>
      </c>
      <c r="S19" s="11">
        <v>0</v>
      </c>
      <c r="T19" s="11">
        <v>60</v>
      </c>
      <c r="U19" s="11">
        <v>0</v>
      </c>
      <c r="V19" s="11">
        <v>200</v>
      </c>
      <c r="W19" s="11">
        <v>225</v>
      </c>
      <c r="X19" s="14">
        <v>18000</v>
      </c>
      <c r="Y19" s="14"/>
      <c r="Z19" s="14"/>
      <c r="AA19" s="11">
        <f t="shared" si="2"/>
        <v>24603</v>
      </c>
      <c r="AB19" s="15">
        <f t="shared" si="3"/>
        <v>114362</v>
      </c>
      <c r="AC19" s="78">
        <f>IFERROR(VLOOKUP(F19,HILLTOPSNEW,2,FALSE),2)</f>
        <v>2</v>
      </c>
      <c r="AD19" s="12">
        <v>975</v>
      </c>
      <c r="AE19" s="49">
        <v>101970</v>
      </c>
      <c r="AF19" s="73" t="str">
        <f t="shared" si="9"/>
        <v/>
      </c>
      <c r="AG19" s="94">
        <f t="shared" si="4"/>
        <v>101970</v>
      </c>
      <c r="AH19" s="95">
        <v>101970</v>
      </c>
      <c r="AI19" s="80">
        <v>2224364</v>
      </c>
      <c r="AJ19" s="80" t="s">
        <v>277</v>
      </c>
      <c r="AK19" s="80"/>
      <c r="AL19" s="80"/>
    </row>
    <row r="20" spans="1:38" s="3" customFormat="1" ht="16.5" customHeight="1" x14ac:dyDescent="0.25">
      <c r="A20" s="3">
        <v>0</v>
      </c>
      <c r="B20" s="9">
        <v>18</v>
      </c>
      <c r="C20" s="10">
        <v>2229098</v>
      </c>
      <c r="D20" s="49">
        <v>14345873</v>
      </c>
      <c r="E20" s="11" t="s">
        <v>107</v>
      </c>
      <c r="F20" s="11" t="s">
        <v>222</v>
      </c>
      <c r="G20" s="11">
        <f t="shared" si="5"/>
        <v>61960</v>
      </c>
      <c r="H20" s="12"/>
      <c r="I20" s="11">
        <f t="shared" si="6"/>
        <v>14096</v>
      </c>
      <c r="J20" s="11">
        <f t="shared" si="0"/>
        <v>6196</v>
      </c>
      <c r="K20" s="12">
        <v>2000</v>
      </c>
      <c r="L20" s="11">
        <f t="shared" si="7"/>
        <v>1400</v>
      </c>
      <c r="M20" s="13">
        <f t="shared" si="1"/>
        <v>85652</v>
      </c>
      <c r="N20" s="14">
        <v>4000</v>
      </c>
      <c r="O20" s="11">
        <v>0</v>
      </c>
      <c r="P20" s="14">
        <v>0</v>
      </c>
      <c r="Q20" s="11">
        <v>0</v>
      </c>
      <c r="R20" s="11">
        <v>2200</v>
      </c>
      <c r="S20" s="11">
        <v>0</v>
      </c>
      <c r="T20" s="11">
        <v>60</v>
      </c>
      <c r="U20" s="11">
        <v>0</v>
      </c>
      <c r="V20" s="11">
        <v>200</v>
      </c>
      <c r="W20" s="11">
        <v>225</v>
      </c>
      <c r="X20" s="14">
        <v>1000</v>
      </c>
      <c r="Y20" s="14"/>
      <c r="Z20" s="14"/>
      <c r="AA20" s="11">
        <f t="shared" si="2"/>
        <v>7685</v>
      </c>
      <c r="AB20" s="15">
        <f t="shared" si="3"/>
        <v>77967</v>
      </c>
      <c r="AC20" s="78">
        <f t="shared" si="8"/>
        <v>2</v>
      </c>
      <c r="AD20" s="12">
        <v>860</v>
      </c>
      <c r="AE20" s="49">
        <v>61960</v>
      </c>
      <c r="AF20" s="73" t="str">
        <f t="shared" si="9"/>
        <v/>
      </c>
      <c r="AG20" s="94">
        <f t="shared" si="4"/>
        <v>61960</v>
      </c>
      <c r="AH20" s="95">
        <v>61960</v>
      </c>
      <c r="AI20" s="80">
        <v>2229098</v>
      </c>
      <c r="AJ20" s="80" t="s">
        <v>278</v>
      </c>
      <c r="AK20" s="80"/>
      <c r="AL20" s="80"/>
    </row>
    <row r="21" spans="1:38" s="121" customFormat="1" ht="16.5" customHeight="1" x14ac:dyDescent="0.25">
      <c r="A21" s="121">
        <v>0</v>
      </c>
      <c r="B21" s="9">
        <v>19</v>
      </c>
      <c r="C21" s="101">
        <v>2224272</v>
      </c>
      <c r="D21" s="102">
        <v>14344471</v>
      </c>
      <c r="E21" s="86" t="s">
        <v>139</v>
      </c>
      <c r="F21" s="86" t="s">
        <v>179</v>
      </c>
      <c r="G21" s="86">
        <f t="shared" si="5"/>
        <v>74770</v>
      </c>
      <c r="H21" s="103"/>
      <c r="I21" s="86">
        <f t="shared" si="6"/>
        <v>17010</v>
      </c>
      <c r="J21" s="86">
        <f t="shared" si="0"/>
        <v>7477</v>
      </c>
      <c r="K21" s="103">
        <v>2000</v>
      </c>
      <c r="L21" s="86">
        <f t="shared" si="7"/>
        <v>1525</v>
      </c>
      <c r="M21" s="104">
        <f t="shared" si="1"/>
        <v>102782</v>
      </c>
      <c r="N21" s="105">
        <v>15000</v>
      </c>
      <c r="O21" s="86">
        <v>0</v>
      </c>
      <c r="P21" s="105">
        <v>0</v>
      </c>
      <c r="Q21" s="86">
        <v>0</v>
      </c>
      <c r="R21" s="86">
        <v>2200</v>
      </c>
      <c r="S21" s="86">
        <v>0</v>
      </c>
      <c r="T21" s="86">
        <v>60</v>
      </c>
      <c r="U21" s="86">
        <v>0</v>
      </c>
      <c r="V21" s="86">
        <v>200</v>
      </c>
      <c r="W21" s="86">
        <v>225</v>
      </c>
      <c r="X21" s="105">
        <v>6000</v>
      </c>
      <c r="Y21" s="105"/>
      <c r="Z21" s="105"/>
      <c r="AA21" s="86">
        <f t="shared" si="2"/>
        <v>23685</v>
      </c>
      <c r="AB21" s="106">
        <f t="shared" si="3"/>
        <v>79097</v>
      </c>
      <c r="AC21" s="107">
        <f t="shared" si="8"/>
        <v>2</v>
      </c>
      <c r="AD21" s="103">
        <v>935</v>
      </c>
      <c r="AE21" s="102">
        <v>72810</v>
      </c>
      <c r="AF21" s="92" t="s">
        <v>319</v>
      </c>
      <c r="AG21" s="108">
        <f t="shared" si="4"/>
        <v>74770</v>
      </c>
      <c r="AH21" s="109">
        <v>72810</v>
      </c>
      <c r="AI21" s="122">
        <v>2224272</v>
      </c>
      <c r="AJ21" s="122" t="s">
        <v>277</v>
      </c>
      <c r="AK21" s="122"/>
      <c r="AL21" s="122"/>
    </row>
    <row r="22" spans="1:38" s="3" customFormat="1" ht="16.5" customHeight="1" x14ac:dyDescent="0.25">
      <c r="A22" s="3">
        <v>0</v>
      </c>
      <c r="B22" s="9">
        <v>20</v>
      </c>
      <c r="C22" s="10">
        <v>2224365</v>
      </c>
      <c r="D22" s="49">
        <v>14344534</v>
      </c>
      <c r="E22" s="11" t="s">
        <v>112</v>
      </c>
      <c r="F22" s="11" t="s">
        <v>189</v>
      </c>
      <c r="G22" s="11">
        <f t="shared" si="5"/>
        <v>65360</v>
      </c>
      <c r="H22" s="12">
        <v>0</v>
      </c>
      <c r="I22" s="11">
        <f t="shared" si="6"/>
        <v>14869</v>
      </c>
      <c r="J22" s="11">
        <f t="shared" si="0"/>
        <v>6536</v>
      </c>
      <c r="K22" s="12">
        <v>2000</v>
      </c>
      <c r="L22" s="11">
        <f t="shared" si="7"/>
        <v>1600</v>
      </c>
      <c r="M22" s="13">
        <f t="shared" si="1"/>
        <v>90365</v>
      </c>
      <c r="N22" s="14">
        <v>8000</v>
      </c>
      <c r="O22" s="11">
        <v>0</v>
      </c>
      <c r="P22" s="14">
        <v>0</v>
      </c>
      <c r="Q22" s="11">
        <v>0</v>
      </c>
      <c r="R22" s="11">
        <v>2200</v>
      </c>
      <c r="S22" s="11">
        <v>0</v>
      </c>
      <c r="T22" s="11">
        <v>60</v>
      </c>
      <c r="U22" s="11">
        <v>0</v>
      </c>
      <c r="V22" s="11">
        <v>200</v>
      </c>
      <c r="W22" s="11">
        <v>225</v>
      </c>
      <c r="X22" s="14">
        <v>8000</v>
      </c>
      <c r="Y22" s="14"/>
      <c r="Z22" s="14"/>
      <c r="AA22" s="11">
        <f t="shared" si="2"/>
        <v>18685</v>
      </c>
      <c r="AB22" s="15">
        <f t="shared" si="3"/>
        <v>71680</v>
      </c>
      <c r="AC22" s="78">
        <f t="shared" si="8"/>
        <v>3</v>
      </c>
      <c r="AD22" s="12">
        <v>860</v>
      </c>
      <c r="AE22" s="11">
        <v>65360</v>
      </c>
      <c r="AF22" s="73" t="str">
        <f t="shared" si="9"/>
        <v/>
      </c>
      <c r="AG22" s="94">
        <f t="shared" si="4"/>
        <v>65360</v>
      </c>
      <c r="AH22" s="95">
        <v>65360</v>
      </c>
      <c r="AI22" s="80">
        <v>2224365</v>
      </c>
      <c r="AJ22" s="80" t="s">
        <v>278</v>
      </c>
      <c r="AK22" s="80"/>
      <c r="AL22" s="80"/>
    </row>
    <row r="23" spans="1:38" s="3" customFormat="1" ht="16.5" customHeight="1" x14ac:dyDescent="0.25">
      <c r="A23" s="3">
        <v>0</v>
      </c>
      <c r="B23" s="9">
        <v>21</v>
      </c>
      <c r="C23" s="10">
        <v>2249476</v>
      </c>
      <c r="D23" s="49">
        <v>14355344</v>
      </c>
      <c r="E23" s="11" t="s">
        <v>128</v>
      </c>
      <c r="F23" s="11" t="s">
        <v>189</v>
      </c>
      <c r="G23" s="11">
        <f t="shared" si="5"/>
        <v>40970</v>
      </c>
      <c r="H23" s="12"/>
      <c r="I23" s="11">
        <f t="shared" si="6"/>
        <v>9321</v>
      </c>
      <c r="J23" s="11">
        <f t="shared" si="0"/>
        <v>4097</v>
      </c>
      <c r="K23" s="12">
        <v>2000</v>
      </c>
      <c r="L23" s="11">
        <f t="shared" si="7"/>
        <v>1100</v>
      </c>
      <c r="M23" s="13">
        <f t="shared" si="1"/>
        <v>57488</v>
      </c>
      <c r="N23" s="14">
        <v>0</v>
      </c>
      <c r="O23" s="11">
        <v>0</v>
      </c>
      <c r="P23" s="14">
        <v>0</v>
      </c>
      <c r="Q23" s="11">
        <v>0</v>
      </c>
      <c r="R23" s="11">
        <v>1300</v>
      </c>
      <c r="S23" s="11">
        <v>0</v>
      </c>
      <c r="T23" s="11">
        <v>30</v>
      </c>
      <c r="U23" s="14">
        <f>ROUND((G23+I23)*10%,0)</f>
        <v>5029</v>
      </c>
      <c r="V23" s="11">
        <v>200</v>
      </c>
      <c r="W23" s="11">
        <v>225</v>
      </c>
      <c r="X23" s="14">
        <v>0</v>
      </c>
      <c r="Y23" s="14"/>
      <c r="Z23" s="14"/>
      <c r="AA23" s="11">
        <f t="shared" si="2"/>
        <v>6784</v>
      </c>
      <c r="AB23" s="15">
        <f t="shared" si="3"/>
        <v>50704</v>
      </c>
      <c r="AC23" s="78">
        <f t="shared" si="8"/>
        <v>3</v>
      </c>
      <c r="AD23" s="12">
        <v>825</v>
      </c>
      <c r="AE23" s="49">
        <v>40970</v>
      </c>
      <c r="AF23" s="73"/>
      <c r="AG23" s="94">
        <f t="shared" si="4"/>
        <v>40970</v>
      </c>
      <c r="AH23" s="95">
        <v>40970</v>
      </c>
      <c r="AI23" s="80">
        <v>2249476</v>
      </c>
      <c r="AJ23" s="80" t="s">
        <v>278</v>
      </c>
      <c r="AK23" s="80"/>
      <c r="AL23" s="80"/>
    </row>
    <row r="24" spans="1:38" s="3" customFormat="1" ht="16.5" customHeight="1" x14ac:dyDescent="0.25">
      <c r="A24" s="3">
        <v>0</v>
      </c>
      <c r="B24" s="9">
        <v>22</v>
      </c>
      <c r="C24" s="10">
        <v>2224285</v>
      </c>
      <c r="D24" s="49">
        <v>14344479</v>
      </c>
      <c r="E24" s="11" t="s">
        <v>129</v>
      </c>
      <c r="F24" s="11" t="s">
        <v>217</v>
      </c>
      <c r="G24" s="11">
        <f t="shared" si="5"/>
        <v>65360</v>
      </c>
      <c r="H24" s="12"/>
      <c r="I24" s="11">
        <f t="shared" si="6"/>
        <v>14869</v>
      </c>
      <c r="J24" s="11">
        <f t="shared" si="0"/>
        <v>6536</v>
      </c>
      <c r="K24" s="12">
        <v>2000</v>
      </c>
      <c r="L24" s="11">
        <f t="shared" si="7"/>
        <v>1400</v>
      </c>
      <c r="M24" s="13">
        <f t="shared" si="1"/>
        <v>90165</v>
      </c>
      <c r="N24" s="14">
        <v>10000</v>
      </c>
      <c r="O24" s="11">
        <v>0</v>
      </c>
      <c r="P24" s="14">
        <v>0</v>
      </c>
      <c r="Q24" s="11">
        <v>0</v>
      </c>
      <c r="R24" s="11">
        <v>2200</v>
      </c>
      <c r="S24" s="11">
        <v>0</v>
      </c>
      <c r="T24" s="11">
        <v>60</v>
      </c>
      <c r="U24" s="11">
        <v>0</v>
      </c>
      <c r="V24" s="11">
        <v>200</v>
      </c>
      <c r="W24" s="11">
        <v>225</v>
      </c>
      <c r="X24" s="14">
        <v>6000</v>
      </c>
      <c r="Y24" s="14"/>
      <c r="Z24" s="14"/>
      <c r="AA24" s="11">
        <f t="shared" si="2"/>
        <v>18685</v>
      </c>
      <c r="AB24" s="15">
        <f t="shared" si="3"/>
        <v>71480</v>
      </c>
      <c r="AC24" s="78">
        <f t="shared" si="8"/>
        <v>2</v>
      </c>
      <c r="AD24" s="12">
        <v>1050</v>
      </c>
      <c r="AE24" s="11">
        <v>65360</v>
      </c>
      <c r="AF24" s="73" t="str">
        <f t="shared" ref="AF24:AF31" si="11">IFERROR(VLOOKUP(D24,INCREMENTSJUNE,1,FALSE),"")</f>
        <v/>
      </c>
      <c r="AG24" s="94">
        <f t="shared" si="4"/>
        <v>65360</v>
      </c>
      <c r="AH24" s="95">
        <v>65360</v>
      </c>
      <c r="AI24" s="80">
        <v>2224285</v>
      </c>
      <c r="AJ24" s="80" t="s">
        <v>278</v>
      </c>
      <c r="AK24" s="80"/>
      <c r="AL24" s="80"/>
    </row>
    <row r="25" spans="1:38" s="3" customFormat="1" ht="16.5" customHeight="1" x14ac:dyDescent="0.25">
      <c r="A25" s="3">
        <v>0</v>
      </c>
      <c r="B25" s="9">
        <v>23</v>
      </c>
      <c r="C25" s="10">
        <v>2224742</v>
      </c>
      <c r="D25" s="49">
        <v>14344788</v>
      </c>
      <c r="E25" s="11" t="s">
        <v>135</v>
      </c>
      <c r="F25" s="11" t="s">
        <v>191</v>
      </c>
      <c r="G25" s="11">
        <f t="shared" si="5"/>
        <v>61960</v>
      </c>
      <c r="H25" s="12"/>
      <c r="I25" s="11">
        <f t="shared" si="6"/>
        <v>14096</v>
      </c>
      <c r="J25" s="11">
        <f t="shared" si="0"/>
        <v>6196</v>
      </c>
      <c r="K25" s="12">
        <v>2000</v>
      </c>
      <c r="L25" s="11">
        <f t="shared" si="7"/>
        <v>1400</v>
      </c>
      <c r="M25" s="13">
        <f t="shared" si="1"/>
        <v>85652</v>
      </c>
      <c r="N25" s="14">
        <v>10000</v>
      </c>
      <c r="O25" s="11">
        <v>0</v>
      </c>
      <c r="P25" s="14">
        <v>0</v>
      </c>
      <c r="Q25" s="11">
        <v>0</v>
      </c>
      <c r="R25" s="11">
        <v>2200</v>
      </c>
      <c r="S25" s="11">
        <v>0</v>
      </c>
      <c r="T25" s="11">
        <v>60</v>
      </c>
      <c r="U25" s="11">
        <v>0</v>
      </c>
      <c r="V25" s="11">
        <v>200</v>
      </c>
      <c r="W25" s="11">
        <v>225</v>
      </c>
      <c r="X25" s="14">
        <v>5000</v>
      </c>
      <c r="Y25" s="14"/>
      <c r="Z25" s="14"/>
      <c r="AA25" s="11">
        <f t="shared" si="2"/>
        <v>17685</v>
      </c>
      <c r="AB25" s="15">
        <f t="shared" si="3"/>
        <v>67967</v>
      </c>
      <c r="AC25" s="78">
        <f t="shared" si="8"/>
        <v>2</v>
      </c>
      <c r="AD25" s="12">
        <v>860</v>
      </c>
      <c r="AE25" s="49">
        <v>61960</v>
      </c>
      <c r="AF25" s="73" t="str">
        <f t="shared" si="11"/>
        <v/>
      </c>
      <c r="AG25" s="94">
        <f t="shared" si="4"/>
        <v>61960</v>
      </c>
      <c r="AH25" s="95">
        <v>61960</v>
      </c>
      <c r="AI25" s="80">
        <v>2224742</v>
      </c>
      <c r="AJ25" s="80" t="s">
        <v>278</v>
      </c>
      <c r="AK25" s="80"/>
      <c r="AL25" s="80"/>
    </row>
    <row r="26" spans="1:38" s="3" customFormat="1" ht="16.5" customHeight="1" x14ac:dyDescent="0.25">
      <c r="A26" s="3">
        <v>0</v>
      </c>
      <c r="B26" s="9">
        <v>24</v>
      </c>
      <c r="C26" s="10">
        <v>2244745</v>
      </c>
      <c r="D26" s="49">
        <v>14352225</v>
      </c>
      <c r="E26" s="11" t="s">
        <v>154</v>
      </c>
      <c r="F26" s="11" t="s">
        <v>179</v>
      </c>
      <c r="G26" s="11">
        <f t="shared" si="5"/>
        <v>52600</v>
      </c>
      <c r="H26" s="12"/>
      <c r="I26" s="11">
        <f t="shared" si="6"/>
        <v>11967</v>
      </c>
      <c r="J26" s="11">
        <f t="shared" si="0"/>
        <v>5260</v>
      </c>
      <c r="K26" s="12">
        <v>2000</v>
      </c>
      <c r="L26" s="11">
        <f t="shared" si="7"/>
        <v>1150</v>
      </c>
      <c r="M26" s="13">
        <f t="shared" si="1"/>
        <v>72977</v>
      </c>
      <c r="N26" s="14">
        <v>0</v>
      </c>
      <c r="O26" s="11">
        <v>0</v>
      </c>
      <c r="P26" s="14">
        <v>0</v>
      </c>
      <c r="Q26" s="11">
        <v>0</v>
      </c>
      <c r="R26" s="11">
        <v>2000</v>
      </c>
      <c r="S26" s="11">
        <v>0</v>
      </c>
      <c r="T26" s="11">
        <v>60</v>
      </c>
      <c r="U26" s="14">
        <f>ROUND((G26+I26)*10%,0)</f>
        <v>6457</v>
      </c>
      <c r="V26" s="11">
        <v>200</v>
      </c>
      <c r="W26" s="11">
        <v>225</v>
      </c>
      <c r="X26" s="14">
        <v>2000</v>
      </c>
      <c r="Y26" s="14"/>
      <c r="Z26" s="14"/>
      <c r="AA26" s="11">
        <f t="shared" si="2"/>
        <v>10942</v>
      </c>
      <c r="AB26" s="15">
        <f t="shared" si="3"/>
        <v>62035</v>
      </c>
      <c r="AC26" s="78">
        <f t="shared" si="8"/>
        <v>2</v>
      </c>
      <c r="AD26" s="12">
        <v>935</v>
      </c>
      <c r="AE26" s="11">
        <v>52600</v>
      </c>
      <c r="AF26" s="73" t="str">
        <f t="shared" si="11"/>
        <v/>
      </c>
      <c r="AG26" s="94">
        <f t="shared" si="4"/>
        <v>52600</v>
      </c>
      <c r="AH26" s="95">
        <v>52600</v>
      </c>
      <c r="AI26" s="80">
        <v>2244745</v>
      </c>
      <c r="AJ26" s="80" t="s">
        <v>278</v>
      </c>
      <c r="AK26" s="80"/>
      <c r="AL26" s="80"/>
    </row>
    <row r="27" spans="1:38" s="3" customFormat="1" ht="16.5" customHeight="1" x14ac:dyDescent="0.25">
      <c r="A27" s="3">
        <v>0</v>
      </c>
      <c r="B27" s="9">
        <v>25</v>
      </c>
      <c r="C27" s="10">
        <v>2224353</v>
      </c>
      <c r="D27" s="49">
        <v>14344524</v>
      </c>
      <c r="E27" s="11" t="s">
        <v>122</v>
      </c>
      <c r="F27" s="11" t="s">
        <v>194</v>
      </c>
      <c r="G27" s="11">
        <f t="shared" si="5"/>
        <v>65360</v>
      </c>
      <c r="H27" s="12"/>
      <c r="I27" s="11">
        <f t="shared" si="6"/>
        <v>14869</v>
      </c>
      <c r="J27" s="11">
        <f t="shared" si="0"/>
        <v>6536</v>
      </c>
      <c r="K27" s="12">
        <v>2000</v>
      </c>
      <c r="L27" s="11">
        <f t="shared" si="7"/>
        <v>1400</v>
      </c>
      <c r="M27" s="13">
        <f t="shared" si="1"/>
        <v>90165</v>
      </c>
      <c r="N27" s="14">
        <v>4000</v>
      </c>
      <c r="O27" s="11">
        <v>0</v>
      </c>
      <c r="P27" s="14">
        <v>0</v>
      </c>
      <c r="Q27" s="11">
        <v>0</v>
      </c>
      <c r="R27" s="11">
        <v>2200</v>
      </c>
      <c r="S27" s="11">
        <v>0</v>
      </c>
      <c r="T27" s="11">
        <v>60</v>
      </c>
      <c r="U27" s="11">
        <v>0</v>
      </c>
      <c r="V27" s="11">
        <v>200</v>
      </c>
      <c r="W27" s="11">
        <v>225</v>
      </c>
      <c r="X27" s="14">
        <v>2000</v>
      </c>
      <c r="Y27" s="14"/>
      <c r="Z27" s="14"/>
      <c r="AA27" s="11">
        <f t="shared" si="2"/>
        <v>8685</v>
      </c>
      <c r="AB27" s="15">
        <f t="shared" si="3"/>
        <v>81480</v>
      </c>
      <c r="AC27" s="78">
        <f t="shared" si="8"/>
        <v>2</v>
      </c>
      <c r="AD27" s="12">
        <v>860</v>
      </c>
      <c r="AE27" s="49">
        <v>65360</v>
      </c>
      <c r="AF27" s="73" t="str">
        <f t="shared" si="11"/>
        <v/>
      </c>
      <c r="AG27" s="94">
        <f t="shared" si="4"/>
        <v>65360</v>
      </c>
      <c r="AH27" s="94">
        <v>65360</v>
      </c>
      <c r="AI27" s="80">
        <v>2224353</v>
      </c>
      <c r="AJ27" s="80" t="s">
        <v>278</v>
      </c>
      <c r="AK27" s="80"/>
      <c r="AL27" s="80"/>
    </row>
    <row r="28" spans="1:38" s="121" customFormat="1" ht="16.5" customHeight="1" x14ac:dyDescent="0.25">
      <c r="A28" s="121">
        <v>0</v>
      </c>
      <c r="B28" s="9">
        <v>26</v>
      </c>
      <c r="C28" s="101">
        <v>2224317</v>
      </c>
      <c r="D28" s="102">
        <v>14344502</v>
      </c>
      <c r="E28" s="86" t="s">
        <v>159</v>
      </c>
      <c r="F28" s="86" t="s">
        <v>192</v>
      </c>
      <c r="G28" s="86">
        <f t="shared" si="5"/>
        <v>76730</v>
      </c>
      <c r="H28" s="103"/>
      <c r="I28" s="86">
        <f t="shared" si="6"/>
        <v>17456</v>
      </c>
      <c r="J28" s="86">
        <f t="shared" ref="J28:J47" si="12">ROUND(G28*10%,0)</f>
        <v>7673</v>
      </c>
      <c r="K28" s="103">
        <v>2000</v>
      </c>
      <c r="L28" s="86">
        <f t="shared" si="7"/>
        <v>1700</v>
      </c>
      <c r="M28" s="104">
        <f t="shared" ref="M28:M55" si="13">SUM(G28:L28)</f>
        <v>105559</v>
      </c>
      <c r="N28" s="105">
        <v>7000</v>
      </c>
      <c r="O28" s="86">
        <v>0</v>
      </c>
      <c r="P28" s="105">
        <v>0</v>
      </c>
      <c r="Q28" s="86">
        <v>0</v>
      </c>
      <c r="R28" s="86">
        <v>2200</v>
      </c>
      <c r="S28" s="86">
        <v>2204</v>
      </c>
      <c r="T28" s="86">
        <v>60</v>
      </c>
      <c r="U28" s="86">
        <v>0</v>
      </c>
      <c r="V28" s="86">
        <v>200</v>
      </c>
      <c r="W28" s="86">
        <v>300</v>
      </c>
      <c r="X28" s="105">
        <v>5000</v>
      </c>
      <c r="Y28" s="105"/>
      <c r="Z28" s="105"/>
      <c r="AA28" s="86">
        <f t="shared" ref="AA28:AA55" si="14">SUM(N28:Z28)</f>
        <v>16964</v>
      </c>
      <c r="AB28" s="106">
        <f t="shared" ref="AB28:AB55" si="15">M28-AA28</f>
        <v>88595</v>
      </c>
      <c r="AC28" s="107">
        <f t="shared" ref="AC28:AC55" si="16">IFERROR(VLOOKUP(F28,HILLTOPSNEW,2,FALSE),2)</f>
        <v>3</v>
      </c>
      <c r="AD28" s="103">
        <v>935</v>
      </c>
      <c r="AE28" s="102">
        <v>74770</v>
      </c>
      <c r="AF28" s="92" t="s">
        <v>319</v>
      </c>
      <c r="AG28" s="108">
        <f t="shared" ref="AG28:AG55" si="17">IF((AF28="YES"),VLOOKUP(AE28,RATEOFINC,2,FALSE)+AE28,AE28)</f>
        <v>76730</v>
      </c>
      <c r="AH28" s="109">
        <v>74770</v>
      </c>
      <c r="AI28" s="122">
        <v>2224317</v>
      </c>
      <c r="AJ28" s="122" t="s">
        <v>277</v>
      </c>
      <c r="AK28" s="122"/>
      <c r="AL28" s="122"/>
    </row>
    <row r="29" spans="1:38" s="3" customFormat="1" ht="16.5" customHeight="1" x14ac:dyDescent="0.25">
      <c r="A29" s="3">
        <v>0</v>
      </c>
      <c r="B29" s="9">
        <v>27</v>
      </c>
      <c r="C29" s="110">
        <v>2243839</v>
      </c>
      <c r="D29" s="111">
        <v>14351477</v>
      </c>
      <c r="E29" s="88" t="s">
        <v>145</v>
      </c>
      <c r="F29" s="88" t="s">
        <v>375</v>
      </c>
      <c r="G29" s="88">
        <f t="shared" si="5"/>
        <v>54060</v>
      </c>
      <c r="H29" s="112">
        <v>0</v>
      </c>
      <c r="I29" s="88">
        <f t="shared" si="6"/>
        <v>12299</v>
      </c>
      <c r="J29" s="88">
        <f t="shared" si="12"/>
        <v>5406</v>
      </c>
      <c r="K29" s="112">
        <v>2000</v>
      </c>
      <c r="L29" s="88">
        <f t="shared" si="7"/>
        <v>1150</v>
      </c>
      <c r="M29" s="113">
        <f t="shared" si="13"/>
        <v>74915</v>
      </c>
      <c r="N29" s="114">
        <v>0</v>
      </c>
      <c r="O29" s="88">
        <v>0</v>
      </c>
      <c r="P29" s="114">
        <v>0</v>
      </c>
      <c r="Q29" s="88">
        <v>0</v>
      </c>
      <c r="R29" s="88">
        <v>1800</v>
      </c>
      <c r="S29" s="88">
        <v>0</v>
      </c>
      <c r="T29" s="88">
        <v>30</v>
      </c>
      <c r="U29" s="114">
        <f>ROUND((G29+I29)*10%,0)</f>
        <v>6636</v>
      </c>
      <c r="V29" s="88">
        <v>200</v>
      </c>
      <c r="W29" s="88">
        <v>225</v>
      </c>
      <c r="X29" s="114">
        <v>0</v>
      </c>
      <c r="Y29" s="114"/>
      <c r="Z29" s="114"/>
      <c r="AA29" s="88">
        <f t="shared" si="14"/>
        <v>8891</v>
      </c>
      <c r="AB29" s="115">
        <f t="shared" si="15"/>
        <v>66024</v>
      </c>
      <c r="AC29" s="116">
        <f t="shared" si="16"/>
        <v>2</v>
      </c>
      <c r="AD29" s="112">
        <v>710</v>
      </c>
      <c r="AE29" s="111">
        <v>52600</v>
      </c>
      <c r="AF29" s="117" t="s">
        <v>319</v>
      </c>
      <c r="AG29" s="118">
        <f t="shared" si="17"/>
        <v>54060</v>
      </c>
      <c r="AH29" s="119">
        <v>52600</v>
      </c>
      <c r="AI29" s="80">
        <v>2243839</v>
      </c>
      <c r="AJ29" s="80" t="s">
        <v>278</v>
      </c>
      <c r="AK29" s="80"/>
      <c r="AL29" s="80"/>
    </row>
    <row r="30" spans="1:38" s="3" customFormat="1" ht="16.5" customHeight="1" x14ac:dyDescent="0.25">
      <c r="A30" s="3">
        <v>0</v>
      </c>
      <c r="B30" s="9">
        <v>28</v>
      </c>
      <c r="C30" s="10">
        <v>2207580</v>
      </c>
      <c r="D30" s="49">
        <v>14340263</v>
      </c>
      <c r="E30" s="11" t="s">
        <v>132</v>
      </c>
      <c r="F30" s="11" t="s">
        <v>196</v>
      </c>
      <c r="G30" s="11">
        <f t="shared" si="5"/>
        <v>57100</v>
      </c>
      <c r="H30" s="12"/>
      <c r="I30" s="11">
        <f t="shared" si="6"/>
        <v>12990</v>
      </c>
      <c r="J30" s="11">
        <f t="shared" si="12"/>
        <v>5710</v>
      </c>
      <c r="K30" s="12">
        <v>2000</v>
      </c>
      <c r="L30" s="11">
        <f t="shared" si="7"/>
        <v>1400</v>
      </c>
      <c r="M30" s="13">
        <f t="shared" si="13"/>
        <v>79200</v>
      </c>
      <c r="N30" s="14">
        <v>0</v>
      </c>
      <c r="O30" s="11">
        <v>0</v>
      </c>
      <c r="P30" s="14">
        <v>0</v>
      </c>
      <c r="Q30" s="11">
        <v>0</v>
      </c>
      <c r="R30" s="11">
        <v>2200</v>
      </c>
      <c r="S30" s="11">
        <v>0</v>
      </c>
      <c r="T30" s="11">
        <v>60</v>
      </c>
      <c r="U30" s="14">
        <f>ROUND((G30+I30)*10%,0)</f>
        <v>7009</v>
      </c>
      <c r="V30" s="11">
        <v>200</v>
      </c>
      <c r="W30" s="11">
        <v>225</v>
      </c>
      <c r="X30" s="14">
        <v>0</v>
      </c>
      <c r="Y30" s="14"/>
      <c r="Z30" s="14"/>
      <c r="AA30" s="11">
        <f t="shared" si="14"/>
        <v>9694</v>
      </c>
      <c r="AB30" s="15">
        <f t="shared" si="15"/>
        <v>69506</v>
      </c>
      <c r="AC30" s="78">
        <f t="shared" si="16"/>
        <v>2</v>
      </c>
      <c r="AD30" s="12">
        <v>860</v>
      </c>
      <c r="AE30" s="49">
        <v>57100</v>
      </c>
      <c r="AF30" s="73" t="str">
        <f t="shared" si="11"/>
        <v/>
      </c>
      <c r="AG30" s="94">
        <f t="shared" si="17"/>
        <v>57100</v>
      </c>
      <c r="AH30" s="94">
        <v>57100</v>
      </c>
      <c r="AI30" s="80">
        <v>2207580</v>
      </c>
      <c r="AJ30" s="80" t="s">
        <v>278</v>
      </c>
      <c r="AK30" s="80"/>
      <c r="AL30" s="80"/>
    </row>
    <row r="31" spans="1:38" s="3" customFormat="1" ht="16.5" customHeight="1" x14ac:dyDescent="0.25">
      <c r="A31" s="3">
        <v>0</v>
      </c>
      <c r="B31" s="9">
        <v>29</v>
      </c>
      <c r="C31" s="10">
        <v>2244127</v>
      </c>
      <c r="D31" s="49">
        <v>14351726</v>
      </c>
      <c r="E31" s="11" t="s">
        <v>147</v>
      </c>
      <c r="F31" s="11" t="s">
        <v>196</v>
      </c>
      <c r="G31" s="11">
        <f t="shared" si="5"/>
        <v>52600</v>
      </c>
      <c r="H31" s="12">
        <v>0</v>
      </c>
      <c r="I31" s="11">
        <f t="shared" si="6"/>
        <v>11967</v>
      </c>
      <c r="J31" s="11">
        <f t="shared" si="12"/>
        <v>5260</v>
      </c>
      <c r="K31" s="12">
        <v>2000</v>
      </c>
      <c r="L31" s="11">
        <f t="shared" si="7"/>
        <v>1150</v>
      </c>
      <c r="M31" s="13">
        <f t="shared" si="13"/>
        <v>72977</v>
      </c>
      <c r="N31" s="14">
        <v>0</v>
      </c>
      <c r="O31" s="11">
        <v>0</v>
      </c>
      <c r="P31" s="14">
        <v>0</v>
      </c>
      <c r="Q31" s="11">
        <v>0</v>
      </c>
      <c r="R31" s="11">
        <v>2000</v>
      </c>
      <c r="S31" s="11">
        <v>0</v>
      </c>
      <c r="T31" s="11">
        <v>30</v>
      </c>
      <c r="U31" s="14">
        <f>ROUND((G31+I31)*10%,0)</f>
        <v>6457</v>
      </c>
      <c r="V31" s="11">
        <v>200</v>
      </c>
      <c r="W31" s="11">
        <v>225</v>
      </c>
      <c r="X31" s="14">
        <v>0</v>
      </c>
      <c r="Y31" s="14"/>
      <c r="Z31" s="14"/>
      <c r="AA31" s="11">
        <f t="shared" si="14"/>
        <v>8912</v>
      </c>
      <c r="AB31" s="15">
        <f t="shared" si="15"/>
        <v>64065</v>
      </c>
      <c r="AC31" s="78">
        <f t="shared" si="16"/>
        <v>2</v>
      </c>
      <c r="AD31" s="12">
        <v>710</v>
      </c>
      <c r="AE31" s="11">
        <v>52600</v>
      </c>
      <c r="AF31" s="73" t="str">
        <f t="shared" si="11"/>
        <v/>
      </c>
      <c r="AG31" s="94">
        <f t="shared" si="17"/>
        <v>52600</v>
      </c>
      <c r="AH31" s="95">
        <v>52600</v>
      </c>
      <c r="AI31" s="80">
        <v>2244127</v>
      </c>
      <c r="AJ31" s="80" t="s">
        <v>278</v>
      </c>
      <c r="AK31" s="80"/>
      <c r="AL31" s="80"/>
    </row>
    <row r="32" spans="1:38" s="3" customFormat="1" ht="16.5" customHeight="1" x14ac:dyDescent="0.25">
      <c r="A32" s="3">
        <v>0</v>
      </c>
      <c r="B32" s="9">
        <v>30</v>
      </c>
      <c r="C32" s="10">
        <v>2224792</v>
      </c>
      <c r="D32" s="49">
        <v>14344825</v>
      </c>
      <c r="E32" s="11" t="s">
        <v>152</v>
      </c>
      <c r="F32" s="11" t="s">
        <v>217</v>
      </c>
      <c r="G32" s="11">
        <f t="shared" si="5"/>
        <v>72810</v>
      </c>
      <c r="H32" s="12"/>
      <c r="I32" s="11">
        <f t="shared" si="6"/>
        <v>16564</v>
      </c>
      <c r="J32" s="11">
        <f t="shared" si="12"/>
        <v>7281</v>
      </c>
      <c r="K32" s="12">
        <v>2000</v>
      </c>
      <c r="L32" s="11">
        <f>IF(AND(G32&gt;=87481,AC32=1),1375,IF(AND(G32&gt;=65361,AC32=1),1330,IF(AND(G32&gt;=54061,AC32=1),1225,IF(AND(G32&gt;=42141,AC32=1),1000,IF(AND(G32&gt;=31751,AC32=1),850,IF(AND(G32&lt;=31750,AC32=1),700,IF(AND(G32&gt;=87481,AC32=2),1600,IF(AND(G32&gt;=65361,AC32=2),1525,IF(AND(G32&gt;=54061,AC32=2),1400,IF(AND(G32&gt;=42141,AC32=2),1150,IF(AND(G32&gt;=31751,AC32=2),975,IF(AND(G32&lt;=31750,AC32=2),800,IF(AND(G32&gt;=87481,AC32=3),1800,IF(AND(G32&gt;=65361,AC32=3),1700,IF(AND(G32&gt;=54061,AC32=3),1600,IF(AND(G32&gt;=42141,AC32=3),1300,IF(AND(G32&gt;=31751,AC32=3),1100,IF(AND(G32&lt;=31750,AC32=3),900))))))))))))))))))</f>
        <v>1525</v>
      </c>
      <c r="M32" s="13">
        <f t="shared" si="13"/>
        <v>100180</v>
      </c>
      <c r="N32" s="14">
        <v>15000</v>
      </c>
      <c r="O32" s="11">
        <v>0</v>
      </c>
      <c r="P32" s="14">
        <v>0</v>
      </c>
      <c r="Q32" s="11">
        <v>0</v>
      </c>
      <c r="R32" s="11">
        <v>3000</v>
      </c>
      <c r="S32" s="11">
        <v>0</v>
      </c>
      <c r="T32" s="11">
        <v>60</v>
      </c>
      <c r="U32" s="11">
        <v>0</v>
      </c>
      <c r="V32" s="11">
        <v>200</v>
      </c>
      <c r="W32" s="11">
        <v>225</v>
      </c>
      <c r="X32" s="14">
        <v>7000</v>
      </c>
      <c r="Y32" s="14"/>
      <c r="Z32" s="14"/>
      <c r="AA32" s="11">
        <f t="shared" si="14"/>
        <v>25485</v>
      </c>
      <c r="AB32" s="15">
        <f t="shared" si="15"/>
        <v>74695</v>
      </c>
      <c r="AC32" s="78">
        <f t="shared" si="16"/>
        <v>2</v>
      </c>
      <c r="AD32" s="12">
        <v>1125</v>
      </c>
      <c r="AE32" s="49">
        <v>72810</v>
      </c>
      <c r="AF32" s="73"/>
      <c r="AG32" s="94">
        <f t="shared" si="17"/>
        <v>72810</v>
      </c>
      <c r="AH32" s="95">
        <v>72810</v>
      </c>
      <c r="AI32" s="80">
        <v>2224792</v>
      </c>
      <c r="AJ32" s="80" t="s">
        <v>278</v>
      </c>
      <c r="AK32" s="80"/>
      <c r="AL32" s="80"/>
    </row>
    <row r="33" spans="1:38" s="3" customFormat="1" ht="16.5" customHeight="1" x14ac:dyDescent="0.25">
      <c r="A33" s="3">
        <v>0</v>
      </c>
      <c r="B33" s="9">
        <v>31</v>
      </c>
      <c r="C33" s="10">
        <v>2224360</v>
      </c>
      <c r="D33" s="49">
        <v>14344530</v>
      </c>
      <c r="E33" s="11" t="s">
        <v>119</v>
      </c>
      <c r="F33" s="11" t="s">
        <v>197</v>
      </c>
      <c r="G33" s="11">
        <f t="shared" si="5"/>
        <v>61960</v>
      </c>
      <c r="H33" s="12">
        <v>0</v>
      </c>
      <c r="I33" s="11">
        <f t="shared" si="6"/>
        <v>14096</v>
      </c>
      <c r="J33" s="11">
        <f t="shared" si="12"/>
        <v>6196</v>
      </c>
      <c r="K33" s="12">
        <v>2000</v>
      </c>
      <c r="L33" s="11">
        <f t="shared" si="7"/>
        <v>1600</v>
      </c>
      <c r="M33" s="13">
        <f t="shared" si="13"/>
        <v>85852</v>
      </c>
      <c r="N33" s="14">
        <v>6000</v>
      </c>
      <c r="O33" s="11">
        <v>0</v>
      </c>
      <c r="P33" s="14">
        <v>0</v>
      </c>
      <c r="Q33" s="11">
        <v>0</v>
      </c>
      <c r="R33" s="11">
        <v>2200</v>
      </c>
      <c r="S33" s="11">
        <v>0</v>
      </c>
      <c r="T33" s="11">
        <v>60</v>
      </c>
      <c r="U33" s="11">
        <v>0</v>
      </c>
      <c r="V33" s="11">
        <v>200</v>
      </c>
      <c r="W33" s="11">
        <v>225</v>
      </c>
      <c r="X33" s="14">
        <v>4000</v>
      </c>
      <c r="Y33" s="14"/>
      <c r="Z33" s="14"/>
      <c r="AA33" s="11">
        <f t="shared" si="14"/>
        <v>12685</v>
      </c>
      <c r="AB33" s="15">
        <f t="shared" si="15"/>
        <v>73167</v>
      </c>
      <c r="AC33" s="78">
        <f t="shared" si="16"/>
        <v>3</v>
      </c>
      <c r="AD33" s="12">
        <v>1050</v>
      </c>
      <c r="AE33" s="49">
        <v>61960</v>
      </c>
      <c r="AF33" s="73" t="str">
        <f t="shared" ref="AF33:AF40" si="18">IFERROR(VLOOKUP(D33,INCREMENTSJUNE,1,FALSE),"")</f>
        <v/>
      </c>
      <c r="AG33" s="94">
        <f t="shared" si="17"/>
        <v>61960</v>
      </c>
      <c r="AH33" s="95">
        <v>61960</v>
      </c>
      <c r="AI33" s="80">
        <v>2224360</v>
      </c>
      <c r="AJ33" s="80" t="s">
        <v>278</v>
      </c>
      <c r="AK33" s="80"/>
      <c r="AL33" s="80"/>
    </row>
    <row r="34" spans="1:38" s="3" customFormat="1" ht="16.5" customHeight="1" x14ac:dyDescent="0.25">
      <c r="A34" s="3">
        <v>0</v>
      </c>
      <c r="B34" s="9">
        <v>32</v>
      </c>
      <c r="C34" s="10">
        <v>2229550</v>
      </c>
      <c r="D34" s="49">
        <v>14346245</v>
      </c>
      <c r="E34" s="11" t="s">
        <v>127</v>
      </c>
      <c r="F34" s="11" t="s">
        <v>198</v>
      </c>
      <c r="G34" s="11">
        <f t="shared" si="5"/>
        <v>70850</v>
      </c>
      <c r="H34" s="12"/>
      <c r="I34" s="11">
        <f t="shared" si="6"/>
        <v>16118</v>
      </c>
      <c r="J34" s="11">
        <f t="shared" si="12"/>
        <v>7085</v>
      </c>
      <c r="K34" s="12">
        <v>2000</v>
      </c>
      <c r="L34" s="11">
        <f t="shared" si="7"/>
        <v>1700</v>
      </c>
      <c r="M34" s="13">
        <f t="shared" si="13"/>
        <v>97753</v>
      </c>
      <c r="N34" s="14">
        <v>5000</v>
      </c>
      <c r="O34" s="11">
        <v>0</v>
      </c>
      <c r="P34" s="14">
        <v>0</v>
      </c>
      <c r="Q34" s="11">
        <v>0</v>
      </c>
      <c r="R34" s="11">
        <v>2200</v>
      </c>
      <c r="S34" s="11">
        <v>0</v>
      </c>
      <c r="T34" s="11">
        <v>60</v>
      </c>
      <c r="U34" s="11">
        <v>0</v>
      </c>
      <c r="V34" s="11">
        <v>200</v>
      </c>
      <c r="W34" s="11">
        <v>225</v>
      </c>
      <c r="X34" s="14">
        <v>2000</v>
      </c>
      <c r="Y34" s="14"/>
      <c r="Z34" s="14"/>
      <c r="AA34" s="11">
        <f t="shared" si="14"/>
        <v>9685</v>
      </c>
      <c r="AB34" s="15">
        <f t="shared" si="15"/>
        <v>88068</v>
      </c>
      <c r="AC34" s="78">
        <f t="shared" si="16"/>
        <v>3</v>
      </c>
      <c r="AD34" s="12">
        <v>1125</v>
      </c>
      <c r="AE34" s="49">
        <v>70850</v>
      </c>
      <c r="AF34" s="73" t="str">
        <f t="shared" si="18"/>
        <v/>
      </c>
      <c r="AG34" s="94">
        <f t="shared" si="17"/>
        <v>70850</v>
      </c>
      <c r="AH34" s="95">
        <v>70850</v>
      </c>
      <c r="AI34" s="80">
        <v>2229550</v>
      </c>
      <c r="AJ34" s="80" t="s">
        <v>278</v>
      </c>
      <c r="AK34" s="80"/>
      <c r="AL34" s="80"/>
    </row>
    <row r="35" spans="1:38" s="3" customFormat="1" ht="16.5" customHeight="1" x14ac:dyDescent="0.25">
      <c r="A35" s="3">
        <v>0</v>
      </c>
      <c r="B35" s="9">
        <v>33</v>
      </c>
      <c r="C35" s="10">
        <v>2249744</v>
      </c>
      <c r="D35" s="49">
        <v>14355551</v>
      </c>
      <c r="E35" s="11" t="s">
        <v>136</v>
      </c>
      <c r="F35" s="11" t="s">
        <v>211</v>
      </c>
      <c r="G35" s="11">
        <f t="shared" si="5"/>
        <v>38720</v>
      </c>
      <c r="H35" s="12">
        <v>0</v>
      </c>
      <c r="I35" s="11">
        <f t="shared" si="6"/>
        <v>8809</v>
      </c>
      <c r="J35" s="11">
        <f t="shared" si="12"/>
        <v>3872</v>
      </c>
      <c r="K35" s="12">
        <v>2000</v>
      </c>
      <c r="L35" s="11">
        <f t="shared" si="7"/>
        <v>975</v>
      </c>
      <c r="M35" s="13">
        <f t="shared" si="13"/>
        <v>54376</v>
      </c>
      <c r="N35" s="14">
        <v>0</v>
      </c>
      <c r="O35" s="11">
        <v>0</v>
      </c>
      <c r="P35" s="14">
        <v>0</v>
      </c>
      <c r="Q35" s="11">
        <v>0</v>
      </c>
      <c r="R35" s="11">
        <v>1300</v>
      </c>
      <c r="S35" s="11">
        <v>0</v>
      </c>
      <c r="T35" s="11">
        <v>30</v>
      </c>
      <c r="U35" s="14">
        <f>ROUND((G35+I35)*10%,0)</f>
        <v>4753</v>
      </c>
      <c r="V35" s="11">
        <v>200</v>
      </c>
      <c r="W35" s="11">
        <v>225</v>
      </c>
      <c r="X35" s="14">
        <v>0</v>
      </c>
      <c r="Y35" s="14"/>
      <c r="Z35" s="14"/>
      <c r="AA35" s="11">
        <f t="shared" si="14"/>
        <v>6508</v>
      </c>
      <c r="AB35" s="15">
        <f t="shared" si="15"/>
        <v>47868</v>
      </c>
      <c r="AC35" s="78">
        <f t="shared" si="16"/>
        <v>2</v>
      </c>
      <c r="AD35" s="12">
        <v>600</v>
      </c>
      <c r="AE35" s="49">
        <v>38720</v>
      </c>
      <c r="AF35" s="73" t="str">
        <f t="shared" si="18"/>
        <v/>
      </c>
      <c r="AG35" s="94">
        <f t="shared" si="17"/>
        <v>38720</v>
      </c>
      <c r="AH35" s="94">
        <v>38720</v>
      </c>
      <c r="AI35" s="80">
        <v>2249744</v>
      </c>
      <c r="AJ35" s="80" t="s">
        <v>278</v>
      </c>
      <c r="AK35" s="80"/>
      <c r="AL35" s="80"/>
    </row>
    <row r="36" spans="1:38" s="3" customFormat="1" ht="16.5" customHeight="1" x14ac:dyDescent="0.25">
      <c r="A36" s="3">
        <v>0</v>
      </c>
      <c r="B36" s="9">
        <v>34</v>
      </c>
      <c r="C36" s="10">
        <v>2224528</v>
      </c>
      <c r="D36" s="49">
        <v>14344618</v>
      </c>
      <c r="E36" s="11" t="s">
        <v>161</v>
      </c>
      <c r="F36" s="11" t="s">
        <v>172</v>
      </c>
      <c r="G36" s="11">
        <f t="shared" si="5"/>
        <v>99430</v>
      </c>
      <c r="H36" s="12"/>
      <c r="I36" s="11">
        <f t="shared" si="6"/>
        <v>22620</v>
      </c>
      <c r="J36" s="11">
        <f t="shared" si="12"/>
        <v>9943</v>
      </c>
      <c r="K36" s="12">
        <v>2000</v>
      </c>
      <c r="L36" s="11">
        <f t="shared" si="7"/>
        <v>1600</v>
      </c>
      <c r="M36" s="13">
        <f t="shared" si="13"/>
        <v>135593</v>
      </c>
      <c r="N36" s="14">
        <v>6000</v>
      </c>
      <c r="O36" s="11">
        <v>0</v>
      </c>
      <c r="P36" s="14">
        <v>0</v>
      </c>
      <c r="Q36" s="11">
        <v>0</v>
      </c>
      <c r="R36" s="11">
        <v>0</v>
      </c>
      <c r="S36" s="11">
        <v>0</v>
      </c>
      <c r="T36" s="11">
        <v>60</v>
      </c>
      <c r="U36" s="11">
        <v>0</v>
      </c>
      <c r="V36" s="11">
        <v>200</v>
      </c>
      <c r="W36" s="11">
        <v>300</v>
      </c>
      <c r="X36" s="14">
        <v>6000</v>
      </c>
      <c r="Y36" s="14"/>
      <c r="Z36" s="14"/>
      <c r="AA36" s="11">
        <f t="shared" si="14"/>
        <v>12560</v>
      </c>
      <c r="AB36" s="15">
        <f t="shared" si="15"/>
        <v>123033</v>
      </c>
      <c r="AC36" s="78">
        <f t="shared" si="16"/>
        <v>2</v>
      </c>
      <c r="AD36" s="12">
        <v>1275</v>
      </c>
      <c r="AE36" s="49">
        <v>99430</v>
      </c>
      <c r="AF36" s="73" t="str">
        <f t="shared" si="18"/>
        <v/>
      </c>
      <c r="AG36" s="94">
        <f t="shared" si="17"/>
        <v>99430</v>
      </c>
      <c r="AH36" s="95">
        <v>99430</v>
      </c>
      <c r="AI36" s="80">
        <v>2224528</v>
      </c>
      <c r="AJ36" s="80" t="s">
        <v>277</v>
      </c>
      <c r="AK36" s="80"/>
      <c r="AL36" s="80"/>
    </row>
    <row r="37" spans="1:38" s="3" customFormat="1" ht="16.5" customHeight="1" x14ac:dyDescent="0.25">
      <c r="A37" s="3">
        <v>0</v>
      </c>
      <c r="B37" s="9">
        <v>35</v>
      </c>
      <c r="C37" s="10">
        <v>2224343</v>
      </c>
      <c r="D37" s="49">
        <v>14344518</v>
      </c>
      <c r="E37" s="11" t="s">
        <v>125</v>
      </c>
      <c r="F37" s="11" t="s">
        <v>200</v>
      </c>
      <c r="G37" s="11">
        <f t="shared" si="5"/>
        <v>61960</v>
      </c>
      <c r="H37" s="12">
        <v>0</v>
      </c>
      <c r="I37" s="11">
        <f t="shared" si="6"/>
        <v>14096</v>
      </c>
      <c r="J37" s="11">
        <f t="shared" si="12"/>
        <v>6196</v>
      </c>
      <c r="K37" s="12">
        <v>2000</v>
      </c>
      <c r="L37" s="11">
        <f t="shared" si="7"/>
        <v>1600</v>
      </c>
      <c r="M37" s="13">
        <f t="shared" si="13"/>
        <v>85852</v>
      </c>
      <c r="N37" s="14">
        <v>4000</v>
      </c>
      <c r="O37" s="11">
        <v>0</v>
      </c>
      <c r="P37" s="14">
        <v>0</v>
      </c>
      <c r="Q37" s="11">
        <v>0</v>
      </c>
      <c r="R37" s="11">
        <v>2200</v>
      </c>
      <c r="S37" s="11">
        <v>0</v>
      </c>
      <c r="T37" s="11">
        <v>60</v>
      </c>
      <c r="U37" s="11">
        <v>0</v>
      </c>
      <c r="V37" s="11">
        <v>200</v>
      </c>
      <c r="W37" s="11">
        <v>225</v>
      </c>
      <c r="X37" s="14">
        <v>2000</v>
      </c>
      <c r="Y37" s="14"/>
      <c r="Z37" s="14"/>
      <c r="AA37" s="11">
        <f t="shared" si="14"/>
        <v>8685</v>
      </c>
      <c r="AB37" s="15">
        <f t="shared" si="15"/>
        <v>77167</v>
      </c>
      <c r="AC37" s="78">
        <f t="shared" si="16"/>
        <v>3</v>
      </c>
      <c r="AD37" s="12">
        <v>1050</v>
      </c>
      <c r="AE37" s="49">
        <v>61960</v>
      </c>
      <c r="AF37" s="73" t="str">
        <f t="shared" si="18"/>
        <v/>
      </c>
      <c r="AG37" s="94">
        <f t="shared" si="17"/>
        <v>61960</v>
      </c>
      <c r="AH37" s="95">
        <v>61960</v>
      </c>
      <c r="AI37" s="80">
        <v>2224343</v>
      </c>
      <c r="AJ37" s="80" t="s">
        <v>278</v>
      </c>
      <c r="AK37" s="80"/>
      <c r="AL37" s="80"/>
    </row>
    <row r="38" spans="1:38" s="3" customFormat="1" ht="16.5" customHeight="1" x14ac:dyDescent="0.25">
      <c r="A38" s="3">
        <v>0</v>
      </c>
      <c r="B38" s="9">
        <v>36</v>
      </c>
      <c r="C38" s="10">
        <v>2224346</v>
      </c>
      <c r="D38" s="49">
        <v>14344521</v>
      </c>
      <c r="E38" s="11" t="s">
        <v>117</v>
      </c>
      <c r="F38" s="11" t="s">
        <v>192</v>
      </c>
      <c r="G38" s="11">
        <f t="shared" si="5"/>
        <v>69020</v>
      </c>
      <c r="H38" s="12"/>
      <c r="I38" s="11">
        <f t="shared" si="6"/>
        <v>15702</v>
      </c>
      <c r="J38" s="11">
        <f t="shared" si="12"/>
        <v>6902</v>
      </c>
      <c r="K38" s="12">
        <v>2000</v>
      </c>
      <c r="L38" s="11">
        <f t="shared" si="7"/>
        <v>1700</v>
      </c>
      <c r="M38" s="13">
        <f t="shared" si="13"/>
        <v>95324</v>
      </c>
      <c r="N38" s="14">
        <v>8000</v>
      </c>
      <c r="O38" s="11">
        <v>0</v>
      </c>
      <c r="P38" s="14">
        <v>0</v>
      </c>
      <c r="Q38" s="11">
        <v>0</v>
      </c>
      <c r="R38" s="11">
        <v>2200</v>
      </c>
      <c r="S38" s="11">
        <v>2204</v>
      </c>
      <c r="T38" s="11">
        <v>60</v>
      </c>
      <c r="U38" s="11">
        <v>0</v>
      </c>
      <c r="V38" s="11">
        <v>200</v>
      </c>
      <c r="W38" s="11">
        <v>225</v>
      </c>
      <c r="X38" s="14">
        <v>4000</v>
      </c>
      <c r="Y38" s="14"/>
      <c r="Z38" s="14"/>
      <c r="AA38" s="11">
        <f t="shared" si="14"/>
        <v>16889</v>
      </c>
      <c r="AB38" s="15">
        <f t="shared" si="15"/>
        <v>78435</v>
      </c>
      <c r="AC38" s="78">
        <f t="shared" si="16"/>
        <v>3</v>
      </c>
      <c r="AD38" s="12">
        <v>935</v>
      </c>
      <c r="AE38" s="49">
        <v>69020</v>
      </c>
      <c r="AF38" s="73" t="str">
        <f t="shared" si="18"/>
        <v/>
      </c>
      <c r="AG38" s="94">
        <f t="shared" si="17"/>
        <v>69020</v>
      </c>
      <c r="AH38" s="95">
        <v>69020</v>
      </c>
      <c r="AI38" s="80">
        <v>2224346</v>
      </c>
      <c r="AJ38" s="80" t="s">
        <v>278</v>
      </c>
      <c r="AK38" s="80"/>
      <c r="AL38" s="80"/>
    </row>
    <row r="39" spans="1:38" s="3" customFormat="1" ht="16.5" customHeight="1" x14ac:dyDescent="0.25">
      <c r="A39" s="3">
        <v>0</v>
      </c>
      <c r="B39" s="9">
        <v>37</v>
      </c>
      <c r="C39" s="10">
        <v>2224338</v>
      </c>
      <c r="D39" s="49">
        <v>14416951</v>
      </c>
      <c r="E39" s="11" t="s">
        <v>120</v>
      </c>
      <c r="F39" s="11" t="s">
        <v>185</v>
      </c>
      <c r="G39" s="11">
        <f t="shared" si="5"/>
        <v>60260</v>
      </c>
      <c r="H39" s="12"/>
      <c r="I39" s="11">
        <f t="shared" si="6"/>
        <v>13709</v>
      </c>
      <c r="J39" s="11">
        <f t="shared" si="12"/>
        <v>6026</v>
      </c>
      <c r="K39" s="12">
        <v>2000</v>
      </c>
      <c r="L39" s="11">
        <f t="shared" si="7"/>
        <v>1400</v>
      </c>
      <c r="M39" s="13">
        <f t="shared" si="13"/>
        <v>83395</v>
      </c>
      <c r="N39" s="14">
        <v>8000</v>
      </c>
      <c r="O39" s="11">
        <v>0</v>
      </c>
      <c r="P39" s="14">
        <v>0</v>
      </c>
      <c r="Q39" s="11">
        <v>0</v>
      </c>
      <c r="R39" s="11">
        <v>2200</v>
      </c>
      <c r="S39" s="11">
        <v>0</v>
      </c>
      <c r="T39" s="11">
        <v>60</v>
      </c>
      <c r="U39" s="11">
        <v>0</v>
      </c>
      <c r="V39" s="11">
        <v>200</v>
      </c>
      <c r="W39" s="11">
        <v>225</v>
      </c>
      <c r="X39" s="14">
        <v>4000</v>
      </c>
      <c r="Y39" s="14"/>
      <c r="Z39" s="14"/>
      <c r="AA39" s="11">
        <f t="shared" si="14"/>
        <v>14685</v>
      </c>
      <c r="AB39" s="15">
        <f t="shared" si="15"/>
        <v>68710</v>
      </c>
      <c r="AC39" s="78">
        <f t="shared" si="16"/>
        <v>2</v>
      </c>
      <c r="AD39" s="12">
        <v>860</v>
      </c>
      <c r="AE39" s="49">
        <v>60260</v>
      </c>
      <c r="AF39" s="73" t="str">
        <f t="shared" si="18"/>
        <v/>
      </c>
      <c r="AG39" s="94">
        <f t="shared" si="17"/>
        <v>60260</v>
      </c>
      <c r="AH39" s="95">
        <v>60260</v>
      </c>
      <c r="AI39" s="80">
        <v>2224338</v>
      </c>
      <c r="AJ39" s="80" t="s">
        <v>278</v>
      </c>
      <c r="AK39" s="80"/>
      <c r="AL39" s="80"/>
    </row>
    <row r="40" spans="1:38" s="3" customFormat="1" ht="16.5" customHeight="1" x14ac:dyDescent="0.25">
      <c r="A40" s="3">
        <v>0</v>
      </c>
      <c r="B40" s="9">
        <v>38</v>
      </c>
      <c r="C40" s="10">
        <v>2246943</v>
      </c>
      <c r="D40" s="49">
        <v>14353447</v>
      </c>
      <c r="E40" s="11" t="s">
        <v>126</v>
      </c>
      <c r="F40" s="11" t="s">
        <v>202</v>
      </c>
      <c r="G40" s="11">
        <f t="shared" si="5"/>
        <v>48440</v>
      </c>
      <c r="H40" s="12">
        <v>0</v>
      </c>
      <c r="I40" s="11">
        <f t="shared" si="6"/>
        <v>11020</v>
      </c>
      <c r="J40" s="11">
        <f t="shared" si="12"/>
        <v>4844</v>
      </c>
      <c r="K40" s="12">
        <v>2000</v>
      </c>
      <c r="L40" s="11">
        <f t="shared" si="7"/>
        <v>1150</v>
      </c>
      <c r="M40" s="13">
        <f t="shared" si="13"/>
        <v>67454</v>
      </c>
      <c r="N40" s="14">
        <v>0</v>
      </c>
      <c r="O40" s="11">
        <v>0</v>
      </c>
      <c r="P40" s="14">
        <v>0</v>
      </c>
      <c r="Q40" s="11">
        <v>0</v>
      </c>
      <c r="R40" s="11">
        <v>1800</v>
      </c>
      <c r="S40" s="11">
        <v>0</v>
      </c>
      <c r="T40" s="11">
        <v>30</v>
      </c>
      <c r="U40" s="14">
        <f>ROUND((G40+I40)*10%,0)</f>
        <v>5946</v>
      </c>
      <c r="V40" s="11">
        <v>200</v>
      </c>
      <c r="W40" s="11">
        <v>225</v>
      </c>
      <c r="X40" s="14">
        <v>1000</v>
      </c>
      <c r="Y40" s="14"/>
      <c r="Z40" s="14"/>
      <c r="AA40" s="11">
        <f t="shared" si="14"/>
        <v>9201</v>
      </c>
      <c r="AB40" s="15">
        <f t="shared" si="15"/>
        <v>58253</v>
      </c>
      <c r="AC40" s="78">
        <f t="shared" si="16"/>
        <v>2</v>
      </c>
      <c r="AD40" s="12">
        <v>710</v>
      </c>
      <c r="AE40" s="49">
        <v>48440</v>
      </c>
      <c r="AF40" s="73" t="str">
        <f t="shared" si="18"/>
        <v/>
      </c>
      <c r="AG40" s="94">
        <f t="shared" si="17"/>
        <v>48440</v>
      </c>
      <c r="AH40" s="95">
        <v>48440</v>
      </c>
      <c r="AI40" s="80">
        <v>2246943</v>
      </c>
      <c r="AJ40" s="80" t="s">
        <v>278</v>
      </c>
      <c r="AK40" s="80"/>
      <c r="AL40" s="80"/>
    </row>
    <row r="41" spans="1:38" s="3" customFormat="1" ht="16.5" customHeight="1" x14ac:dyDescent="0.25">
      <c r="A41" s="3">
        <v>0</v>
      </c>
      <c r="B41" s="9">
        <v>39</v>
      </c>
      <c r="C41" s="10">
        <v>2249473</v>
      </c>
      <c r="D41" s="49">
        <v>14355341</v>
      </c>
      <c r="E41" s="11" t="s">
        <v>131</v>
      </c>
      <c r="F41" s="11" t="s">
        <v>204</v>
      </c>
      <c r="G41" s="11">
        <f t="shared" si="5"/>
        <v>40970</v>
      </c>
      <c r="H41" s="12">
        <v>0</v>
      </c>
      <c r="I41" s="11">
        <f t="shared" si="6"/>
        <v>9321</v>
      </c>
      <c r="J41" s="11">
        <f t="shared" si="12"/>
        <v>4097</v>
      </c>
      <c r="K41" s="12">
        <v>2000</v>
      </c>
      <c r="L41" s="11">
        <f t="shared" si="7"/>
        <v>975</v>
      </c>
      <c r="M41" s="13">
        <f t="shared" si="13"/>
        <v>57363</v>
      </c>
      <c r="N41" s="14">
        <v>0</v>
      </c>
      <c r="O41" s="11">
        <v>0</v>
      </c>
      <c r="P41" s="14">
        <v>0</v>
      </c>
      <c r="Q41" s="11">
        <v>0</v>
      </c>
      <c r="R41" s="11">
        <v>1300</v>
      </c>
      <c r="S41" s="11">
        <v>0</v>
      </c>
      <c r="T41" s="11">
        <v>30</v>
      </c>
      <c r="U41" s="14">
        <f>ROUND((G41+I41)*10%,0)</f>
        <v>5029</v>
      </c>
      <c r="V41" s="11">
        <v>200</v>
      </c>
      <c r="W41" s="11">
        <v>225</v>
      </c>
      <c r="X41" s="14">
        <v>0</v>
      </c>
      <c r="Y41" s="14"/>
      <c r="Z41" s="14"/>
      <c r="AA41" s="11">
        <f t="shared" si="14"/>
        <v>6784</v>
      </c>
      <c r="AB41" s="15">
        <f t="shared" si="15"/>
        <v>50579</v>
      </c>
      <c r="AC41" s="78">
        <f t="shared" si="16"/>
        <v>2</v>
      </c>
      <c r="AD41" s="12">
        <v>600</v>
      </c>
      <c r="AE41" s="49">
        <v>40970</v>
      </c>
      <c r="AF41" s="73"/>
      <c r="AG41" s="94">
        <f t="shared" si="17"/>
        <v>40970</v>
      </c>
      <c r="AH41" s="95">
        <v>40970</v>
      </c>
      <c r="AI41" s="80">
        <v>2249473</v>
      </c>
      <c r="AJ41" s="80" t="s">
        <v>278</v>
      </c>
      <c r="AK41" s="80"/>
      <c r="AL41" s="80"/>
    </row>
    <row r="42" spans="1:38" s="3" customFormat="1" ht="16.5" customHeight="1" x14ac:dyDescent="0.25">
      <c r="A42" s="3">
        <v>0</v>
      </c>
      <c r="B42" s="9">
        <v>40</v>
      </c>
      <c r="C42" s="10">
        <v>2229168</v>
      </c>
      <c r="D42" s="49">
        <v>14345931</v>
      </c>
      <c r="E42" s="11" t="s">
        <v>205</v>
      </c>
      <c r="F42" s="11" t="s">
        <v>180</v>
      </c>
      <c r="G42" s="11">
        <f t="shared" si="5"/>
        <v>60260</v>
      </c>
      <c r="H42" s="12"/>
      <c r="I42" s="11">
        <f t="shared" si="6"/>
        <v>13709</v>
      </c>
      <c r="J42" s="11">
        <f t="shared" si="12"/>
        <v>6026</v>
      </c>
      <c r="K42" s="12">
        <v>2000</v>
      </c>
      <c r="L42" s="11">
        <f t="shared" si="7"/>
        <v>1400</v>
      </c>
      <c r="M42" s="13">
        <f t="shared" si="13"/>
        <v>83395</v>
      </c>
      <c r="N42" s="14">
        <v>10000</v>
      </c>
      <c r="O42" s="11">
        <v>0</v>
      </c>
      <c r="P42" s="14">
        <v>0</v>
      </c>
      <c r="Q42" s="11">
        <v>0</v>
      </c>
      <c r="R42" s="11">
        <v>2200</v>
      </c>
      <c r="S42" s="11">
        <v>0</v>
      </c>
      <c r="T42" s="11">
        <v>60</v>
      </c>
      <c r="U42" s="11">
        <v>0</v>
      </c>
      <c r="V42" s="11">
        <v>200</v>
      </c>
      <c r="W42" s="11">
        <v>225</v>
      </c>
      <c r="X42" s="14">
        <v>5000</v>
      </c>
      <c r="Y42" s="14"/>
      <c r="Z42" s="14"/>
      <c r="AA42" s="11">
        <f t="shared" si="14"/>
        <v>17685</v>
      </c>
      <c r="AB42" s="15">
        <f t="shared" si="15"/>
        <v>65710</v>
      </c>
      <c r="AC42" s="78">
        <f t="shared" si="16"/>
        <v>2</v>
      </c>
      <c r="AD42" s="12">
        <v>860</v>
      </c>
      <c r="AE42" s="49">
        <v>60260</v>
      </c>
      <c r="AF42" s="73" t="str">
        <f t="shared" ref="AF42:AF47" si="19">IFERROR(VLOOKUP(D42,INCREMENTSJUNE,1,FALSE),"")</f>
        <v/>
      </c>
      <c r="AG42" s="94">
        <f t="shared" si="17"/>
        <v>60260</v>
      </c>
      <c r="AH42" s="95">
        <v>60260</v>
      </c>
      <c r="AI42" s="80">
        <v>2229168</v>
      </c>
      <c r="AJ42" s="80" t="s">
        <v>278</v>
      </c>
      <c r="AK42" s="80"/>
      <c r="AL42" s="80"/>
    </row>
    <row r="43" spans="1:38" s="3" customFormat="1" ht="16.5" customHeight="1" x14ac:dyDescent="0.25">
      <c r="A43" s="3">
        <v>0</v>
      </c>
      <c r="B43" s="9">
        <v>41</v>
      </c>
      <c r="C43" s="10">
        <v>2247111</v>
      </c>
      <c r="D43" s="49">
        <v>14353592</v>
      </c>
      <c r="E43" s="11" t="s">
        <v>116</v>
      </c>
      <c r="F43" s="11" t="s">
        <v>206</v>
      </c>
      <c r="G43" s="11">
        <f t="shared" si="5"/>
        <v>48440</v>
      </c>
      <c r="H43" s="12">
        <v>0</v>
      </c>
      <c r="I43" s="11">
        <f t="shared" si="6"/>
        <v>11020</v>
      </c>
      <c r="J43" s="11">
        <f t="shared" si="12"/>
        <v>4844</v>
      </c>
      <c r="K43" s="12">
        <v>2000</v>
      </c>
      <c r="L43" s="11">
        <f t="shared" si="7"/>
        <v>1150</v>
      </c>
      <c r="M43" s="13">
        <f t="shared" si="13"/>
        <v>67454</v>
      </c>
      <c r="N43" s="14">
        <v>0</v>
      </c>
      <c r="O43" s="11">
        <v>0</v>
      </c>
      <c r="P43" s="14">
        <v>0</v>
      </c>
      <c r="Q43" s="11">
        <v>0</v>
      </c>
      <c r="R43" s="11">
        <v>1800</v>
      </c>
      <c r="S43" s="11">
        <v>0</v>
      </c>
      <c r="T43" s="11">
        <v>30</v>
      </c>
      <c r="U43" s="14">
        <f>ROUND((G43+I43)*10%,0)</f>
        <v>5946</v>
      </c>
      <c r="V43" s="11">
        <v>200</v>
      </c>
      <c r="W43" s="11">
        <v>225</v>
      </c>
      <c r="X43" s="14">
        <v>0</v>
      </c>
      <c r="Y43" s="14"/>
      <c r="Z43" s="14"/>
      <c r="AA43" s="11">
        <f t="shared" si="14"/>
        <v>8201</v>
      </c>
      <c r="AB43" s="15">
        <f t="shared" si="15"/>
        <v>59253</v>
      </c>
      <c r="AC43" s="78">
        <f t="shared" si="16"/>
        <v>2</v>
      </c>
      <c r="AD43" s="12">
        <v>710</v>
      </c>
      <c r="AE43" s="49">
        <v>48440</v>
      </c>
      <c r="AF43" s="73" t="str">
        <f t="shared" si="19"/>
        <v/>
      </c>
      <c r="AG43" s="94">
        <f t="shared" si="17"/>
        <v>48440</v>
      </c>
      <c r="AH43" s="95">
        <v>48440</v>
      </c>
      <c r="AI43" s="80">
        <v>2247111</v>
      </c>
      <c r="AJ43" s="80" t="s">
        <v>278</v>
      </c>
      <c r="AK43" s="80"/>
      <c r="AL43" s="80"/>
    </row>
    <row r="44" spans="1:38" s="3" customFormat="1" ht="16.5" customHeight="1" x14ac:dyDescent="0.25">
      <c r="A44" s="3">
        <v>0</v>
      </c>
      <c r="B44" s="9">
        <v>42</v>
      </c>
      <c r="C44" s="10">
        <v>2224325</v>
      </c>
      <c r="D44" s="49">
        <v>14344507</v>
      </c>
      <c r="E44" s="11" t="s">
        <v>121</v>
      </c>
      <c r="F44" s="11" t="s">
        <v>207</v>
      </c>
      <c r="G44" s="11">
        <f t="shared" si="5"/>
        <v>61960</v>
      </c>
      <c r="H44" s="12"/>
      <c r="I44" s="11">
        <f t="shared" si="6"/>
        <v>14096</v>
      </c>
      <c r="J44" s="11">
        <f t="shared" si="12"/>
        <v>6196</v>
      </c>
      <c r="K44" s="12">
        <v>2000</v>
      </c>
      <c r="L44" s="11">
        <f t="shared" si="7"/>
        <v>1400</v>
      </c>
      <c r="M44" s="13">
        <f t="shared" si="13"/>
        <v>85652</v>
      </c>
      <c r="N44" s="14">
        <v>9000</v>
      </c>
      <c r="O44" s="11">
        <v>0</v>
      </c>
      <c r="P44" s="14">
        <v>0</v>
      </c>
      <c r="Q44" s="11">
        <v>0</v>
      </c>
      <c r="R44" s="11">
        <v>3000</v>
      </c>
      <c r="S44" s="11">
        <v>0</v>
      </c>
      <c r="T44" s="11">
        <v>60</v>
      </c>
      <c r="U44" s="11">
        <v>0</v>
      </c>
      <c r="V44" s="11">
        <v>200</v>
      </c>
      <c r="W44" s="11">
        <v>225</v>
      </c>
      <c r="X44" s="14">
        <v>2000</v>
      </c>
      <c r="Y44" s="14"/>
      <c r="Z44" s="14"/>
      <c r="AA44" s="11">
        <f t="shared" si="14"/>
        <v>14485</v>
      </c>
      <c r="AB44" s="15">
        <f t="shared" si="15"/>
        <v>71167</v>
      </c>
      <c r="AC44" s="78">
        <f t="shared" si="16"/>
        <v>2</v>
      </c>
      <c r="AD44" s="12">
        <v>860</v>
      </c>
      <c r="AE44" s="49">
        <v>61960</v>
      </c>
      <c r="AF44" s="73" t="str">
        <f t="shared" si="19"/>
        <v/>
      </c>
      <c r="AG44" s="94">
        <f t="shared" si="17"/>
        <v>61960</v>
      </c>
      <c r="AH44" s="95">
        <v>61960</v>
      </c>
      <c r="AI44" s="80">
        <v>2224325</v>
      </c>
      <c r="AJ44" s="80" t="s">
        <v>278</v>
      </c>
      <c r="AK44" s="80"/>
      <c r="AL44" s="80"/>
    </row>
    <row r="45" spans="1:38" s="3" customFormat="1" ht="16.5" customHeight="1" x14ac:dyDescent="0.25">
      <c r="A45" s="3">
        <v>0</v>
      </c>
      <c r="B45" s="9">
        <v>43</v>
      </c>
      <c r="C45" s="10">
        <v>2224768</v>
      </c>
      <c r="D45" s="49">
        <v>14344807</v>
      </c>
      <c r="E45" s="11" t="s">
        <v>208</v>
      </c>
      <c r="F45" s="11" t="s">
        <v>215</v>
      </c>
      <c r="G45" s="11">
        <f t="shared" si="5"/>
        <v>55520</v>
      </c>
      <c r="H45" s="12"/>
      <c r="I45" s="11">
        <f t="shared" si="6"/>
        <v>12631</v>
      </c>
      <c r="J45" s="11">
        <f t="shared" si="12"/>
        <v>5552</v>
      </c>
      <c r="K45" s="12">
        <v>2000</v>
      </c>
      <c r="L45" s="11">
        <f t="shared" si="7"/>
        <v>1400</v>
      </c>
      <c r="M45" s="13">
        <f t="shared" si="13"/>
        <v>77103</v>
      </c>
      <c r="N45" s="14">
        <v>0</v>
      </c>
      <c r="O45" s="11">
        <v>0</v>
      </c>
      <c r="P45" s="14">
        <v>3331</v>
      </c>
      <c r="Q45" s="11">
        <v>0</v>
      </c>
      <c r="R45" s="11">
        <v>1800</v>
      </c>
      <c r="S45" s="11">
        <v>0</v>
      </c>
      <c r="T45" s="11">
        <v>60</v>
      </c>
      <c r="U45" s="11">
        <v>0</v>
      </c>
      <c r="V45" s="11">
        <v>200</v>
      </c>
      <c r="W45" s="11">
        <v>225</v>
      </c>
      <c r="X45" s="14">
        <v>1000</v>
      </c>
      <c r="Y45" s="14"/>
      <c r="Z45" s="14"/>
      <c r="AA45" s="11">
        <f t="shared" si="14"/>
        <v>6616</v>
      </c>
      <c r="AB45" s="15">
        <f t="shared" si="15"/>
        <v>70487</v>
      </c>
      <c r="AC45" s="78">
        <f t="shared" si="16"/>
        <v>2</v>
      </c>
      <c r="AD45" s="12">
        <v>710</v>
      </c>
      <c r="AE45" s="49">
        <v>55520</v>
      </c>
      <c r="AF45" s="73" t="str">
        <f t="shared" si="19"/>
        <v/>
      </c>
      <c r="AG45" s="94">
        <f t="shared" si="17"/>
        <v>55520</v>
      </c>
      <c r="AH45" s="95">
        <v>55520</v>
      </c>
      <c r="AI45" s="80">
        <v>2224768</v>
      </c>
      <c r="AJ45" s="80" t="s">
        <v>278</v>
      </c>
      <c r="AK45" s="80"/>
      <c r="AL45" s="80"/>
    </row>
    <row r="46" spans="1:38" s="3" customFormat="1" ht="16.5" customHeight="1" x14ac:dyDescent="0.25">
      <c r="A46" s="3">
        <v>0</v>
      </c>
      <c r="B46" s="9">
        <v>44</v>
      </c>
      <c r="C46" s="10">
        <v>2224288</v>
      </c>
      <c r="D46" s="49">
        <v>14344482</v>
      </c>
      <c r="E46" s="11" t="s">
        <v>109</v>
      </c>
      <c r="F46" s="11" t="s">
        <v>376</v>
      </c>
      <c r="G46" s="11">
        <f t="shared" si="5"/>
        <v>58680</v>
      </c>
      <c r="H46" s="12"/>
      <c r="I46" s="11">
        <f t="shared" si="6"/>
        <v>13350</v>
      </c>
      <c r="J46" s="11">
        <f t="shared" si="12"/>
        <v>5868</v>
      </c>
      <c r="K46" s="12">
        <v>2000</v>
      </c>
      <c r="L46" s="11">
        <f t="shared" si="7"/>
        <v>1400</v>
      </c>
      <c r="M46" s="13">
        <f t="shared" si="13"/>
        <v>81298</v>
      </c>
      <c r="N46" s="14">
        <v>4000</v>
      </c>
      <c r="O46" s="86">
        <v>5000</v>
      </c>
      <c r="P46" s="14">
        <v>0</v>
      </c>
      <c r="Q46" s="11">
        <v>0</v>
      </c>
      <c r="R46" s="11">
        <v>2200</v>
      </c>
      <c r="S46" s="11">
        <v>0</v>
      </c>
      <c r="T46" s="11">
        <v>60</v>
      </c>
      <c r="U46" s="11">
        <v>0</v>
      </c>
      <c r="V46" s="11">
        <v>200</v>
      </c>
      <c r="W46" s="11">
        <v>225</v>
      </c>
      <c r="X46" s="14">
        <v>2000</v>
      </c>
      <c r="Y46" s="14"/>
      <c r="Z46" s="14"/>
      <c r="AA46" s="11">
        <f t="shared" si="14"/>
        <v>13685</v>
      </c>
      <c r="AB46" s="15">
        <f t="shared" si="15"/>
        <v>67613</v>
      </c>
      <c r="AC46" s="78">
        <f t="shared" si="16"/>
        <v>2</v>
      </c>
      <c r="AD46" s="12">
        <v>860</v>
      </c>
      <c r="AE46" s="49">
        <v>58680</v>
      </c>
      <c r="AF46" s="73" t="str">
        <f t="shared" si="19"/>
        <v/>
      </c>
      <c r="AG46" s="94">
        <f t="shared" si="17"/>
        <v>58680</v>
      </c>
      <c r="AH46" s="95">
        <v>58680</v>
      </c>
      <c r="AI46" s="80">
        <v>2224288</v>
      </c>
      <c r="AJ46" s="80" t="s">
        <v>278</v>
      </c>
      <c r="AK46" s="80"/>
      <c r="AL46" s="80"/>
    </row>
    <row r="47" spans="1:38" s="3" customFormat="1" ht="16.5" customHeight="1" x14ac:dyDescent="0.25">
      <c r="A47" s="3">
        <v>0</v>
      </c>
      <c r="B47" s="9">
        <v>45</v>
      </c>
      <c r="C47" s="10">
        <v>2224268</v>
      </c>
      <c r="D47" s="49">
        <v>14344469</v>
      </c>
      <c r="E47" s="11" t="s">
        <v>155</v>
      </c>
      <c r="F47" s="11" t="s">
        <v>210</v>
      </c>
      <c r="G47" s="11">
        <f t="shared" si="5"/>
        <v>69020</v>
      </c>
      <c r="H47" s="12"/>
      <c r="I47" s="11">
        <f t="shared" si="6"/>
        <v>15702</v>
      </c>
      <c r="J47" s="11">
        <f t="shared" si="12"/>
        <v>6902</v>
      </c>
      <c r="K47" s="12">
        <v>2000</v>
      </c>
      <c r="L47" s="11">
        <f t="shared" si="7"/>
        <v>1700</v>
      </c>
      <c r="M47" s="13">
        <f t="shared" si="13"/>
        <v>95324</v>
      </c>
      <c r="N47" s="14">
        <v>15000</v>
      </c>
      <c r="O47" s="11">
        <v>0</v>
      </c>
      <c r="P47" s="14">
        <v>0</v>
      </c>
      <c r="Q47" s="11">
        <v>0</v>
      </c>
      <c r="R47" s="11">
        <v>2200</v>
      </c>
      <c r="S47" s="11">
        <v>0</v>
      </c>
      <c r="T47" s="11">
        <v>60</v>
      </c>
      <c r="U47" s="11">
        <v>0</v>
      </c>
      <c r="V47" s="11">
        <v>200</v>
      </c>
      <c r="W47" s="11">
        <v>225</v>
      </c>
      <c r="X47" s="14">
        <v>4000</v>
      </c>
      <c r="Y47" s="14"/>
      <c r="Z47" s="14"/>
      <c r="AA47" s="11">
        <f t="shared" si="14"/>
        <v>21685</v>
      </c>
      <c r="AB47" s="15">
        <f t="shared" si="15"/>
        <v>73639</v>
      </c>
      <c r="AC47" s="78">
        <f t="shared" si="16"/>
        <v>3</v>
      </c>
      <c r="AD47" s="12">
        <v>1125</v>
      </c>
      <c r="AE47" s="49">
        <v>69020</v>
      </c>
      <c r="AF47" s="73" t="str">
        <f t="shared" si="19"/>
        <v/>
      </c>
      <c r="AG47" s="94">
        <f t="shared" si="17"/>
        <v>69020</v>
      </c>
      <c r="AH47" s="95">
        <v>69020</v>
      </c>
      <c r="AI47" s="80">
        <v>2224268</v>
      </c>
      <c r="AJ47" s="80" t="s">
        <v>278</v>
      </c>
      <c r="AK47" s="80"/>
      <c r="AL47" s="80"/>
    </row>
    <row r="48" spans="1:38" s="3" customFormat="1" ht="16.5" customHeight="1" x14ac:dyDescent="0.25">
      <c r="A48" s="3">
        <v>0</v>
      </c>
      <c r="B48" s="9">
        <v>46</v>
      </c>
      <c r="C48" s="10">
        <v>2208458</v>
      </c>
      <c r="D48" s="49">
        <v>14340912</v>
      </c>
      <c r="E48" s="11" t="s">
        <v>163</v>
      </c>
      <c r="F48" s="11" t="s">
        <v>212</v>
      </c>
      <c r="G48" s="11">
        <f t="shared" si="5"/>
        <v>130580</v>
      </c>
      <c r="H48" s="12">
        <v>0</v>
      </c>
      <c r="I48" s="11">
        <f t="shared" si="6"/>
        <v>29707</v>
      </c>
      <c r="J48" s="11">
        <v>11000</v>
      </c>
      <c r="K48" s="12">
        <v>2000</v>
      </c>
      <c r="L48" s="11">
        <f t="shared" si="7"/>
        <v>1600</v>
      </c>
      <c r="M48" s="13">
        <f t="shared" si="13"/>
        <v>174887</v>
      </c>
      <c r="N48" s="14">
        <v>7835</v>
      </c>
      <c r="O48" s="11">
        <v>0</v>
      </c>
      <c r="P48" s="14">
        <v>0</v>
      </c>
      <c r="Q48" s="11">
        <v>0</v>
      </c>
      <c r="R48" s="11">
        <v>0</v>
      </c>
      <c r="S48" s="11">
        <v>0</v>
      </c>
      <c r="T48" s="11">
        <v>60</v>
      </c>
      <c r="U48" s="11">
        <v>0</v>
      </c>
      <c r="V48" s="11">
        <v>200</v>
      </c>
      <c r="W48" s="11">
        <v>225</v>
      </c>
      <c r="X48" s="14">
        <v>10000</v>
      </c>
      <c r="Y48" s="14"/>
      <c r="Z48" s="14"/>
      <c r="AA48" s="11">
        <f t="shared" si="14"/>
        <v>18320</v>
      </c>
      <c r="AB48" s="15">
        <f t="shared" si="15"/>
        <v>156567</v>
      </c>
      <c r="AC48" s="78">
        <f t="shared" si="16"/>
        <v>2</v>
      </c>
      <c r="AD48" s="12">
        <v>1110</v>
      </c>
      <c r="AE48" s="49">
        <v>130580</v>
      </c>
      <c r="AF48" s="73" t="str">
        <f t="shared" ref="AF48:AF61" si="20">IFERROR(VLOOKUP(D48,INCREMENTSJUNE,1,FALSE),"")</f>
        <v/>
      </c>
      <c r="AG48" s="94">
        <f t="shared" si="17"/>
        <v>130580</v>
      </c>
      <c r="AH48" s="95">
        <v>130580</v>
      </c>
      <c r="AI48" s="80">
        <v>2208458</v>
      </c>
      <c r="AJ48" s="80" t="s">
        <v>277</v>
      </c>
      <c r="AK48" s="80"/>
      <c r="AL48" s="80"/>
    </row>
    <row r="49" spans="1:38" s="3" customFormat="1" ht="16.5" customHeight="1" x14ac:dyDescent="0.25">
      <c r="A49" s="3">
        <v>0</v>
      </c>
      <c r="B49" s="9">
        <v>47</v>
      </c>
      <c r="C49" s="10">
        <v>2256872</v>
      </c>
      <c r="D49" s="49">
        <v>15028778</v>
      </c>
      <c r="E49" s="11" t="s">
        <v>157</v>
      </c>
      <c r="F49" s="11" t="s">
        <v>212</v>
      </c>
      <c r="G49" s="11">
        <f t="shared" si="5"/>
        <v>34580</v>
      </c>
      <c r="H49" s="12">
        <v>2000</v>
      </c>
      <c r="I49" s="11">
        <f t="shared" si="6"/>
        <v>7867</v>
      </c>
      <c r="J49" s="11">
        <f t="shared" ref="J49:J66" si="21">ROUND(G49*10%,0)</f>
        <v>3458</v>
      </c>
      <c r="K49" s="12">
        <v>2000</v>
      </c>
      <c r="L49" s="11">
        <f t="shared" si="7"/>
        <v>975</v>
      </c>
      <c r="M49" s="13">
        <f t="shared" si="13"/>
        <v>50880</v>
      </c>
      <c r="N49" s="14">
        <v>0</v>
      </c>
      <c r="O49" s="11">
        <v>0</v>
      </c>
      <c r="P49" s="14">
        <v>0</v>
      </c>
      <c r="Q49" s="11">
        <v>0</v>
      </c>
      <c r="R49" s="11">
        <v>1300</v>
      </c>
      <c r="S49" s="11">
        <v>0</v>
      </c>
      <c r="T49" s="11">
        <v>30</v>
      </c>
      <c r="U49" s="14">
        <f>ROUND((G49+I49)*10%,0)</f>
        <v>4245</v>
      </c>
      <c r="V49" s="11">
        <v>200</v>
      </c>
      <c r="W49" s="11">
        <v>225</v>
      </c>
      <c r="X49" s="14">
        <v>0</v>
      </c>
      <c r="Y49" s="14"/>
      <c r="Z49" s="14"/>
      <c r="AA49" s="11">
        <f t="shared" si="14"/>
        <v>6000</v>
      </c>
      <c r="AB49" s="15">
        <f t="shared" si="15"/>
        <v>44880</v>
      </c>
      <c r="AC49" s="78">
        <f t="shared" si="16"/>
        <v>2</v>
      </c>
      <c r="AD49" s="12">
        <v>600</v>
      </c>
      <c r="AE49" s="49">
        <v>34580</v>
      </c>
      <c r="AF49" s="73" t="str">
        <f t="shared" si="20"/>
        <v/>
      </c>
      <c r="AG49" s="94">
        <f t="shared" si="17"/>
        <v>34580</v>
      </c>
      <c r="AH49" s="95">
        <v>34580</v>
      </c>
      <c r="AI49" s="80">
        <v>2256872</v>
      </c>
      <c r="AJ49" s="80" t="s">
        <v>278</v>
      </c>
      <c r="AK49" s="80"/>
      <c r="AL49" s="80"/>
    </row>
    <row r="50" spans="1:38" s="3" customFormat="1" ht="16.5" customHeight="1" x14ac:dyDescent="0.25">
      <c r="A50" s="3">
        <v>0</v>
      </c>
      <c r="B50" s="9">
        <v>48</v>
      </c>
      <c r="C50" s="10">
        <v>2224334</v>
      </c>
      <c r="D50" s="49">
        <v>14344513</v>
      </c>
      <c r="E50" s="11" t="s">
        <v>134</v>
      </c>
      <c r="F50" s="11" t="s">
        <v>212</v>
      </c>
      <c r="G50" s="11">
        <f t="shared" si="5"/>
        <v>63660</v>
      </c>
      <c r="H50" s="12">
        <v>0</v>
      </c>
      <c r="I50" s="11">
        <f t="shared" si="6"/>
        <v>14483</v>
      </c>
      <c r="J50" s="11">
        <f t="shared" si="21"/>
        <v>6366</v>
      </c>
      <c r="K50" s="12">
        <v>2000</v>
      </c>
      <c r="L50" s="11">
        <f t="shared" si="7"/>
        <v>1400</v>
      </c>
      <c r="M50" s="13">
        <f t="shared" si="13"/>
        <v>87909</v>
      </c>
      <c r="N50" s="14">
        <v>7000</v>
      </c>
      <c r="O50" s="11">
        <v>0</v>
      </c>
      <c r="P50" s="14">
        <v>0</v>
      </c>
      <c r="Q50" s="11">
        <v>0</v>
      </c>
      <c r="R50" s="11">
        <v>2200</v>
      </c>
      <c r="S50" s="11">
        <v>0</v>
      </c>
      <c r="T50" s="11">
        <v>60</v>
      </c>
      <c r="U50" s="11">
        <v>0</v>
      </c>
      <c r="V50" s="11">
        <v>200</v>
      </c>
      <c r="W50" s="11">
        <v>0</v>
      </c>
      <c r="X50" s="14">
        <v>5500</v>
      </c>
      <c r="Y50" s="14"/>
      <c r="Z50" s="14"/>
      <c r="AA50" s="11">
        <f t="shared" si="14"/>
        <v>14960</v>
      </c>
      <c r="AB50" s="15">
        <f t="shared" si="15"/>
        <v>72949</v>
      </c>
      <c r="AC50" s="78">
        <f t="shared" si="16"/>
        <v>2</v>
      </c>
      <c r="AD50" s="12">
        <v>860</v>
      </c>
      <c r="AE50" s="49">
        <v>63660</v>
      </c>
      <c r="AF50" s="73" t="str">
        <f t="shared" si="20"/>
        <v/>
      </c>
      <c r="AG50" s="94">
        <f t="shared" si="17"/>
        <v>63660</v>
      </c>
      <c r="AH50" s="94">
        <v>63660</v>
      </c>
      <c r="AI50" s="80">
        <v>2224334</v>
      </c>
      <c r="AJ50" s="80" t="s">
        <v>278</v>
      </c>
      <c r="AK50" s="80"/>
      <c r="AL50" s="80"/>
    </row>
    <row r="51" spans="1:38" s="3" customFormat="1" ht="16.5" customHeight="1" x14ac:dyDescent="0.25">
      <c r="A51" s="3">
        <v>0</v>
      </c>
      <c r="B51" s="9">
        <v>49</v>
      </c>
      <c r="C51" s="10">
        <v>2224348</v>
      </c>
      <c r="D51" s="49">
        <v>14344523</v>
      </c>
      <c r="E51" s="11" t="s">
        <v>123</v>
      </c>
      <c r="F51" s="11" t="s">
        <v>213</v>
      </c>
      <c r="G51" s="11">
        <f t="shared" si="5"/>
        <v>65360</v>
      </c>
      <c r="H51" s="12"/>
      <c r="I51" s="11">
        <f t="shared" si="6"/>
        <v>14869</v>
      </c>
      <c r="J51" s="11">
        <f t="shared" si="21"/>
        <v>6536</v>
      </c>
      <c r="K51" s="12">
        <v>2000</v>
      </c>
      <c r="L51" s="11">
        <f t="shared" si="7"/>
        <v>1400</v>
      </c>
      <c r="M51" s="13">
        <f t="shared" si="13"/>
        <v>90165</v>
      </c>
      <c r="N51" s="14">
        <v>8000</v>
      </c>
      <c r="O51" s="11">
        <v>0</v>
      </c>
      <c r="P51" s="14">
        <v>0</v>
      </c>
      <c r="Q51" s="11">
        <v>0</v>
      </c>
      <c r="R51" s="11">
        <v>2200</v>
      </c>
      <c r="S51" s="11">
        <v>0</v>
      </c>
      <c r="T51" s="11">
        <v>60</v>
      </c>
      <c r="U51" s="11">
        <v>0</v>
      </c>
      <c r="V51" s="11">
        <v>200</v>
      </c>
      <c r="W51" s="11">
        <v>225</v>
      </c>
      <c r="X51" s="14">
        <v>6000</v>
      </c>
      <c r="Y51" s="14"/>
      <c r="Z51" s="14"/>
      <c r="AA51" s="11">
        <f t="shared" si="14"/>
        <v>16685</v>
      </c>
      <c r="AB51" s="15">
        <f t="shared" si="15"/>
        <v>73480</v>
      </c>
      <c r="AC51" s="78">
        <f t="shared" si="16"/>
        <v>2</v>
      </c>
      <c r="AD51" s="12">
        <v>860</v>
      </c>
      <c r="AE51" s="49">
        <v>65360</v>
      </c>
      <c r="AF51" s="73" t="str">
        <f t="shared" si="20"/>
        <v/>
      </c>
      <c r="AG51" s="94">
        <f t="shared" si="17"/>
        <v>65360</v>
      </c>
      <c r="AH51" s="94">
        <v>65360</v>
      </c>
      <c r="AI51" s="80">
        <v>2224348</v>
      </c>
      <c r="AJ51" s="80" t="s">
        <v>278</v>
      </c>
      <c r="AK51" s="80"/>
      <c r="AL51" s="80"/>
    </row>
    <row r="52" spans="1:38" s="3" customFormat="1" ht="16.5" customHeight="1" x14ac:dyDescent="0.25">
      <c r="A52" s="3">
        <v>0</v>
      </c>
      <c r="B52" s="9">
        <v>50</v>
      </c>
      <c r="C52" s="10">
        <v>2224363</v>
      </c>
      <c r="D52" s="49">
        <v>14344532</v>
      </c>
      <c r="E52" s="11" t="s">
        <v>158</v>
      </c>
      <c r="F52" s="11" t="s">
        <v>215</v>
      </c>
      <c r="G52" s="11">
        <f t="shared" si="5"/>
        <v>70850</v>
      </c>
      <c r="H52" s="12"/>
      <c r="I52" s="11">
        <f t="shared" si="6"/>
        <v>16118</v>
      </c>
      <c r="J52" s="11">
        <f t="shared" si="21"/>
        <v>7085</v>
      </c>
      <c r="K52" s="12">
        <v>2000</v>
      </c>
      <c r="L52" s="11">
        <f t="shared" si="7"/>
        <v>1525</v>
      </c>
      <c r="M52" s="13">
        <f t="shared" si="13"/>
        <v>97578</v>
      </c>
      <c r="N52" s="14">
        <v>8000</v>
      </c>
      <c r="O52" s="11">
        <v>0</v>
      </c>
      <c r="P52" s="14">
        <v>0</v>
      </c>
      <c r="Q52" s="11">
        <v>0</v>
      </c>
      <c r="R52" s="11">
        <v>2200</v>
      </c>
      <c r="S52" s="11">
        <v>0</v>
      </c>
      <c r="T52" s="11">
        <v>60</v>
      </c>
      <c r="U52" s="11">
        <v>0</v>
      </c>
      <c r="V52" s="11">
        <v>200</v>
      </c>
      <c r="W52" s="11">
        <v>225</v>
      </c>
      <c r="X52" s="14">
        <v>5000</v>
      </c>
      <c r="Y52" s="14"/>
      <c r="Z52" s="14"/>
      <c r="AA52" s="11">
        <f t="shared" si="14"/>
        <v>15685</v>
      </c>
      <c r="AB52" s="15">
        <f t="shared" si="15"/>
        <v>81893</v>
      </c>
      <c r="AC52" s="78">
        <f t="shared" si="16"/>
        <v>2</v>
      </c>
      <c r="AD52" s="12">
        <v>935</v>
      </c>
      <c r="AE52" s="49">
        <v>70850</v>
      </c>
      <c r="AF52" s="73" t="str">
        <f t="shared" si="20"/>
        <v/>
      </c>
      <c r="AG52" s="94">
        <f t="shared" si="17"/>
        <v>70850</v>
      </c>
      <c r="AH52" s="95">
        <v>70850</v>
      </c>
      <c r="AI52" s="80">
        <v>2224363</v>
      </c>
      <c r="AJ52" s="80" t="s">
        <v>278</v>
      </c>
      <c r="AK52" s="80"/>
      <c r="AL52" s="80"/>
    </row>
    <row r="53" spans="1:38" s="3" customFormat="1" ht="16.5" customHeight="1" x14ac:dyDescent="0.25">
      <c r="A53" s="3">
        <v>0</v>
      </c>
      <c r="B53" s="9">
        <v>51</v>
      </c>
      <c r="C53" s="10">
        <v>2244410</v>
      </c>
      <c r="D53" s="49">
        <v>14351944</v>
      </c>
      <c r="E53" s="11" t="s">
        <v>216</v>
      </c>
      <c r="F53" s="11" t="s">
        <v>209</v>
      </c>
      <c r="G53" s="11">
        <f t="shared" si="5"/>
        <v>52600</v>
      </c>
      <c r="H53" s="12">
        <v>0</v>
      </c>
      <c r="I53" s="11">
        <f t="shared" si="6"/>
        <v>11967</v>
      </c>
      <c r="J53" s="11">
        <f t="shared" si="21"/>
        <v>5260</v>
      </c>
      <c r="K53" s="12">
        <v>2000</v>
      </c>
      <c r="L53" s="11">
        <f t="shared" si="7"/>
        <v>1150</v>
      </c>
      <c r="M53" s="13">
        <f t="shared" si="13"/>
        <v>72977</v>
      </c>
      <c r="N53" s="14">
        <v>0</v>
      </c>
      <c r="O53" s="11">
        <v>0</v>
      </c>
      <c r="P53" s="14">
        <v>0</v>
      </c>
      <c r="Q53" s="11">
        <v>0</v>
      </c>
      <c r="R53" s="11">
        <v>1800</v>
      </c>
      <c r="S53" s="11">
        <v>0</v>
      </c>
      <c r="T53" s="11">
        <v>30</v>
      </c>
      <c r="U53" s="14">
        <f>ROUND((G53+I53)*10%,0)</f>
        <v>6457</v>
      </c>
      <c r="V53" s="11">
        <v>200</v>
      </c>
      <c r="W53" s="11">
        <v>225</v>
      </c>
      <c r="X53" s="14">
        <v>1000</v>
      </c>
      <c r="Y53" s="14"/>
      <c r="Z53" s="14"/>
      <c r="AA53" s="11">
        <f t="shared" si="14"/>
        <v>9712</v>
      </c>
      <c r="AB53" s="15">
        <f t="shared" si="15"/>
        <v>63265</v>
      </c>
      <c r="AC53" s="78">
        <f t="shared" si="16"/>
        <v>2</v>
      </c>
      <c r="AD53" s="12">
        <v>710</v>
      </c>
      <c r="AE53" s="11">
        <v>52600</v>
      </c>
      <c r="AF53" s="73" t="str">
        <f t="shared" si="20"/>
        <v/>
      </c>
      <c r="AG53" s="94">
        <f t="shared" si="17"/>
        <v>52600</v>
      </c>
      <c r="AH53" s="95">
        <v>52600</v>
      </c>
      <c r="AI53" s="80">
        <v>2244410</v>
      </c>
      <c r="AJ53" s="80" t="s">
        <v>278</v>
      </c>
      <c r="AK53" s="80"/>
      <c r="AL53" s="80"/>
    </row>
    <row r="54" spans="1:38" s="3" customFormat="1" ht="16.5" customHeight="1" x14ac:dyDescent="0.25">
      <c r="A54" s="3">
        <v>0</v>
      </c>
      <c r="B54" s="9">
        <v>52</v>
      </c>
      <c r="C54" s="10">
        <v>2224633</v>
      </c>
      <c r="D54" s="49">
        <v>14344702</v>
      </c>
      <c r="E54" s="11" t="s">
        <v>114</v>
      </c>
      <c r="F54" s="11" t="s">
        <v>218</v>
      </c>
      <c r="G54" s="11">
        <f t="shared" si="5"/>
        <v>65360</v>
      </c>
      <c r="H54" s="12"/>
      <c r="I54" s="11">
        <f t="shared" si="6"/>
        <v>14869</v>
      </c>
      <c r="J54" s="11">
        <f t="shared" si="21"/>
        <v>6536</v>
      </c>
      <c r="K54" s="12">
        <v>2000</v>
      </c>
      <c r="L54" s="11">
        <f t="shared" si="7"/>
        <v>1600</v>
      </c>
      <c r="M54" s="13">
        <f t="shared" si="13"/>
        <v>90365</v>
      </c>
      <c r="N54" s="14">
        <v>10000</v>
      </c>
      <c r="O54" s="11">
        <v>0</v>
      </c>
      <c r="P54" s="14">
        <v>0</v>
      </c>
      <c r="Q54" s="11">
        <v>0</v>
      </c>
      <c r="R54" s="11">
        <v>2200</v>
      </c>
      <c r="S54" s="11">
        <v>0</v>
      </c>
      <c r="T54" s="11">
        <v>60</v>
      </c>
      <c r="U54" s="11">
        <v>0</v>
      </c>
      <c r="V54" s="11">
        <v>200</v>
      </c>
      <c r="W54" s="11">
        <v>225</v>
      </c>
      <c r="X54" s="14">
        <v>4000</v>
      </c>
      <c r="Y54" s="14"/>
      <c r="Z54" s="14"/>
      <c r="AA54" s="11">
        <f t="shared" si="14"/>
        <v>16685</v>
      </c>
      <c r="AB54" s="15">
        <f t="shared" si="15"/>
        <v>73680</v>
      </c>
      <c r="AC54" s="78">
        <f t="shared" si="16"/>
        <v>3</v>
      </c>
      <c r="AD54" s="12">
        <v>1050</v>
      </c>
      <c r="AE54" s="11">
        <v>65360</v>
      </c>
      <c r="AF54" s="73" t="str">
        <f t="shared" si="20"/>
        <v/>
      </c>
      <c r="AG54" s="94">
        <f t="shared" si="17"/>
        <v>65360</v>
      </c>
      <c r="AH54" s="95">
        <v>65360</v>
      </c>
      <c r="AI54" s="80">
        <v>2224633</v>
      </c>
      <c r="AJ54" s="80" t="s">
        <v>278</v>
      </c>
      <c r="AK54" s="80"/>
      <c r="AL54" s="80"/>
    </row>
    <row r="55" spans="1:38" s="3" customFormat="1" ht="16.5" customHeight="1" x14ac:dyDescent="0.25">
      <c r="A55" s="3">
        <v>0</v>
      </c>
      <c r="B55" s="9">
        <v>53</v>
      </c>
      <c r="C55" s="10">
        <v>2224331</v>
      </c>
      <c r="D55" s="49">
        <v>14416948</v>
      </c>
      <c r="E55" s="11" t="s">
        <v>130</v>
      </c>
      <c r="F55" s="11" t="s">
        <v>219</v>
      </c>
      <c r="G55" s="11">
        <f t="shared" si="5"/>
        <v>61960</v>
      </c>
      <c r="H55" s="12"/>
      <c r="I55" s="11">
        <f t="shared" si="6"/>
        <v>14096</v>
      </c>
      <c r="J55" s="11">
        <f t="shared" si="21"/>
        <v>6196</v>
      </c>
      <c r="K55" s="12">
        <v>2000</v>
      </c>
      <c r="L55" s="11">
        <f t="shared" si="7"/>
        <v>1600</v>
      </c>
      <c r="M55" s="13">
        <f t="shared" si="13"/>
        <v>85852</v>
      </c>
      <c r="N55" s="14">
        <v>5000</v>
      </c>
      <c r="O55" s="11">
        <v>0</v>
      </c>
      <c r="P55" s="14">
        <v>0</v>
      </c>
      <c r="Q55" s="11">
        <v>0</v>
      </c>
      <c r="R55" s="11">
        <v>2200</v>
      </c>
      <c r="S55" s="11">
        <v>0</v>
      </c>
      <c r="T55" s="11">
        <v>60</v>
      </c>
      <c r="U55" s="11">
        <v>0</v>
      </c>
      <c r="V55" s="11">
        <v>200</v>
      </c>
      <c r="W55" s="11">
        <v>225</v>
      </c>
      <c r="X55" s="14">
        <v>2000</v>
      </c>
      <c r="Y55" s="14"/>
      <c r="Z55" s="14"/>
      <c r="AA55" s="11">
        <f t="shared" si="14"/>
        <v>9685</v>
      </c>
      <c r="AB55" s="15">
        <f t="shared" si="15"/>
        <v>76167</v>
      </c>
      <c r="AC55" s="78">
        <f t="shared" si="16"/>
        <v>3</v>
      </c>
      <c r="AD55" s="12">
        <v>1050</v>
      </c>
      <c r="AE55" s="49">
        <v>61960</v>
      </c>
      <c r="AF55" s="73" t="str">
        <f t="shared" si="20"/>
        <v/>
      </c>
      <c r="AG55" s="94">
        <f t="shared" si="17"/>
        <v>61960</v>
      </c>
      <c r="AH55" s="95">
        <v>61960</v>
      </c>
      <c r="AI55" s="80">
        <v>2224331</v>
      </c>
      <c r="AJ55" s="80" t="s">
        <v>278</v>
      </c>
      <c r="AK55" s="80"/>
      <c r="AL55" s="80"/>
    </row>
    <row r="56" spans="1:38" s="3" customFormat="1" ht="16.5" customHeight="1" x14ac:dyDescent="0.25">
      <c r="A56" s="3">
        <v>0</v>
      </c>
      <c r="B56" s="9">
        <v>54</v>
      </c>
      <c r="C56" s="10">
        <v>2224284</v>
      </c>
      <c r="D56" s="49">
        <v>14344478</v>
      </c>
      <c r="E56" s="11" t="s">
        <v>138</v>
      </c>
      <c r="F56" s="11" t="s">
        <v>221</v>
      </c>
      <c r="G56" s="11">
        <f t="shared" si="5"/>
        <v>65360</v>
      </c>
      <c r="H56" s="12"/>
      <c r="I56" s="11">
        <f t="shared" si="6"/>
        <v>14869</v>
      </c>
      <c r="J56" s="11">
        <f t="shared" si="21"/>
        <v>6536</v>
      </c>
      <c r="K56" s="12">
        <v>2000</v>
      </c>
      <c r="L56" s="11">
        <f t="shared" ref="L56:L66" si="22">IF(AND(G56&gt;=87481,AC56=1),1375,IF(AND(G56&gt;=65361,AC56=1),1330,IF(AND(G56&gt;=54061,AC56=1),1225,IF(AND(G56&gt;=42141,AC56=1),1000,IF(AND(G56&gt;=31751,AC56=1),850,IF(AND(G56&lt;=31750,AC56=1),700,IF(AND(G56&gt;=87481,AC56=2),1600,IF(AND(G56&gt;=65361,AC56=2),1525,IF(AND(G56&gt;=54061,AC56=2),1400,IF(AND(G56&gt;=42141,AC56=2),1150,IF(AND(G56&gt;=31751,AC56=2),975,IF(AND(G56&lt;=31750,AC56=2),800,IF(AND(G56&gt;=87481,AC56=3),1800,IF(AND(G56&gt;=65361,AC56=3),1700,IF(AND(G56&gt;=54061,AC56=3),1600,IF(AND(G56&gt;=42141,AC56=3),1300,IF(AND(G56&gt;=31751,AC56=3),1100,IF(AND(G56&lt;=31750,AC56=3),900))))))))))))))))))</f>
        <v>1400</v>
      </c>
      <c r="M56" s="13">
        <f t="shared" ref="M56:M66" si="23">SUM(G56:L56)</f>
        <v>90165</v>
      </c>
      <c r="N56" s="14">
        <v>7000</v>
      </c>
      <c r="O56" s="11">
        <v>0</v>
      </c>
      <c r="P56" s="14">
        <v>0</v>
      </c>
      <c r="Q56" s="11">
        <v>0</v>
      </c>
      <c r="R56" s="11">
        <v>2200</v>
      </c>
      <c r="S56" s="11">
        <v>0</v>
      </c>
      <c r="T56" s="11">
        <v>60</v>
      </c>
      <c r="U56" s="11">
        <v>0</v>
      </c>
      <c r="V56" s="11">
        <v>200</v>
      </c>
      <c r="W56" s="11">
        <v>225</v>
      </c>
      <c r="X56" s="14">
        <v>7000</v>
      </c>
      <c r="Y56" s="14"/>
      <c r="Z56" s="14"/>
      <c r="AA56" s="11">
        <f t="shared" ref="AA56:AA92" si="24">SUM(N56:Z56)</f>
        <v>16685</v>
      </c>
      <c r="AB56" s="15">
        <f t="shared" ref="AB56:AB66" si="25">M56-AA56</f>
        <v>73480</v>
      </c>
      <c r="AC56" s="78">
        <f t="shared" ref="AC56:AC66" si="26">IFERROR(VLOOKUP(F56,HILLTOPSNEW,2,FALSE),2)</f>
        <v>2</v>
      </c>
      <c r="AD56" s="12">
        <v>860</v>
      </c>
      <c r="AE56" s="49">
        <v>65360</v>
      </c>
      <c r="AF56" s="73" t="str">
        <f t="shared" si="20"/>
        <v/>
      </c>
      <c r="AG56" s="94">
        <f t="shared" ref="AG56:AG66" si="27">IF((AF56="YES"),VLOOKUP(AE56,RATEOFINC,2,FALSE)+AE56,AE56)</f>
        <v>65360</v>
      </c>
      <c r="AH56" s="94">
        <v>65360</v>
      </c>
      <c r="AI56" s="80">
        <v>2224284</v>
      </c>
      <c r="AJ56" s="80" t="s">
        <v>278</v>
      </c>
      <c r="AK56" s="80"/>
      <c r="AL56" s="80"/>
    </row>
    <row r="57" spans="1:38" s="3" customFormat="1" ht="16.5" customHeight="1" x14ac:dyDescent="0.25">
      <c r="A57" s="3">
        <v>0</v>
      </c>
      <c r="B57" s="9">
        <v>55</v>
      </c>
      <c r="C57" s="10">
        <v>2224773</v>
      </c>
      <c r="D57" s="49">
        <v>14344811</v>
      </c>
      <c r="E57" s="11" t="s">
        <v>113</v>
      </c>
      <c r="F57" s="11" t="s">
        <v>221</v>
      </c>
      <c r="G57" s="11">
        <f t="shared" ref="G57:G66" si="28">IF(A57&gt;=1,ROUND(AH57/30*A57,0),AG57)</f>
        <v>61960</v>
      </c>
      <c r="H57" s="12">
        <v>0</v>
      </c>
      <c r="I57" s="11">
        <f t="shared" si="6"/>
        <v>14096</v>
      </c>
      <c r="J57" s="11">
        <f>ROUND(G57*10%,0)</f>
        <v>6196</v>
      </c>
      <c r="K57" s="12">
        <v>2000</v>
      </c>
      <c r="L57" s="11">
        <f t="shared" si="22"/>
        <v>1400</v>
      </c>
      <c r="M57" s="13">
        <f t="shared" si="23"/>
        <v>85652</v>
      </c>
      <c r="N57" s="14">
        <v>10000</v>
      </c>
      <c r="O57" s="11">
        <v>0</v>
      </c>
      <c r="P57" s="14">
        <v>0</v>
      </c>
      <c r="Q57" s="11">
        <v>0</v>
      </c>
      <c r="R57" s="11">
        <v>2200</v>
      </c>
      <c r="S57" s="11">
        <v>0</v>
      </c>
      <c r="T57" s="11">
        <v>60</v>
      </c>
      <c r="U57" s="11">
        <v>0</v>
      </c>
      <c r="V57" s="11">
        <v>200</v>
      </c>
      <c r="W57" s="11">
        <v>225</v>
      </c>
      <c r="X57" s="14">
        <v>7000</v>
      </c>
      <c r="Y57" s="14"/>
      <c r="Z57" s="14"/>
      <c r="AA57" s="11">
        <f t="shared" si="24"/>
        <v>19685</v>
      </c>
      <c r="AB57" s="15">
        <f t="shared" si="25"/>
        <v>65967</v>
      </c>
      <c r="AC57" s="78">
        <f t="shared" si="26"/>
        <v>2</v>
      </c>
      <c r="AD57" s="12">
        <v>860</v>
      </c>
      <c r="AE57" s="49">
        <v>61960</v>
      </c>
      <c r="AF57" s="73" t="str">
        <f t="shared" si="20"/>
        <v/>
      </c>
      <c r="AG57" s="94">
        <f t="shared" si="27"/>
        <v>61960</v>
      </c>
      <c r="AH57" s="95">
        <v>61960</v>
      </c>
      <c r="AI57" s="80">
        <v>2224773</v>
      </c>
      <c r="AJ57" s="80" t="s">
        <v>278</v>
      </c>
      <c r="AK57" s="80"/>
      <c r="AL57" s="80"/>
    </row>
    <row r="58" spans="1:38" s="3" customFormat="1" ht="16.5" customHeight="1" x14ac:dyDescent="0.25">
      <c r="A58" s="3">
        <v>0</v>
      </c>
      <c r="B58" s="9">
        <v>56</v>
      </c>
      <c r="C58" s="16">
        <v>116574</v>
      </c>
      <c r="D58" s="49">
        <v>14008285</v>
      </c>
      <c r="E58" s="11" t="s">
        <v>115</v>
      </c>
      <c r="F58" s="11" t="s">
        <v>222</v>
      </c>
      <c r="G58" s="11">
        <f t="shared" si="28"/>
        <v>58680</v>
      </c>
      <c r="H58" s="12">
        <v>0</v>
      </c>
      <c r="I58" s="11">
        <f t="shared" si="6"/>
        <v>13350</v>
      </c>
      <c r="J58" s="11">
        <f t="shared" si="21"/>
        <v>5868</v>
      </c>
      <c r="K58" s="12">
        <v>2000</v>
      </c>
      <c r="L58" s="11">
        <f t="shared" si="22"/>
        <v>1400</v>
      </c>
      <c r="M58" s="13">
        <f t="shared" si="23"/>
        <v>81298</v>
      </c>
      <c r="N58" s="14">
        <v>10000</v>
      </c>
      <c r="O58" s="11">
        <v>0</v>
      </c>
      <c r="P58" s="14">
        <v>0</v>
      </c>
      <c r="Q58" s="11">
        <v>0</v>
      </c>
      <c r="R58" s="11">
        <v>2200</v>
      </c>
      <c r="S58" s="11">
        <v>0</v>
      </c>
      <c r="T58" s="11">
        <v>60</v>
      </c>
      <c r="U58" s="11">
        <v>0</v>
      </c>
      <c r="V58" s="11">
        <v>200</v>
      </c>
      <c r="W58" s="11">
        <v>0</v>
      </c>
      <c r="X58" s="14">
        <v>4000</v>
      </c>
      <c r="Y58" s="14"/>
      <c r="Z58" s="14"/>
      <c r="AA58" s="11">
        <f t="shared" si="24"/>
        <v>16460</v>
      </c>
      <c r="AB58" s="15">
        <f t="shared" si="25"/>
        <v>64838</v>
      </c>
      <c r="AC58" s="78">
        <f t="shared" si="26"/>
        <v>2</v>
      </c>
      <c r="AD58" s="12">
        <v>860</v>
      </c>
      <c r="AE58" s="11">
        <v>58680</v>
      </c>
      <c r="AF58" s="73" t="str">
        <f t="shared" si="20"/>
        <v/>
      </c>
      <c r="AG58" s="94">
        <f t="shared" si="27"/>
        <v>58680</v>
      </c>
      <c r="AH58" s="95">
        <v>58680</v>
      </c>
      <c r="AI58" s="80" t="s">
        <v>276</v>
      </c>
      <c r="AJ58" s="80" t="s">
        <v>278</v>
      </c>
      <c r="AK58" s="80"/>
      <c r="AL58" s="80"/>
    </row>
    <row r="59" spans="1:38" s="3" customFormat="1" ht="16.5" customHeight="1" x14ac:dyDescent="0.25">
      <c r="A59" s="3">
        <v>0</v>
      </c>
      <c r="B59" s="9">
        <v>57</v>
      </c>
      <c r="C59" s="110">
        <v>2243837</v>
      </c>
      <c r="D59" s="111">
        <v>14351475</v>
      </c>
      <c r="E59" s="88" t="s">
        <v>156</v>
      </c>
      <c r="F59" s="88" t="s">
        <v>223</v>
      </c>
      <c r="G59" s="88">
        <f t="shared" si="28"/>
        <v>54060</v>
      </c>
      <c r="H59" s="112"/>
      <c r="I59" s="88">
        <f t="shared" si="6"/>
        <v>12299</v>
      </c>
      <c r="J59" s="88">
        <f t="shared" si="21"/>
        <v>5406</v>
      </c>
      <c r="K59" s="112">
        <v>2000</v>
      </c>
      <c r="L59" s="88">
        <f t="shared" si="22"/>
        <v>1150</v>
      </c>
      <c r="M59" s="113">
        <f t="shared" si="23"/>
        <v>74915</v>
      </c>
      <c r="N59" s="114">
        <v>0</v>
      </c>
      <c r="O59" s="88">
        <v>0</v>
      </c>
      <c r="P59" s="114">
        <v>0</v>
      </c>
      <c r="Q59" s="88">
        <v>0</v>
      </c>
      <c r="R59" s="88">
        <v>1800</v>
      </c>
      <c r="S59" s="88">
        <v>0</v>
      </c>
      <c r="T59" s="88">
        <v>30</v>
      </c>
      <c r="U59" s="114">
        <f>ROUND((G59+I59)*10%,0)</f>
        <v>6636</v>
      </c>
      <c r="V59" s="88">
        <v>200</v>
      </c>
      <c r="W59" s="88">
        <v>225</v>
      </c>
      <c r="X59" s="114">
        <v>0</v>
      </c>
      <c r="Y59" s="114"/>
      <c r="Z59" s="114"/>
      <c r="AA59" s="88">
        <f t="shared" si="24"/>
        <v>8891</v>
      </c>
      <c r="AB59" s="115">
        <f t="shared" si="25"/>
        <v>66024</v>
      </c>
      <c r="AC59" s="116">
        <f t="shared" si="26"/>
        <v>2</v>
      </c>
      <c r="AD59" s="112">
        <v>710</v>
      </c>
      <c r="AE59" s="111">
        <v>52600</v>
      </c>
      <c r="AF59" s="117" t="s">
        <v>319</v>
      </c>
      <c r="AG59" s="118">
        <f t="shared" si="27"/>
        <v>54060</v>
      </c>
      <c r="AH59" s="120">
        <v>52600</v>
      </c>
      <c r="AI59" s="80">
        <v>2243837</v>
      </c>
      <c r="AJ59" s="80" t="s">
        <v>278</v>
      </c>
      <c r="AK59" s="80"/>
      <c r="AL59" s="80"/>
    </row>
    <row r="60" spans="1:38" s="3" customFormat="1" ht="16.5" customHeight="1" x14ac:dyDescent="0.25">
      <c r="A60" s="3">
        <v>0</v>
      </c>
      <c r="B60" s="9">
        <v>58</v>
      </c>
      <c r="C60" s="10">
        <v>2224347</v>
      </c>
      <c r="D60" s="49">
        <v>14344522</v>
      </c>
      <c r="E60" s="11" t="s">
        <v>124</v>
      </c>
      <c r="F60" s="11" t="s">
        <v>224</v>
      </c>
      <c r="G60" s="11">
        <f t="shared" si="28"/>
        <v>61960</v>
      </c>
      <c r="H60" s="12"/>
      <c r="I60" s="11">
        <f t="shared" si="6"/>
        <v>14096</v>
      </c>
      <c r="J60" s="11">
        <f t="shared" si="21"/>
        <v>6196</v>
      </c>
      <c r="K60" s="12">
        <v>2000</v>
      </c>
      <c r="L60" s="11">
        <f t="shared" si="22"/>
        <v>1400</v>
      </c>
      <c r="M60" s="13">
        <f t="shared" si="23"/>
        <v>85652</v>
      </c>
      <c r="N60" s="14">
        <v>7000</v>
      </c>
      <c r="O60" s="11">
        <v>0</v>
      </c>
      <c r="P60" s="14">
        <v>0</v>
      </c>
      <c r="Q60" s="11">
        <v>0</v>
      </c>
      <c r="R60" s="11">
        <v>2200</v>
      </c>
      <c r="S60" s="11">
        <v>0</v>
      </c>
      <c r="T60" s="11">
        <v>60</v>
      </c>
      <c r="U60" s="11">
        <v>0</v>
      </c>
      <c r="V60" s="11">
        <v>200</v>
      </c>
      <c r="W60" s="11">
        <v>225</v>
      </c>
      <c r="X60" s="14">
        <v>3000</v>
      </c>
      <c r="Y60" s="14"/>
      <c r="Z60" s="14"/>
      <c r="AA60" s="11">
        <f t="shared" si="24"/>
        <v>12685</v>
      </c>
      <c r="AB60" s="15">
        <f t="shared" si="25"/>
        <v>72967</v>
      </c>
      <c r="AC60" s="78">
        <f t="shared" si="26"/>
        <v>2</v>
      </c>
      <c r="AD60" s="12">
        <v>860</v>
      </c>
      <c r="AE60" s="49">
        <v>61960</v>
      </c>
      <c r="AF60" s="73" t="str">
        <f t="shared" si="20"/>
        <v/>
      </c>
      <c r="AG60" s="94">
        <f t="shared" si="27"/>
        <v>61960</v>
      </c>
      <c r="AH60" s="96">
        <v>61960</v>
      </c>
      <c r="AI60" s="80">
        <v>2224347</v>
      </c>
      <c r="AJ60" s="80" t="s">
        <v>278</v>
      </c>
      <c r="AK60" s="80"/>
      <c r="AL60" s="80"/>
    </row>
    <row r="61" spans="1:38" s="3" customFormat="1" ht="16.5" customHeight="1" x14ac:dyDescent="0.25">
      <c r="A61" s="3">
        <v>0</v>
      </c>
      <c r="B61" s="9">
        <v>59</v>
      </c>
      <c r="C61" s="10">
        <v>4220689</v>
      </c>
      <c r="D61" s="49">
        <v>14713516</v>
      </c>
      <c r="E61" s="11" t="s">
        <v>144</v>
      </c>
      <c r="F61" s="11" t="s">
        <v>224</v>
      </c>
      <c r="G61" s="11">
        <f t="shared" si="28"/>
        <v>34580</v>
      </c>
      <c r="H61" s="12">
        <v>2000</v>
      </c>
      <c r="I61" s="11">
        <f t="shared" si="6"/>
        <v>7867</v>
      </c>
      <c r="J61" s="11">
        <f t="shared" si="21"/>
        <v>3458</v>
      </c>
      <c r="K61" s="12">
        <v>2000</v>
      </c>
      <c r="L61" s="11">
        <f t="shared" si="22"/>
        <v>975</v>
      </c>
      <c r="M61" s="13">
        <f t="shared" si="23"/>
        <v>50880</v>
      </c>
      <c r="N61" s="14">
        <v>0</v>
      </c>
      <c r="O61" s="11">
        <v>0</v>
      </c>
      <c r="P61" s="14">
        <v>0</v>
      </c>
      <c r="Q61" s="11">
        <v>0</v>
      </c>
      <c r="R61" s="11">
        <v>1300</v>
      </c>
      <c r="S61" s="11">
        <v>0</v>
      </c>
      <c r="T61" s="11">
        <v>30</v>
      </c>
      <c r="U61" s="14">
        <f>ROUND((G61+I61)*10%,0)</f>
        <v>4245</v>
      </c>
      <c r="V61" s="11">
        <v>200</v>
      </c>
      <c r="W61" s="11">
        <v>225</v>
      </c>
      <c r="X61" s="14">
        <v>0</v>
      </c>
      <c r="Y61" s="14"/>
      <c r="Z61" s="14"/>
      <c r="AA61" s="11">
        <f t="shared" si="24"/>
        <v>6000</v>
      </c>
      <c r="AB61" s="15">
        <f t="shared" si="25"/>
        <v>44880</v>
      </c>
      <c r="AC61" s="78">
        <f t="shared" si="26"/>
        <v>2</v>
      </c>
      <c r="AD61" s="12">
        <v>600</v>
      </c>
      <c r="AE61" s="49">
        <v>34580</v>
      </c>
      <c r="AF61" s="73" t="str">
        <f t="shared" si="20"/>
        <v/>
      </c>
      <c r="AG61" s="94">
        <f t="shared" si="27"/>
        <v>34580</v>
      </c>
      <c r="AH61" s="96">
        <v>34580</v>
      </c>
      <c r="AI61" s="80">
        <v>4220689</v>
      </c>
      <c r="AJ61" s="80" t="s">
        <v>278</v>
      </c>
      <c r="AK61" s="80"/>
      <c r="AL61" s="80"/>
    </row>
    <row r="62" spans="1:38" s="3" customFormat="1" ht="16.5" customHeight="1" x14ac:dyDescent="0.25">
      <c r="A62" s="3">
        <v>0</v>
      </c>
      <c r="B62" s="9">
        <v>60</v>
      </c>
      <c r="C62" s="10">
        <v>2249475</v>
      </c>
      <c r="D62" s="49">
        <v>14355343</v>
      </c>
      <c r="E62" s="11" t="s">
        <v>146</v>
      </c>
      <c r="F62" s="11" t="s">
        <v>172</v>
      </c>
      <c r="G62" s="11">
        <f t="shared" si="28"/>
        <v>40970</v>
      </c>
      <c r="H62" s="12">
        <v>0</v>
      </c>
      <c r="I62" s="11">
        <f t="shared" si="6"/>
        <v>9321</v>
      </c>
      <c r="J62" s="11">
        <f t="shared" si="21"/>
        <v>4097</v>
      </c>
      <c r="K62" s="12">
        <v>2000</v>
      </c>
      <c r="L62" s="11">
        <f t="shared" si="22"/>
        <v>975</v>
      </c>
      <c r="M62" s="13">
        <f t="shared" si="23"/>
        <v>57363</v>
      </c>
      <c r="N62" s="14">
        <v>0</v>
      </c>
      <c r="O62" s="11">
        <v>0</v>
      </c>
      <c r="P62" s="14">
        <v>0</v>
      </c>
      <c r="Q62" s="11">
        <v>0</v>
      </c>
      <c r="R62" s="11">
        <v>1300</v>
      </c>
      <c r="S62" s="11">
        <v>0</v>
      </c>
      <c r="T62" s="11">
        <v>30</v>
      </c>
      <c r="U62" s="14">
        <f>ROUND((G62+I62)*10%,0)</f>
        <v>5029</v>
      </c>
      <c r="V62" s="11">
        <v>200</v>
      </c>
      <c r="W62" s="11">
        <v>225</v>
      </c>
      <c r="X62" s="14">
        <v>0</v>
      </c>
      <c r="Y62" s="14"/>
      <c r="Z62" s="14"/>
      <c r="AA62" s="11">
        <f t="shared" si="24"/>
        <v>6784</v>
      </c>
      <c r="AB62" s="15">
        <f t="shared" si="25"/>
        <v>50579</v>
      </c>
      <c r="AC62" s="78">
        <f t="shared" si="26"/>
        <v>2</v>
      </c>
      <c r="AD62" s="12">
        <v>825</v>
      </c>
      <c r="AE62" s="49">
        <v>40970</v>
      </c>
      <c r="AF62" s="73"/>
      <c r="AG62" s="94">
        <f t="shared" si="27"/>
        <v>40970</v>
      </c>
      <c r="AH62" s="96">
        <v>40970</v>
      </c>
      <c r="AI62" s="80">
        <v>2249475</v>
      </c>
      <c r="AJ62" s="80" t="s">
        <v>278</v>
      </c>
      <c r="AK62" s="80"/>
      <c r="AL62" s="80"/>
    </row>
    <row r="63" spans="1:38" s="3" customFormat="1" ht="16.5" customHeight="1" x14ac:dyDescent="0.25">
      <c r="A63" s="3">
        <v>0</v>
      </c>
      <c r="B63" s="9">
        <v>61</v>
      </c>
      <c r="C63" s="10">
        <v>2224276</v>
      </c>
      <c r="D63" s="49">
        <v>14344475</v>
      </c>
      <c r="E63" s="11" t="s">
        <v>150</v>
      </c>
      <c r="F63" s="11" t="s">
        <v>226</v>
      </c>
      <c r="G63" s="11">
        <f t="shared" si="28"/>
        <v>61960</v>
      </c>
      <c r="H63" s="12"/>
      <c r="I63" s="11">
        <f t="shared" si="6"/>
        <v>14096</v>
      </c>
      <c r="J63" s="11">
        <f t="shared" si="21"/>
        <v>6196</v>
      </c>
      <c r="K63" s="12">
        <v>2000</v>
      </c>
      <c r="L63" s="11">
        <f t="shared" si="22"/>
        <v>1600</v>
      </c>
      <c r="M63" s="13">
        <f t="shared" si="23"/>
        <v>85852</v>
      </c>
      <c r="N63" s="14">
        <v>8000</v>
      </c>
      <c r="O63" s="11">
        <v>0</v>
      </c>
      <c r="P63" s="14">
        <v>0</v>
      </c>
      <c r="Q63" s="11">
        <v>0</v>
      </c>
      <c r="R63" s="11">
        <v>2200</v>
      </c>
      <c r="S63" s="11">
        <v>0</v>
      </c>
      <c r="T63" s="11">
        <v>60</v>
      </c>
      <c r="U63" s="11">
        <v>0</v>
      </c>
      <c r="V63" s="11">
        <v>200</v>
      </c>
      <c r="W63" s="11">
        <v>225</v>
      </c>
      <c r="X63" s="14">
        <v>4000</v>
      </c>
      <c r="Y63" s="14"/>
      <c r="Z63" s="14"/>
      <c r="AA63" s="11">
        <f t="shared" si="24"/>
        <v>14685</v>
      </c>
      <c r="AB63" s="15">
        <f t="shared" si="25"/>
        <v>71167</v>
      </c>
      <c r="AC63" s="78">
        <f t="shared" si="26"/>
        <v>3</v>
      </c>
      <c r="AD63" s="12">
        <v>1050</v>
      </c>
      <c r="AE63" s="49">
        <v>61960</v>
      </c>
      <c r="AF63" s="73" t="str">
        <f>IFERROR(VLOOKUP(D63,INCREMENTSJUNE,1,FALSE),"")</f>
        <v/>
      </c>
      <c r="AG63" s="94">
        <f t="shared" si="27"/>
        <v>61960</v>
      </c>
      <c r="AH63" s="96">
        <v>61960</v>
      </c>
      <c r="AI63" s="80">
        <v>2224276</v>
      </c>
      <c r="AJ63" s="80" t="s">
        <v>278</v>
      </c>
      <c r="AK63" s="80"/>
      <c r="AL63" s="80"/>
    </row>
    <row r="64" spans="1:38" s="3" customFormat="1" ht="16.5" customHeight="1" x14ac:dyDescent="0.25">
      <c r="A64" s="3">
        <v>0</v>
      </c>
      <c r="B64" s="9">
        <v>62</v>
      </c>
      <c r="C64" s="10">
        <v>2224774</v>
      </c>
      <c r="D64" s="49">
        <v>14371715</v>
      </c>
      <c r="E64" s="11" t="s">
        <v>151</v>
      </c>
      <c r="F64" s="11" t="s">
        <v>184</v>
      </c>
      <c r="G64" s="11">
        <f t="shared" si="28"/>
        <v>61960</v>
      </c>
      <c r="H64" s="12">
        <v>0</v>
      </c>
      <c r="I64" s="11">
        <f t="shared" si="6"/>
        <v>14096</v>
      </c>
      <c r="J64" s="11">
        <f t="shared" si="21"/>
        <v>6196</v>
      </c>
      <c r="K64" s="12">
        <v>2000</v>
      </c>
      <c r="L64" s="11">
        <f t="shared" si="22"/>
        <v>1400</v>
      </c>
      <c r="M64" s="13">
        <f t="shared" si="23"/>
        <v>85652</v>
      </c>
      <c r="N64" s="14">
        <v>10000</v>
      </c>
      <c r="O64" s="86">
        <v>5000</v>
      </c>
      <c r="P64" s="14">
        <v>0</v>
      </c>
      <c r="Q64" s="11">
        <v>0</v>
      </c>
      <c r="R64" s="11">
        <v>2200</v>
      </c>
      <c r="S64" s="11">
        <v>0</v>
      </c>
      <c r="T64" s="11">
        <v>60</v>
      </c>
      <c r="U64" s="11">
        <v>0</v>
      </c>
      <c r="V64" s="11">
        <v>200</v>
      </c>
      <c r="W64" s="11">
        <v>225</v>
      </c>
      <c r="X64" s="14">
        <v>2000</v>
      </c>
      <c r="Y64" s="14"/>
      <c r="Z64" s="14"/>
      <c r="AA64" s="11">
        <f t="shared" si="24"/>
        <v>19685</v>
      </c>
      <c r="AB64" s="15">
        <f t="shared" si="25"/>
        <v>65967</v>
      </c>
      <c r="AC64" s="78">
        <f t="shared" si="26"/>
        <v>2</v>
      </c>
      <c r="AD64" s="12">
        <v>1050</v>
      </c>
      <c r="AE64" s="49">
        <v>61960</v>
      </c>
      <c r="AF64" s="73" t="str">
        <f>IFERROR(VLOOKUP(D64,INCREMENTSJUNE,1,FALSE),"")</f>
        <v/>
      </c>
      <c r="AG64" s="94">
        <f t="shared" si="27"/>
        <v>61960</v>
      </c>
      <c r="AH64" s="96">
        <v>61960</v>
      </c>
      <c r="AI64" s="80">
        <v>2224774</v>
      </c>
      <c r="AJ64" s="80" t="s">
        <v>278</v>
      </c>
      <c r="AK64" s="80"/>
      <c r="AL64" s="80"/>
    </row>
    <row r="65" spans="1:38" s="3" customFormat="1" ht="16.5" customHeight="1" x14ac:dyDescent="0.25">
      <c r="A65" s="3">
        <v>0</v>
      </c>
      <c r="B65" s="9">
        <v>63</v>
      </c>
      <c r="C65" s="10">
        <v>2224293</v>
      </c>
      <c r="D65" s="49">
        <v>14344487</v>
      </c>
      <c r="E65" s="11" t="s">
        <v>227</v>
      </c>
      <c r="F65" s="11" t="s">
        <v>225</v>
      </c>
      <c r="G65" s="11">
        <f t="shared" si="28"/>
        <v>67190</v>
      </c>
      <c r="H65" s="12">
        <v>0</v>
      </c>
      <c r="I65" s="11">
        <f t="shared" si="6"/>
        <v>15286</v>
      </c>
      <c r="J65" s="11">
        <f t="shared" si="21"/>
        <v>6719</v>
      </c>
      <c r="K65" s="12">
        <v>2000</v>
      </c>
      <c r="L65" s="11">
        <f t="shared" si="22"/>
        <v>1700</v>
      </c>
      <c r="M65" s="13">
        <f t="shared" si="23"/>
        <v>92895</v>
      </c>
      <c r="N65" s="14">
        <v>10000</v>
      </c>
      <c r="O65" s="11">
        <v>0</v>
      </c>
      <c r="P65" s="14">
        <v>0</v>
      </c>
      <c r="Q65" s="11">
        <v>0</v>
      </c>
      <c r="R65" s="11">
        <v>3000</v>
      </c>
      <c r="S65" s="11">
        <v>0</v>
      </c>
      <c r="T65" s="11">
        <v>60</v>
      </c>
      <c r="U65" s="11">
        <v>0</v>
      </c>
      <c r="V65" s="11">
        <v>200</v>
      </c>
      <c r="W65" s="11">
        <v>225</v>
      </c>
      <c r="X65" s="14">
        <v>6000</v>
      </c>
      <c r="Y65" s="14"/>
      <c r="Z65" s="14"/>
      <c r="AA65" s="11">
        <f t="shared" si="24"/>
        <v>19485</v>
      </c>
      <c r="AB65" s="15">
        <f t="shared" si="25"/>
        <v>73410</v>
      </c>
      <c r="AC65" s="78">
        <f t="shared" si="26"/>
        <v>3</v>
      </c>
      <c r="AD65" s="12">
        <v>860</v>
      </c>
      <c r="AE65" s="49">
        <v>67190</v>
      </c>
      <c r="AF65" s="73" t="str">
        <f>IFERROR(VLOOKUP(D65,INCREMENTSJUNE,1,FALSE),"")</f>
        <v/>
      </c>
      <c r="AG65" s="94">
        <f t="shared" si="27"/>
        <v>67190</v>
      </c>
      <c r="AH65" s="95">
        <v>67190</v>
      </c>
      <c r="AI65" s="80">
        <v>2224293</v>
      </c>
      <c r="AJ65" s="80" t="s">
        <v>277</v>
      </c>
      <c r="AK65" s="80"/>
      <c r="AL65" s="80"/>
    </row>
    <row r="66" spans="1:38" s="3" customFormat="1" ht="16.5" customHeight="1" x14ac:dyDescent="0.25">
      <c r="A66" s="3">
        <v>0</v>
      </c>
      <c r="B66" s="9">
        <v>64</v>
      </c>
      <c r="C66" s="10">
        <v>2224319</v>
      </c>
      <c r="D66" s="49">
        <v>14344504</v>
      </c>
      <c r="E66" s="11" t="s">
        <v>140</v>
      </c>
      <c r="F66" s="11" t="s">
        <v>211</v>
      </c>
      <c r="G66" s="11">
        <f t="shared" si="28"/>
        <v>76730</v>
      </c>
      <c r="H66" s="12"/>
      <c r="I66" s="11">
        <f t="shared" si="6"/>
        <v>17456</v>
      </c>
      <c r="J66" s="11">
        <f t="shared" si="21"/>
        <v>7673</v>
      </c>
      <c r="K66" s="12">
        <v>2000</v>
      </c>
      <c r="L66" s="11">
        <f t="shared" si="22"/>
        <v>1525</v>
      </c>
      <c r="M66" s="13">
        <f t="shared" si="23"/>
        <v>105384</v>
      </c>
      <c r="N66" s="14">
        <v>12000</v>
      </c>
      <c r="O66" s="11">
        <v>0</v>
      </c>
      <c r="P66" s="14">
        <v>0</v>
      </c>
      <c r="Q66" s="11">
        <v>0</v>
      </c>
      <c r="R66" s="11">
        <v>2200</v>
      </c>
      <c r="S66" s="11">
        <v>0</v>
      </c>
      <c r="T66" s="11">
        <v>60</v>
      </c>
      <c r="U66" s="11">
        <v>0</v>
      </c>
      <c r="V66" s="11">
        <v>200</v>
      </c>
      <c r="W66" s="11">
        <v>225</v>
      </c>
      <c r="X66" s="14">
        <v>8000</v>
      </c>
      <c r="Y66" s="14"/>
      <c r="Z66" s="14"/>
      <c r="AA66" s="11">
        <f t="shared" si="24"/>
        <v>22685</v>
      </c>
      <c r="AB66" s="15">
        <f t="shared" si="25"/>
        <v>82699</v>
      </c>
      <c r="AC66" s="78">
        <f t="shared" si="26"/>
        <v>2</v>
      </c>
      <c r="AD66" s="12">
        <v>935</v>
      </c>
      <c r="AE66" s="49">
        <v>76730</v>
      </c>
      <c r="AF66" s="73"/>
      <c r="AG66" s="94">
        <f t="shared" si="27"/>
        <v>76730</v>
      </c>
      <c r="AH66" s="95">
        <v>76730</v>
      </c>
      <c r="AI66" s="80">
        <v>2224319</v>
      </c>
      <c r="AJ66" s="80" t="s">
        <v>277</v>
      </c>
      <c r="AK66" s="80"/>
      <c r="AL66" s="80"/>
    </row>
    <row r="67" spans="1:38" s="3" customFormat="1" ht="16.5" customHeight="1" x14ac:dyDescent="0.25">
      <c r="B67" s="9">
        <v>65</v>
      </c>
      <c r="C67" s="11">
        <v>2224590</v>
      </c>
      <c r="D67" s="11"/>
      <c r="E67" s="11" t="s">
        <v>336</v>
      </c>
      <c r="F67" s="11" t="s">
        <v>202</v>
      </c>
      <c r="G67" s="11">
        <v>96890</v>
      </c>
      <c r="H67" s="12">
        <v>35</v>
      </c>
      <c r="I67" s="11">
        <f t="shared" ref="I67:I92" si="29">ROUND(G67*22.75%,0)</f>
        <v>22042</v>
      </c>
      <c r="J67" s="11">
        <f t="shared" ref="J67:J92" si="30">ROUND(G67*10%,0)</f>
        <v>9689</v>
      </c>
      <c r="K67" s="12">
        <v>2000</v>
      </c>
      <c r="L67" s="11">
        <f t="shared" ref="L67:L92" si="31">IF(AND(G67&gt;=87481,AC67=1),1375,IF(AND(G67&gt;=65361,AC67=1),1330,IF(AND(G67&gt;=54061,AC67=1),1225,IF(AND(G67&gt;=42141,AC67=1),1000,IF(AND(G67&gt;=31751,AC67=1),850,IF(AND(G67&lt;=31750,AC67=1),700,IF(AND(G67&gt;=87481,AC67=2),1600,IF(AND(G67&gt;=65361,AC67=2),1525,IF(AND(G67&gt;=54061,AC67=2),1400,IF(AND(G67&gt;=42141,AC67=2),1150,IF(AND(G67&gt;=31751,AC67=2),975,IF(AND(G67&lt;=31750,AC67=2),800,IF(AND(G67&gt;=87481,AC67=3),1800,IF(AND(G67&gt;=65361,AC67=3),1700,IF(AND(G67&gt;=54061,AC67=3),1600,IF(AND(G67&gt;=42141,AC67=3),1300,IF(AND(G67&gt;=31751,AC67=3),1100,IF(AND(G67&lt;=31750,AC67=3),900))))))))))))))))))</f>
        <v>1600</v>
      </c>
      <c r="M67" s="13">
        <f t="shared" ref="M67:M92" si="32">SUM(G67:L67)</f>
        <v>132256</v>
      </c>
      <c r="N67" s="14">
        <v>10000</v>
      </c>
      <c r="O67" s="11"/>
      <c r="P67" s="14"/>
      <c r="Q67" s="11"/>
      <c r="R67" s="11">
        <v>1250</v>
      </c>
      <c r="S67" s="11"/>
      <c r="T67" s="11">
        <v>60</v>
      </c>
      <c r="U67" s="11"/>
      <c r="V67" s="11">
        <v>200</v>
      </c>
      <c r="W67" s="11">
        <v>225</v>
      </c>
      <c r="X67" s="14">
        <v>18000</v>
      </c>
      <c r="Y67" s="14"/>
      <c r="Z67" s="14"/>
      <c r="AA67" s="11">
        <f t="shared" si="24"/>
        <v>29735</v>
      </c>
      <c r="AB67" s="15">
        <f>M67-AA67</f>
        <v>102521</v>
      </c>
      <c r="AC67" s="78">
        <f t="shared" ref="AC67:AC92" si="33">IFERROR(VLOOKUP(F67,HILLTOPSNEW,2,FALSE),2)</f>
        <v>2</v>
      </c>
      <c r="AD67" s="12">
        <v>935</v>
      </c>
      <c r="AE67" s="49">
        <v>76730</v>
      </c>
      <c r="AF67" s="73"/>
      <c r="AG67" s="94">
        <f t="shared" ref="AG67:AG92" si="34">IF((AF67="YES"),VLOOKUP(AE67,RATEOFINC,2,FALSE)+AE67,AE67)</f>
        <v>76730</v>
      </c>
      <c r="AH67" s="95">
        <v>76731</v>
      </c>
      <c r="AI67" s="80"/>
      <c r="AJ67" s="80"/>
      <c r="AK67" s="80"/>
      <c r="AL67" s="80"/>
    </row>
    <row r="68" spans="1:38" s="3" customFormat="1" ht="16.5" customHeight="1" x14ac:dyDescent="0.25">
      <c r="B68" s="9">
        <v>66</v>
      </c>
      <c r="C68" s="11">
        <v>2224357</v>
      </c>
      <c r="D68" s="11"/>
      <c r="E68" s="11" t="s">
        <v>342</v>
      </c>
      <c r="F68" s="11" t="s">
        <v>172</v>
      </c>
      <c r="G68" s="11">
        <v>61960</v>
      </c>
      <c r="H68" s="12"/>
      <c r="I68" s="11">
        <f t="shared" si="29"/>
        <v>14096</v>
      </c>
      <c r="J68" s="11">
        <f t="shared" si="30"/>
        <v>6196</v>
      </c>
      <c r="K68" s="12">
        <v>2000</v>
      </c>
      <c r="L68" s="11">
        <f t="shared" si="31"/>
        <v>1400</v>
      </c>
      <c r="M68" s="13">
        <f t="shared" si="32"/>
        <v>85652</v>
      </c>
      <c r="N68" s="14">
        <v>5000</v>
      </c>
      <c r="O68" s="11"/>
      <c r="P68" s="14"/>
      <c r="Q68" s="11"/>
      <c r="R68" s="11">
        <v>2200</v>
      </c>
      <c r="S68" s="11"/>
      <c r="T68" s="11">
        <v>60</v>
      </c>
      <c r="U68" s="11"/>
      <c r="V68" s="11">
        <v>200</v>
      </c>
      <c r="W68" s="11">
        <v>225</v>
      </c>
      <c r="X68" s="14">
        <v>5000</v>
      </c>
      <c r="Y68" s="14"/>
      <c r="Z68" s="14"/>
      <c r="AA68" s="11">
        <f t="shared" si="24"/>
        <v>12685</v>
      </c>
      <c r="AB68" s="15">
        <f t="shared" ref="AB68:AB92" si="35">M68-AA68</f>
        <v>72967</v>
      </c>
      <c r="AC68" s="78">
        <f t="shared" si="33"/>
        <v>2</v>
      </c>
      <c r="AD68" s="12">
        <v>935</v>
      </c>
      <c r="AE68" s="49">
        <v>76730</v>
      </c>
      <c r="AF68" s="73"/>
      <c r="AG68" s="94">
        <f t="shared" si="34"/>
        <v>76730</v>
      </c>
      <c r="AH68" s="95">
        <v>76733</v>
      </c>
      <c r="AI68" s="80"/>
      <c r="AJ68" s="80"/>
      <c r="AK68" s="80"/>
      <c r="AL68" s="80"/>
    </row>
    <row r="69" spans="1:38" s="3" customFormat="1" ht="16.5" customHeight="1" x14ac:dyDescent="0.25">
      <c r="B69" s="9">
        <v>67</v>
      </c>
      <c r="C69" s="126" t="s">
        <v>374</v>
      </c>
      <c r="D69" s="11"/>
      <c r="E69" s="11" t="s">
        <v>343</v>
      </c>
      <c r="F69" s="11" t="s">
        <v>178</v>
      </c>
      <c r="G69" s="11">
        <v>48440</v>
      </c>
      <c r="H69" s="12"/>
      <c r="I69" s="11">
        <f t="shared" si="29"/>
        <v>11020</v>
      </c>
      <c r="J69" s="11">
        <f t="shared" si="30"/>
        <v>4844</v>
      </c>
      <c r="K69" s="12">
        <v>2000</v>
      </c>
      <c r="L69" s="11">
        <f t="shared" si="31"/>
        <v>1150</v>
      </c>
      <c r="M69" s="13">
        <f t="shared" si="32"/>
        <v>67454</v>
      </c>
      <c r="N69" s="14"/>
      <c r="O69" s="11"/>
      <c r="P69" s="14"/>
      <c r="Q69" s="11"/>
      <c r="R69" s="11">
        <v>2000</v>
      </c>
      <c r="S69" s="11"/>
      <c r="T69" s="11">
        <v>30</v>
      </c>
      <c r="U69" s="11">
        <f>ROUND((G69+I69)*10%,0)</f>
        <v>5946</v>
      </c>
      <c r="V69" s="11">
        <v>200</v>
      </c>
      <c r="W69" s="11">
        <v>225</v>
      </c>
      <c r="X69" s="14"/>
      <c r="Y69" s="14"/>
      <c r="Z69" s="14"/>
      <c r="AA69" s="11">
        <f t="shared" si="24"/>
        <v>8401</v>
      </c>
      <c r="AB69" s="15">
        <f t="shared" si="35"/>
        <v>59053</v>
      </c>
      <c r="AC69" s="78">
        <f t="shared" si="33"/>
        <v>2</v>
      </c>
      <c r="AD69" s="12">
        <v>935</v>
      </c>
      <c r="AE69" s="49">
        <v>76730</v>
      </c>
      <c r="AF69" s="73"/>
      <c r="AG69" s="94">
        <f t="shared" si="34"/>
        <v>76730</v>
      </c>
      <c r="AH69" s="95">
        <v>76734</v>
      </c>
      <c r="AI69" s="80"/>
      <c r="AJ69" s="80"/>
      <c r="AK69" s="80"/>
      <c r="AL69" s="80"/>
    </row>
    <row r="70" spans="1:38" s="3" customFormat="1" ht="16.5" customHeight="1" x14ac:dyDescent="0.25">
      <c r="B70" s="9">
        <v>68</v>
      </c>
      <c r="C70" s="11">
        <v>2244214</v>
      </c>
      <c r="D70" s="11"/>
      <c r="E70" s="11" t="s">
        <v>344</v>
      </c>
      <c r="F70" s="11" t="s">
        <v>181</v>
      </c>
      <c r="G70" s="11">
        <v>52600</v>
      </c>
      <c r="H70" s="12"/>
      <c r="I70" s="11">
        <f t="shared" si="29"/>
        <v>11967</v>
      </c>
      <c r="J70" s="11">
        <f t="shared" si="30"/>
        <v>5260</v>
      </c>
      <c r="K70" s="12">
        <v>2000</v>
      </c>
      <c r="L70" s="11">
        <f t="shared" si="31"/>
        <v>1300</v>
      </c>
      <c r="M70" s="13">
        <f t="shared" si="32"/>
        <v>73127</v>
      </c>
      <c r="N70" s="14"/>
      <c r="O70" s="11"/>
      <c r="P70" s="14"/>
      <c r="Q70" s="11"/>
      <c r="R70" s="11">
        <v>1800</v>
      </c>
      <c r="S70" s="11"/>
      <c r="T70" s="11">
        <v>60</v>
      </c>
      <c r="U70" s="11">
        <f>ROUND((G70+I70)*10%,0)</f>
        <v>6457</v>
      </c>
      <c r="V70" s="11">
        <v>200</v>
      </c>
      <c r="W70" s="11">
        <v>225</v>
      </c>
      <c r="X70" s="14"/>
      <c r="Y70" s="14"/>
      <c r="Z70" s="14"/>
      <c r="AA70" s="11">
        <f t="shared" si="24"/>
        <v>8742</v>
      </c>
      <c r="AB70" s="15">
        <f t="shared" si="35"/>
        <v>64385</v>
      </c>
      <c r="AC70" s="78">
        <f t="shared" si="33"/>
        <v>3</v>
      </c>
      <c r="AD70" s="12">
        <v>935</v>
      </c>
      <c r="AE70" s="49">
        <v>76730</v>
      </c>
      <c r="AF70" s="73"/>
      <c r="AG70" s="94">
        <f t="shared" si="34"/>
        <v>76730</v>
      </c>
      <c r="AH70" s="95">
        <v>76735</v>
      </c>
      <c r="AI70" s="80"/>
      <c r="AJ70" s="80"/>
      <c r="AK70" s="80"/>
      <c r="AL70" s="80"/>
    </row>
    <row r="71" spans="1:38" s="3" customFormat="1" ht="16.5" customHeight="1" x14ac:dyDescent="0.25">
      <c r="B71" s="9">
        <v>69</v>
      </c>
      <c r="C71" s="11">
        <v>2245051</v>
      </c>
      <c r="D71" s="11"/>
      <c r="E71" s="11" t="s">
        <v>345</v>
      </c>
      <c r="F71" s="11" t="s">
        <v>181</v>
      </c>
      <c r="G71" s="11">
        <v>52600</v>
      </c>
      <c r="H71" s="12"/>
      <c r="I71" s="11">
        <f t="shared" si="29"/>
        <v>11967</v>
      </c>
      <c r="J71" s="11">
        <f t="shared" si="30"/>
        <v>5260</v>
      </c>
      <c r="K71" s="12">
        <v>2000</v>
      </c>
      <c r="L71" s="11">
        <f t="shared" si="31"/>
        <v>1300</v>
      </c>
      <c r="M71" s="13">
        <f t="shared" si="32"/>
        <v>73127</v>
      </c>
      <c r="N71" s="14"/>
      <c r="O71" s="11"/>
      <c r="P71" s="14"/>
      <c r="Q71" s="11"/>
      <c r="R71" s="11">
        <v>1800</v>
      </c>
      <c r="S71" s="11"/>
      <c r="T71" s="11">
        <v>60</v>
      </c>
      <c r="U71" s="11">
        <f>ROUND((G71+I71)*10%,0)</f>
        <v>6457</v>
      </c>
      <c r="V71" s="11">
        <v>200</v>
      </c>
      <c r="W71" s="11">
        <v>225</v>
      </c>
      <c r="X71" s="14"/>
      <c r="Y71" s="14"/>
      <c r="Z71" s="14"/>
      <c r="AA71" s="11">
        <f t="shared" si="24"/>
        <v>8742</v>
      </c>
      <c r="AB71" s="15">
        <f t="shared" si="35"/>
        <v>64385</v>
      </c>
      <c r="AC71" s="78">
        <f t="shared" si="33"/>
        <v>3</v>
      </c>
      <c r="AD71" s="12">
        <v>935</v>
      </c>
      <c r="AE71" s="49">
        <v>76730</v>
      </c>
      <c r="AF71" s="73"/>
      <c r="AG71" s="94">
        <f t="shared" si="34"/>
        <v>76730</v>
      </c>
      <c r="AH71" s="95">
        <v>76736</v>
      </c>
      <c r="AI71" s="80"/>
      <c r="AJ71" s="80"/>
      <c r="AK71" s="80"/>
      <c r="AL71" s="80"/>
    </row>
    <row r="72" spans="1:38" s="3" customFormat="1" ht="16.5" customHeight="1" x14ac:dyDescent="0.25">
      <c r="B72" s="9">
        <v>70</v>
      </c>
      <c r="C72" s="11">
        <v>2247113</v>
      </c>
      <c r="D72" s="11"/>
      <c r="E72" s="11" t="s">
        <v>346</v>
      </c>
      <c r="F72" s="11" t="s">
        <v>186</v>
      </c>
      <c r="G72" s="11">
        <v>48440</v>
      </c>
      <c r="H72" s="12"/>
      <c r="I72" s="11">
        <f t="shared" si="29"/>
        <v>11020</v>
      </c>
      <c r="J72" s="11">
        <f t="shared" si="30"/>
        <v>4844</v>
      </c>
      <c r="K72" s="12">
        <v>2000</v>
      </c>
      <c r="L72" s="11">
        <f t="shared" si="31"/>
        <v>1150</v>
      </c>
      <c r="M72" s="13">
        <f t="shared" si="32"/>
        <v>67454</v>
      </c>
      <c r="N72" s="14"/>
      <c r="O72" s="11"/>
      <c r="P72" s="14"/>
      <c r="Q72" s="11"/>
      <c r="R72" s="11">
        <v>2150</v>
      </c>
      <c r="S72" s="11"/>
      <c r="T72" s="11">
        <v>30</v>
      </c>
      <c r="U72" s="11">
        <f>ROUND((G72+I72)*10%,0)</f>
        <v>5946</v>
      </c>
      <c r="V72" s="11">
        <v>200</v>
      </c>
      <c r="W72" s="11">
        <v>225</v>
      </c>
      <c r="X72" s="14"/>
      <c r="Y72" s="14"/>
      <c r="Z72" s="14"/>
      <c r="AA72" s="11">
        <f t="shared" si="24"/>
        <v>8551</v>
      </c>
      <c r="AB72" s="15">
        <f t="shared" si="35"/>
        <v>58903</v>
      </c>
      <c r="AC72" s="78">
        <f t="shared" si="33"/>
        <v>2</v>
      </c>
      <c r="AD72" s="12">
        <v>935</v>
      </c>
      <c r="AE72" s="49">
        <v>76730</v>
      </c>
      <c r="AF72" s="73"/>
      <c r="AG72" s="94">
        <f t="shared" si="34"/>
        <v>76730</v>
      </c>
      <c r="AH72" s="95">
        <v>76737</v>
      </c>
      <c r="AI72" s="80"/>
      <c r="AJ72" s="80"/>
      <c r="AK72" s="80"/>
      <c r="AL72" s="80"/>
    </row>
    <row r="73" spans="1:38" s="3" customFormat="1" ht="16.5" customHeight="1" x14ac:dyDescent="0.25">
      <c r="B73" s="9">
        <v>71</v>
      </c>
      <c r="C73" s="11">
        <v>2245038</v>
      </c>
      <c r="D73" s="11"/>
      <c r="E73" s="11" t="s">
        <v>347</v>
      </c>
      <c r="F73" s="11" t="s">
        <v>187</v>
      </c>
      <c r="G73" s="11">
        <v>48440</v>
      </c>
      <c r="H73" s="12"/>
      <c r="I73" s="11">
        <f t="shared" si="29"/>
        <v>11020</v>
      </c>
      <c r="J73" s="11">
        <f t="shared" si="30"/>
        <v>4844</v>
      </c>
      <c r="K73" s="12">
        <v>2000</v>
      </c>
      <c r="L73" s="11">
        <f t="shared" si="31"/>
        <v>1150</v>
      </c>
      <c r="M73" s="13">
        <f t="shared" si="32"/>
        <v>67454</v>
      </c>
      <c r="N73" s="14"/>
      <c r="O73" s="11"/>
      <c r="P73" s="14"/>
      <c r="Q73" s="11"/>
      <c r="R73" s="11">
        <v>1800</v>
      </c>
      <c r="S73" s="11"/>
      <c r="T73" s="11">
        <v>30</v>
      </c>
      <c r="U73" s="11">
        <f>ROUND((G73+I73)*10%,0)</f>
        <v>5946</v>
      </c>
      <c r="V73" s="11">
        <v>200</v>
      </c>
      <c r="W73" s="11">
        <v>225</v>
      </c>
      <c r="X73" s="14"/>
      <c r="Y73" s="14"/>
      <c r="Z73" s="14"/>
      <c r="AA73" s="11">
        <f t="shared" si="24"/>
        <v>8201</v>
      </c>
      <c r="AB73" s="15">
        <f t="shared" si="35"/>
        <v>59253</v>
      </c>
      <c r="AC73" s="78">
        <f t="shared" si="33"/>
        <v>2</v>
      </c>
      <c r="AD73" s="12">
        <v>935</v>
      </c>
      <c r="AE73" s="49">
        <v>76730</v>
      </c>
      <c r="AF73" s="73"/>
      <c r="AG73" s="94">
        <f t="shared" si="34"/>
        <v>76730</v>
      </c>
      <c r="AH73" s="95">
        <v>76738</v>
      </c>
      <c r="AI73" s="80"/>
      <c r="AJ73" s="80"/>
      <c r="AK73" s="80"/>
      <c r="AL73" s="80"/>
    </row>
    <row r="74" spans="1:38" s="3" customFormat="1" ht="16.5" customHeight="1" x14ac:dyDescent="0.25">
      <c r="B74" s="9">
        <v>72</v>
      </c>
      <c r="C74" s="11">
        <v>2224771</v>
      </c>
      <c r="D74" s="11"/>
      <c r="E74" s="11" t="s">
        <v>348</v>
      </c>
      <c r="F74" s="11" t="s">
        <v>187</v>
      </c>
      <c r="G74" s="11">
        <v>61960</v>
      </c>
      <c r="H74" s="12"/>
      <c r="I74" s="11">
        <f t="shared" si="29"/>
        <v>14096</v>
      </c>
      <c r="J74" s="11">
        <f t="shared" si="30"/>
        <v>6196</v>
      </c>
      <c r="K74" s="12">
        <v>2000</v>
      </c>
      <c r="L74" s="11">
        <f t="shared" si="31"/>
        <v>1400</v>
      </c>
      <c r="M74" s="13">
        <f t="shared" si="32"/>
        <v>85652</v>
      </c>
      <c r="N74" s="14">
        <v>6000</v>
      </c>
      <c r="O74" s="11"/>
      <c r="P74" s="14"/>
      <c r="Q74" s="11"/>
      <c r="R74" s="11">
        <v>3000</v>
      </c>
      <c r="S74" s="11"/>
      <c r="T74" s="11">
        <v>60</v>
      </c>
      <c r="U74" s="11"/>
      <c r="V74" s="11">
        <v>200</v>
      </c>
      <c r="W74" s="11">
        <v>225</v>
      </c>
      <c r="X74" s="14">
        <v>6500</v>
      </c>
      <c r="Y74" s="14"/>
      <c r="Z74" s="14"/>
      <c r="AA74" s="11">
        <f t="shared" si="24"/>
        <v>15985</v>
      </c>
      <c r="AB74" s="15">
        <f t="shared" si="35"/>
        <v>69667</v>
      </c>
      <c r="AC74" s="78">
        <f t="shared" si="33"/>
        <v>2</v>
      </c>
      <c r="AD74" s="12">
        <v>935</v>
      </c>
      <c r="AE74" s="49">
        <v>76730</v>
      </c>
      <c r="AF74" s="73"/>
      <c r="AG74" s="94">
        <f t="shared" si="34"/>
        <v>76730</v>
      </c>
      <c r="AH74" s="95">
        <v>76739</v>
      </c>
      <c r="AI74" s="80"/>
      <c r="AJ74" s="80"/>
      <c r="AK74" s="80"/>
      <c r="AL74" s="80"/>
    </row>
    <row r="75" spans="1:38" s="3" customFormat="1" ht="16.5" customHeight="1" x14ac:dyDescent="0.25">
      <c r="B75" s="9">
        <v>73</v>
      </c>
      <c r="C75" s="11">
        <v>2243849</v>
      </c>
      <c r="D75" s="11"/>
      <c r="E75" s="11" t="s">
        <v>349</v>
      </c>
      <c r="F75" s="11" t="s">
        <v>188</v>
      </c>
      <c r="G75" s="11">
        <v>52600</v>
      </c>
      <c r="H75" s="12"/>
      <c r="I75" s="11">
        <f t="shared" si="29"/>
        <v>11967</v>
      </c>
      <c r="J75" s="11">
        <f t="shared" si="30"/>
        <v>5260</v>
      </c>
      <c r="K75" s="12">
        <v>2000</v>
      </c>
      <c r="L75" s="11">
        <f t="shared" si="31"/>
        <v>1150</v>
      </c>
      <c r="M75" s="13">
        <f t="shared" si="32"/>
        <v>72977</v>
      </c>
      <c r="N75" s="14"/>
      <c r="O75" s="11"/>
      <c r="P75" s="14"/>
      <c r="Q75" s="11"/>
      <c r="R75" s="11">
        <v>1800</v>
      </c>
      <c r="S75" s="11"/>
      <c r="T75" s="11">
        <v>60</v>
      </c>
      <c r="U75" s="11">
        <f>ROUND((G75+I75)*10%,0)</f>
        <v>6457</v>
      </c>
      <c r="V75" s="11">
        <v>200</v>
      </c>
      <c r="W75" s="11">
        <v>225</v>
      </c>
      <c r="X75" s="14"/>
      <c r="Y75" s="14"/>
      <c r="Z75" s="14"/>
      <c r="AA75" s="11">
        <f t="shared" si="24"/>
        <v>8742</v>
      </c>
      <c r="AB75" s="15">
        <f t="shared" si="35"/>
        <v>64235</v>
      </c>
      <c r="AC75" s="78">
        <f t="shared" si="33"/>
        <v>2</v>
      </c>
      <c r="AD75" s="12">
        <v>935</v>
      </c>
      <c r="AE75" s="49">
        <v>76730</v>
      </c>
      <c r="AF75" s="73"/>
      <c r="AG75" s="94">
        <f t="shared" si="34"/>
        <v>76730</v>
      </c>
      <c r="AH75" s="95">
        <v>76740</v>
      </c>
      <c r="AI75" s="80"/>
      <c r="AJ75" s="80"/>
      <c r="AK75" s="80"/>
      <c r="AL75" s="80"/>
    </row>
    <row r="76" spans="1:38" s="3" customFormat="1" ht="16.5" customHeight="1" x14ac:dyDescent="0.25">
      <c r="B76" s="9">
        <v>74</v>
      </c>
      <c r="C76" s="11">
        <v>2217522</v>
      </c>
      <c r="D76" s="11"/>
      <c r="E76" s="11" t="s">
        <v>350</v>
      </c>
      <c r="F76" s="11" t="s">
        <v>189</v>
      </c>
      <c r="G76" s="11">
        <v>72810</v>
      </c>
      <c r="H76" s="12"/>
      <c r="I76" s="11">
        <f t="shared" si="29"/>
        <v>16564</v>
      </c>
      <c r="J76" s="11">
        <f t="shared" si="30"/>
        <v>7281</v>
      </c>
      <c r="K76" s="12">
        <v>2000</v>
      </c>
      <c r="L76" s="11">
        <f t="shared" si="31"/>
        <v>1700</v>
      </c>
      <c r="M76" s="13">
        <f t="shared" si="32"/>
        <v>100355</v>
      </c>
      <c r="N76" s="14">
        <v>5000</v>
      </c>
      <c r="O76" s="11"/>
      <c r="P76" s="14"/>
      <c r="Q76" s="11"/>
      <c r="R76" s="11">
        <v>2200</v>
      </c>
      <c r="S76" s="11"/>
      <c r="T76" s="11">
        <v>60</v>
      </c>
      <c r="U76" s="11"/>
      <c r="V76" s="11">
        <v>200</v>
      </c>
      <c r="W76" s="11">
        <v>225</v>
      </c>
      <c r="X76" s="14">
        <v>8000</v>
      </c>
      <c r="Y76" s="14"/>
      <c r="Z76" s="14"/>
      <c r="AA76" s="11">
        <f t="shared" si="24"/>
        <v>15685</v>
      </c>
      <c r="AB76" s="15">
        <f t="shared" si="35"/>
        <v>84670</v>
      </c>
      <c r="AC76" s="78">
        <f t="shared" si="33"/>
        <v>3</v>
      </c>
      <c r="AD76" s="12">
        <v>935</v>
      </c>
      <c r="AE76" s="49">
        <v>76730</v>
      </c>
      <c r="AF76" s="73"/>
      <c r="AG76" s="94">
        <f t="shared" si="34"/>
        <v>76730</v>
      </c>
      <c r="AH76" s="95">
        <v>76741</v>
      </c>
      <c r="AI76" s="80"/>
      <c r="AJ76" s="80"/>
      <c r="AK76" s="80"/>
      <c r="AL76" s="80"/>
    </row>
    <row r="77" spans="1:38" s="3" customFormat="1" ht="16.5" customHeight="1" x14ac:dyDescent="0.25">
      <c r="B77" s="9">
        <v>75</v>
      </c>
      <c r="C77" s="11">
        <v>2224172</v>
      </c>
      <c r="D77" s="11"/>
      <c r="E77" s="11" t="s">
        <v>353</v>
      </c>
      <c r="F77" s="11" t="s">
        <v>192</v>
      </c>
      <c r="G77" s="11">
        <v>61960</v>
      </c>
      <c r="H77" s="12"/>
      <c r="I77" s="11">
        <f t="shared" si="29"/>
        <v>14096</v>
      </c>
      <c r="J77" s="11">
        <f t="shared" si="30"/>
        <v>6196</v>
      </c>
      <c r="K77" s="12">
        <v>2000</v>
      </c>
      <c r="L77" s="11">
        <f t="shared" si="31"/>
        <v>1600</v>
      </c>
      <c r="M77" s="13">
        <f t="shared" si="32"/>
        <v>85852</v>
      </c>
      <c r="N77" s="14">
        <v>8000</v>
      </c>
      <c r="O77" s="11"/>
      <c r="P77" s="14"/>
      <c r="Q77" s="11"/>
      <c r="R77" s="11">
        <v>2200</v>
      </c>
      <c r="S77" s="11"/>
      <c r="T77" s="11">
        <v>60</v>
      </c>
      <c r="U77" s="11"/>
      <c r="V77" s="11">
        <v>200</v>
      </c>
      <c r="W77" s="11">
        <v>225</v>
      </c>
      <c r="X77" s="14">
        <v>4000</v>
      </c>
      <c r="Y77" s="14"/>
      <c r="Z77" s="14"/>
      <c r="AA77" s="11">
        <f t="shared" si="24"/>
        <v>14685</v>
      </c>
      <c r="AB77" s="15">
        <f t="shared" si="35"/>
        <v>71167</v>
      </c>
      <c r="AC77" s="78">
        <f t="shared" si="33"/>
        <v>3</v>
      </c>
      <c r="AD77" s="12">
        <v>935</v>
      </c>
      <c r="AE77" s="49">
        <v>76730</v>
      </c>
      <c r="AF77" s="73"/>
      <c r="AG77" s="94">
        <f t="shared" si="34"/>
        <v>76730</v>
      </c>
      <c r="AH77" s="95">
        <v>76744</v>
      </c>
      <c r="AI77" s="80"/>
      <c r="AJ77" s="80"/>
      <c r="AK77" s="80"/>
      <c r="AL77" s="80"/>
    </row>
    <row r="78" spans="1:38" s="3" customFormat="1" ht="16.5" customHeight="1" x14ac:dyDescent="0.25">
      <c r="B78" s="9">
        <v>76</v>
      </c>
      <c r="C78" s="11">
        <v>2224323</v>
      </c>
      <c r="D78" s="11"/>
      <c r="E78" s="11" t="s">
        <v>354</v>
      </c>
      <c r="F78" s="11" t="s">
        <v>193</v>
      </c>
      <c r="G78" s="11">
        <v>60260</v>
      </c>
      <c r="H78" s="12"/>
      <c r="I78" s="11">
        <f t="shared" si="29"/>
        <v>13709</v>
      </c>
      <c r="J78" s="11">
        <f t="shared" si="30"/>
        <v>6026</v>
      </c>
      <c r="K78" s="12">
        <v>2000</v>
      </c>
      <c r="L78" s="11">
        <f t="shared" si="31"/>
        <v>1600</v>
      </c>
      <c r="M78" s="13">
        <f t="shared" si="32"/>
        <v>83595</v>
      </c>
      <c r="N78" s="14">
        <v>4000</v>
      </c>
      <c r="O78" s="11"/>
      <c r="P78" s="14"/>
      <c r="Q78" s="11"/>
      <c r="R78" s="11">
        <v>2200</v>
      </c>
      <c r="S78" s="11"/>
      <c r="T78" s="11">
        <v>60</v>
      </c>
      <c r="U78" s="11"/>
      <c r="V78" s="11">
        <v>200</v>
      </c>
      <c r="W78" s="11">
        <v>225</v>
      </c>
      <c r="X78" s="14">
        <v>3000</v>
      </c>
      <c r="Y78" s="14"/>
      <c r="Z78" s="14"/>
      <c r="AA78" s="11">
        <f t="shared" si="24"/>
        <v>9685</v>
      </c>
      <c r="AB78" s="15">
        <f t="shared" si="35"/>
        <v>73910</v>
      </c>
      <c r="AC78" s="78">
        <f t="shared" si="33"/>
        <v>3</v>
      </c>
      <c r="AD78" s="12">
        <v>935</v>
      </c>
      <c r="AE78" s="49">
        <v>76730</v>
      </c>
      <c r="AF78" s="73"/>
      <c r="AG78" s="94">
        <f t="shared" si="34"/>
        <v>76730</v>
      </c>
      <c r="AH78" s="95">
        <v>76745</v>
      </c>
      <c r="AI78" s="80"/>
      <c r="AJ78" s="80"/>
      <c r="AK78" s="80"/>
      <c r="AL78" s="80"/>
    </row>
    <row r="79" spans="1:38" s="3" customFormat="1" ht="16.5" customHeight="1" x14ac:dyDescent="0.25">
      <c r="B79" s="9">
        <v>77</v>
      </c>
      <c r="C79" s="11">
        <v>2247006</v>
      </c>
      <c r="D79" s="11"/>
      <c r="E79" s="11" t="s">
        <v>355</v>
      </c>
      <c r="F79" s="11" t="s">
        <v>371</v>
      </c>
      <c r="G79" s="11">
        <v>48440</v>
      </c>
      <c r="H79" s="12"/>
      <c r="I79" s="11">
        <f t="shared" si="29"/>
        <v>11020</v>
      </c>
      <c r="J79" s="11">
        <f t="shared" si="30"/>
        <v>4844</v>
      </c>
      <c r="K79" s="12">
        <v>2000</v>
      </c>
      <c r="L79" s="11">
        <f t="shared" si="31"/>
        <v>1150</v>
      </c>
      <c r="M79" s="13">
        <f t="shared" si="32"/>
        <v>67454</v>
      </c>
      <c r="N79" s="14"/>
      <c r="O79" s="11"/>
      <c r="P79" s="14"/>
      <c r="Q79" s="11"/>
      <c r="R79" s="11">
        <v>1800</v>
      </c>
      <c r="S79" s="11"/>
      <c r="T79" s="11">
        <v>30</v>
      </c>
      <c r="U79" s="11">
        <f>ROUND((G79+I79)*10%,0)</f>
        <v>5946</v>
      </c>
      <c r="V79" s="11">
        <v>200</v>
      </c>
      <c r="W79" s="11">
        <v>225</v>
      </c>
      <c r="X79" s="14"/>
      <c r="Y79" s="14"/>
      <c r="Z79" s="14"/>
      <c r="AA79" s="11">
        <f t="shared" si="24"/>
        <v>8201</v>
      </c>
      <c r="AB79" s="15">
        <f t="shared" si="35"/>
        <v>59253</v>
      </c>
      <c r="AC79" s="78">
        <f t="shared" si="33"/>
        <v>2</v>
      </c>
      <c r="AD79" s="12">
        <v>935</v>
      </c>
      <c r="AE79" s="49">
        <v>76730</v>
      </c>
      <c r="AF79" s="73"/>
      <c r="AG79" s="94">
        <f t="shared" si="34"/>
        <v>76730</v>
      </c>
      <c r="AH79" s="95">
        <v>76746</v>
      </c>
      <c r="AI79" s="80"/>
      <c r="AJ79" s="80"/>
      <c r="AK79" s="80"/>
      <c r="AL79" s="80"/>
    </row>
    <row r="80" spans="1:38" s="3" customFormat="1" ht="16.5" customHeight="1" x14ac:dyDescent="0.25">
      <c r="B80" s="9">
        <v>78</v>
      </c>
      <c r="C80" s="11">
        <v>2224634</v>
      </c>
      <c r="D80" s="11"/>
      <c r="E80" s="11" t="s">
        <v>356</v>
      </c>
      <c r="F80" s="11" t="s">
        <v>195</v>
      </c>
      <c r="G80" s="11">
        <v>61960</v>
      </c>
      <c r="H80" s="12"/>
      <c r="I80" s="11">
        <f t="shared" si="29"/>
        <v>14096</v>
      </c>
      <c r="J80" s="11">
        <f t="shared" si="30"/>
        <v>6196</v>
      </c>
      <c r="K80" s="12">
        <v>2000</v>
      </c>
      <c r="L80" s="11">
        <f t="shared" si="31"/>
        <v>1400</v>
      </c>
      <c r="M80" s="13">
        <f t="shared" si="32"/>
        <v>85652</v>
      </c>
      <c r="N80" s="14">
        <v>5000</v>
      </c>
      <c r="O80" s="11"/>
      <c r="P80" s="14"/>
      <c r="Q80" s="11"/>
      <c r="R80" s="11">
        <v>3000</v>
      </c>
      <c r="S80" s="11"/>
      <c r="T80" s="11">
        <v>60</v>
      </c>
      <c r="U80" s="11"/>
      <c r="V80" s="11">
        <v>200</v>
      </c>
      <c r="W80" s="11">
        <v>225</v>
      </c>
      <c r="X80" s="14">
        <v>6500</v>
      </c>
      <c r="Y80" s="14"/>
      <c r="Z80" s="14"/>
      <c r="AA80" s="11">
        <f t="shared" si="24"/>
        <v>14985</v>
      </c>
      <c r="AB80" s="15">
        <f t="shared" si="35"/>
        <v>70667</v>
      </c>
      <c r="AC80" s="78">
        <f t="shared" si="33"/>
        <v>2</v>
      </c>
      <c r="AD80" s="12">
        <v>935</v>
      </c>
      <c r="AE80" s="49">
        <v>76730</v>
      </c>
      <c r="AF80" s="73"/>
      <c r="AG80" s="94">
        <f t="shared" si="34"/>
        <v>76730</v>
      </c>
      <c r="AH80" s="95">
        <v>76747</v>
      </c>
      <c r="AI80" s="80"/>
      <c r="AJ80" s="80"/>
      <c r="AK80" s="80"/>
      <c r="AL80" s="80"/>
    </row>
    <row r="81" spans="2:38" s="3" customFormat="1" ht="16.5" customHeight="1" x14ac:dyDescent="0.25">
      <c r="B81" s="9">
        <v>79</v>
      </c>
      <c r="C81" s="11">
        <v>2244664</v>
      </c>
      <c r="D81" s="11"/>
      <c r="E81" s="11" t="s">
        <v>357</v>
      </c>
      <c r="F81" s="11" t="s">
        <v>195</v>
      </c>
      <c r="G81" s="11">
        <v>52600</v>
      </c>
      <c r="H81" s="12"/>
      <c r="I81" s="11">
        <f t="shared" si="29"/>
        <v>11967</v>
      </c>
      <c r="J81" s="11">
        <f t="shared" si="30"/>
        <v>5260</v>
      </c>
      <c r="K81" s="12">
        <v>2000</v>
      </c>
      <c r="L81" s="11">
        <f t="shared" si="31"/>
        <v>1150</v>
      </c>
      <c r="M81" s="13">
        <f t="shared" si="32"/>
        <v>72977</v>
      </c>
      <c r="N81" s="14"/>
      <c r="O81" s="11"/>
      <c r="P81" s="14"/>
      <c r="Q81" s="11"/>
      <c r="R81" s="11">
        <v>1500</v>
      </c>
      <c r="S81" s="11"/>
      <c r="T81" s="11">
        <v>60</v>
      </c>
      <c r="U81" s="11">
        <f>ROUND((G81+I81)*10%,0)</f>
        <v>6457</v>
      </c>
      <c r="V81" s="11">
        <v>200</v>
      </c>
      <c r="W81" s="11">
        <v>225</v>
      </c>
      <c r="X81" s="14"/>
      <c r="Y81" s="14"/>
      <c r="Z81" s="14"/>
      <c r="AA81" s="11">
        <f t="shared" si="24"/>
        <v>8442</v>
      </c>
      <c r="AB81" s="15">
        <f t="shared" si="35"/>
        <v>64535</v>
      </c>
      <c r="AC81" s="78">
        <f t="shared" si="33"/>
        <v>2</v>
      </c>
      <c r="AD81" s="12">
        <v>935</v>
      </c>
      <c r="AE81" s="49">
        <v>76730</v>
      </c>
      <c r="AF81" s="73"/>
      <c r="AG81" s="94">
        <f t="shared" si="34"/>
        <v>76730</v>
      </c>
      <c r="AH81" s="95">
        <v>76748</v>
      </c>
      <c r="AI81" s="80"/>
      <c r="AJ81" s="80"/>
      <c r="AK81" s="80"/>
      <c r="AL81" s="80"/>
    </row>
    <row r="82" spans="2:38" s="3" customFormat="1" ht="16.5" customHeight="1" x14ac:dyDescent="0.25">
      <c r="B82" s="9">
        <v>80</v>
      </c>
      <c r="C82" s="11">
        <v>2224289</v>
      </c>
      <c r="D82" s="11"/>
      <c r="E82" s="11" t="s">
        <v>358</v>
      </c>
      <c r="F82" s="11" t="s">
        <v>195</v>
      </c>
      <c r="G82" s="11">
        <v>60260</v>
      </c>
      <c r="H82" s="12"/>
      <c r="I82" s="11">
        <f t="shared" si="29"/>
        <v>13709</v>
      </c>
      <c r="J82" s="11">
        <f t="shared" si="30"/>
        <v>6026</v>
      </c>
      <c r="K82" s="12">
        <v>2000</v>
      </c>
      <c r="L82" s="11">
        <f t="shared" si="31"/>
        <v>1400</v>
      </c>
      <c r="M82" s="13">
        <f t="shared" si="32"/>
        <v>83395</v>
      </c>
      <c r="N82" s="14">
        <v>5000</v>
      </c>
      <c r="O82" s="11"/>
      <c r="P82" s="14"/>
      <c r="Q82" s="11"/>
      <c r="R82" s="11">
        <v>2200</v>
      </c>
      <c r="S82" s="11"/>
      <c r="T82" s="11">
        <v>60</v>
      </c>
      <c r="U82" s="11"/>
      <c r="V82" s="11">
        <v>200</v>
      </c>
      <c r="W82" s="11">
        <v>225</v>
      </c>
      <c r="X82" s="14">
        <v>4000</v>
      </c>
      <c r="Y82" s="14"/>
      <c r="Z82" s="14"/>
      <c r="AA82" s="11">
        <f t="shared" si="24"/>
        <v>11685</v>
      </c>
      <c r="AB82" s="15">
        <f t="shared" si="35"/>
        <v>71710</v>
      </c>
      <c r="AC82" s="78">
        <f t="shared" si="33"/>
        <v>2</v>
      </c>
      <c r="AD82" s="12">
        <v>935</v>
      </c>
      <c r="AE82" s="49">
        <v>76730</v>
      </c>
      <c r="AF82" s="73"/>
      <c r="AG82" s="94">
        <f t="shared" si="34"/>
        <v>76730</v>
      </c>
      <c r="AH82" s="95">
        <v>76749</v>
      </c>
      <c r="AI82" s="80"/>
      <c r="AJ82" s="80"/>
      <c r="AK82" s="80"/>
      <c r="AL82" s="80"/>
    </row>
    <row r="83" spans="2:38" s="3" customFormat="1" ht="16.5" customHeight="1" x14ac:dyDescent="0.25">
      <c r="B83" s="9">
        <v>81</v>
      </c>
      <c r="C83" s="11">
        <v>2247087</v>
      </c>
      <c r="D83" s="11"/>
      <c r="E83" s="11" t="s">
        <v>359</v>
      </c>
      <c r="F83" s="11" t="s">
        <v>196</v>
      </c>
      <c r="G83" s="11">
        <v>48440</v>
      </c>
      <c r="H83" s="12"/>
      <c r="I83" s="11">
        <f t="shared" si="29"/>
        <v>11020</v>
      </c>
      <c r="J83" s="11">
        <f t="shared" si="30"/>
        <v>4844</v>
      </c>
      <c r="K83" s="12">
        <v>2000</v>
      </c>
      <c r="L83" s="11">
        <f t="shared" si="31"/>
        <v>1150</v>
      </c>
      <c r="M83" s="13">
        <f t="shared" si="32"/>
        <v>67454</v>
      </c>
      <c r="N83" s="14"/>
      <c r="O83" s="11"/>
      <c r="P83" s="14"/>
      <c r="Q83" s="11"/>
      <c r="R83" s="11">
        <v>1800</v>
      </c>
      <c r="S83" s="11"/>
      <c r="T83" s="11">
        <v>30</v>
      </c>
      <c r="U83" s="11">
        <f>ROUND((G83+I83)*10%,0)</f>
        <v>5946</v>
      </c>
      <c r="V83" s="11">
        <v>200</v>
      </c>
      <c r="W83" s="11">
        <v>225</v>
      </c>
      <c r="X83" s="14">
        <v>2500</v>
      </c>
      <c r="Y83" s="14"/>
      <c r="Z83" s="14"/>
      <c r="AA83" s="11">
        <f t="shared" si="24"/>
        <v>10701</v>
      </c>
      <c r="AB83" s="15">
        <f t="shared" si="35"/>
        <v>56753</v>
      </c>
      <c r="AC83" s="78">
        <f t="shared" si="33"/>
        <v>2</v>
      </c>
      <c r="AD83" s="12">
        <v>935</v>
      </c>
      <c r="AE83" s="49">
        <v>76730</v>
      </c>
      <c r="AF83" s="73"/>
      <c r="AG83" s="94">
        <f t="shared" si="34"/>
        <v>76730</v>
      </c>
      <c r="AH83" s="95">
        <v>76750</v>
      </c>
      <c r="AI83" s="80"/>
      <c r="AJ83" s="80"/>
      <c r="AK83" s="80"/>
      <c r="AL83" s="80"/>
    </row>
    <row r="84" spans="2:38" s="3" customFormat="1" ht="16.5" customHeight="1" x14ac:dyDescent="0.25">
      <c r="B84" s="9">
        <v>82</v>
      </c>
      <c r="C84" s="11">
        <v>2224731</v>
      </c>
      <c r="D84" s="11"/>
      <c r="E84" s="11" t="s">
        <v>360</v>
      </c>
      <c r="F84" s="11" t="s">
        <v>199</v>
      </c>
      <c r="G84" s="11">
        <v>61960</v>
      </c>
      <c r="H84" s="12"/>
      <c r="I84" s="11">
        <f t="shared" si="29"/>
        <v>14096</v>
      </c>
      <c r="J84" s="11">
        <f t="shared" si="30"/>
        <v>6196</v>
      </c>
      <c r="K84" s="12">
        <v>2000</v>
      </c>
      <c r="L84" s="11">
        <f t="shared" si="31"/>
        <v>1400</v>
      </c>
      <c r="M84" s="13">
        <f t="shared" si="32"/>
        <v>85652</v>
      </c>
      <c r="N84" s="14">
        <v>10000</v>
      </c>
      <c r="O84" s="11"/>
      <c r="P84" s="14"/>
      <c r="Q84" s="11"/>
      <c r="R84" s="11">
        <v>3000</v>
      </c>
      <c r="S84" s="11"/>
      <c r="T84" s="11">
        <v>60</v>
      </c>
      <c r="U84" s="11"/>
      <c r="V84" s="11">
        <v>200</v>
      </c>
      <c r="W84" s="11">
        <v>225</v>
      </c>
      <c r="X84" s="14">
        <v>6000</v>
      </c>
      <c r="Y84" s="14"/>
      <c r="Z84" s="14"/>
      <c r="AA84" s="11">
        <f t="shared" si="24"/>
        <v>19485</v>
      </c>
      <c r="AB84" s="15">
        <f t="shared" si="35"/>
        <v>66167</v>
      </c>
      <c r="AC84" s="78">
        <f t="shared" si="33"/>
        <v>2</v>
      </c>
      <c r="AD84" s="12">
        <v>935</v>
      </c>
      <c r="AE84" s="49">
        <v>76730</v>
      </c>
      <c r="AF84" s="73"/>
      <c r="AG84" s="94">
        <f t="shared" si="34"/>
        <v>76730</v>
      </c>
      <c r="AH84" s="95">
        <v>76751</v>
      </c>
      <c r="AI84" s="80"/>
      <c r="AJ84" s="80"/>
      <c r="AK84" s="80"/>
      <c r="AL84" s="80"/>
    </row>
    <row r="85" spans="2:38" s="3" customFormat="1" ht="16.5" customHeight="1" x14ac:dyDescent="0.25">
      <c r="B85" s="9">
        <v>83</v>
      </c>
      <c r="C85" s="11">
        <v>253535</v>
      </c>
      <c r="D85" s="11"/>
      <c r="E85" s="11" t="s">
        <v>361</v>
      </c>
      <c r="F85" s="11" t="s">
        <v>201</v>
      </c>
      <c r="G85" s="11">
        <v>52600</v>
      </c>
      <c r="H85" s="12"/>
      <c r="I85" s="11">
        <f t="shared" si="29"/>
        <v>11967</v>
      </c>
      <c r="J85" s="11">
        <f t="shared" si="30"/>
        <v>5260</v>
      </c>
      <c r="K85" s="12">
        <v>2000</v>
      </c>
      <c r="L85" s="11">
        <f t="shared" si="31"/>
        <v>1150</v>
      </c>
      <c r="M85" s="13">
        <f t="shared" si="32"/>
        <v>72977</v>
      </c>
      <c r="N85" s="14"/>
      <c r="O85" s="11"/>
      <c r="P85" s="14"/>
      <c r="Q85" s="11"/>
      <c r="R85" s="11">
        <v>1800</v>
      </c>
      <c r="S85" s="11"/>
      <c r="T85" s="11">
        <v>60</v>
      </c>
      <c r="U85" s="11">
        <f>ROUND((G85+I85)*10%,0)</f>
        <v>6457</v>
      </c>
      <c r="V85" s="11">
        <v>200</v>
      </c>
      <c r="W85" s="11"/>
      <c r="X85" s="14"/>
      <c r="Y85" s="14"/>
      <c r="Z85" s="14"/>
      <c r="AA85" s="11">
        <f t="shared" si="24"/>
        <v>8517</v>
      </c>
      <c r="AB85" s="15">
        <f t="shared" si="35"/>
        <v>64460</v>
      </c>
      <c r="AC85" s="78">
        <f t="shared" si="33"/>
        <v>2</v>
      </c>
      <c r="AD85" s="12">
        <v>935</v>
      </c>
      <c r="AE85" s="49">
        <v>76730</v>
      </c>
      <c r="AF85" s="73"/>
      <c r="AG85" s="94">
        <f t="shared" si="34"/>
        <v>76730</v>
      </c>
      <c r="AH85" s="95">
        <v>76752</v>
      </c>
      <c r="AI85" s="80"/>
      <c r="AJ85" s="80"/>
      <c r="AK85" s="80"/>
      <c r="AL85" s="80"/>
    </row>
    <row r="86" spans="2:38" s="3" customFormat="1" ht="16.5" customHeight="1" x14ac:dyDescent="0.25">
      <c r="B86" s="9">
        <v>84</v>
      </c>
      <c r="C86" s="11">
        <v>2249734</v>
      </c>
      <c r="D86" s="11"/>
      <c r="E86" s="11" t="s">
        <v>362</v>
      </c>
      <c r="F86" s="11" t="s">
        <v>202</v>
      </c>
      <c r="G86" s="11">
        <v>38720</v>
      </c>
      <c r="H86" s="12"/>
      <c r="I86" s="11">
        <f t="shared" si="29"/>
        <v>8809</v>
      </c>
      <c r="J86" s="11">
        <f t="shared" si="30"/>
        <v>3872</v>
      </c>
      <c r="K86" s="12">
        <v>2000</v>
      </c>
      <c r="L86" s="11">
        <f t="shared" si="31"/>
        <v>975</v>
      </c>
      <c r="M86" s="13">
        <f t="shared" si="32"/>
        <v>54376</v>
      </c>
      <c r="N86" s="14"/>
      <c r="O86" s="11"/>
      <c r="P86" s="14"/>
      <c r="Q86" s="11"/>
      <c r="R86" s="11">
        <v>1300</v>
      </c>
      <c r="S86" s="11"/>
      <c r="T86" s="11">
        <v>30</v>
      </c>
      <c r="U86" s="11">
        <f>ROUND((G86+I86)*10%,0)</f>
        <v>4753</v>
      </c>
      <c r="V86" s="11">
        <v>200</v>
      </c>
      <c r="W86" s="11">
        <v>225</v>
      </c>
      <c r="X86" s="14"/>
      <c r="Y86" s="14"/>
      <c r="Z86" s="14"/>
      <c r="AA86" s="11">
        <f t="shared" si="24"/>
        <v>6508</v>
      </c>
      <c r="AB86" s="15">
        <f t="shared" si="35"/>
        <v>47868</v>
      </c>
      <c r="AC86" s="78">
        <f t="shared" si="33"/>
        <v>2</v>
      </c>
      <c r="AD86" s="12">
        <v>935</v>
      </c>
      <c r="AE86" s="49">
        <v>76730</v>
      </c>
      <c r="AF86" s="73"/>
      <c r="AG86" s="94">
        <f t="shared" si="34"/>
        <v>76730</v>
      </c>
      <c r="AH86" s="95">
        <v>76753</v>
      </c>
      <c r="AI86" s="80"/>
      <c r="AJ86" s="80"/>
      <c r="AK86" s="80"/>
      <c r="AL86" s="80"/>
    </row>
    <row r="87" spans="2:38" s="3" customFormat="1" ht="16.5" customHeight="1" x14ac:dyDescent="0.25">
      <c r="B87" s="9">
        <v>85</v>
      </c>
      <c r="C87" s="11">
        <v>2224361</v>
      </c>
      <c r="D87" s="11"/>
      <c r="E87" s="11" t="s">
        <v>363</v>
      </c>
      <c r="F87" s="11" t="s">
        <v>203</v>
      </c>
      <c r="G87" s="11">
        <v>61960</v>
      </c>
      <c r="H87" s="12"/>
      <c r="I87" s="11">
        <f t="shared" si="29"/>
        <v>14096</v>
      </c>
      <c r="J87" s="11">
        <f t="shared" si="30"/>
        <v>6196</v>
      </c>
      <c r="K87" s="12">
        <v>2000</v>
      </c>
      <c r="L87" s="11">
        <f t="shared" si="31"/>
        <v>1400</v>
      </c>
      <c r="M87" s="13">
        <f t="shared" si="32"/>
        <v>85652</v>
      </c>
      <c r="N87" s="14">
        <v>5000</v>
      </c>
      <c r="O87" s="11"/>
      <c r="P87" s="14"/>
      <c r="Q87" s="11"/>
      <c r="R87" s="11">
        <v>5000</v>
      </c>
      <c r="S87" s="11"/>
      <c r="T87" s="11">
        <v>60</v>
      </c>
      <c r="U87" s="11"/>
      <c r="V87" s="11">
        <v>200</v>
      </c>
      <c r="W87" s="11">
        <v>225</v>
      </c>
      <c r="X87" s="14">
        <v>6500</v>
      </c>
      <c r="Y87" s="14"/>
      <c r="Z87" s="14"/>
      <c r="AA87" s="11">
        <f t="shared" si="24"/>
        <v>16985</v>
      </c>
      <c r="AB87" s="15">
        <f t="shared" si="35"/>
        <v>68667</v>
      </c>
      <c r="AC87" s="78">
        <f t="shared" si="33"/>
        <v>2</v>
      </c>
      <c r="AD87" s="12">
        <v>935</v>
      </c>
      <c r="AE87" s="49">
        <v>76730</v>
      </c>
      <c r="AF87" s="73"/>
      <c r="AG87" s="94">
        <f t="shared" si="34"/>
        <v>76730</v>
      </c>
      <c r="AH87" s="95">
        <v>76754</v>
      </c>
      <c r="AI87" s="80"/>
      <c r="AJ87" s="80"/>
      <c r="AK87" s="80"/>
      <c r="AL87" s="80"/>
    </row>
    <row r="88" spans="2:38" s="3" customFormat="1" ht="16.5" customHeight="1" x14ac:dyDescent="0.25">
      <c r="B88" s="9">
        <v>86</v>
      </c>
      <c r="C88" s="11">
        <v>2249724</v>
      </c>
      <c r="D88" s="11"/>
      <c r="E88" s="11" t="s">
        <v>365</v>
      </c>
      <c r="F88" s="11" t="s">
        <v>220</v>
      </c>
      <c r="G88" s="11">
        <v>38720</v>
      </c>
      <c r="H88" s="12"/>
      <c r="I88" s="11">
        <f t="shared" si="29"/>
        <v>8809</v>
      </c>
      <c r="J88" s="11">
        <f t="shared" si="30"/>
        <v>3872</v>
      </c>
      <c r="K88" s="12">
        <v>2000</v>
      </c>
      <c r="L88" s="11">
        <f t="shared" si="31"/>
        <v>975</v>
      </c>
      <c r="M88" s="13">
        <f t="shared" si="32"/>
        <v>54376</v>
      </c>
      <c r="N88" s="14"/>
      <c r="O88" s="11"/>
      <c r="P88" s="14"/>
      <c r="Q88" s="11"/>
      <c r="R88" s="11">
        <v>1300</v>
      </c>
      <c r="S88" s="11"/>
      <c r="T88" s="11">
        <v>30</v>
      </c>
      <c r="U88" s="11">
        <f>ROUND((G88+I88)*10%,0)</f>
        <v>4753</v>
      </c>
      <c r="V88" s="11">
        <v>200</v>
      </c>
      <c r="W88" s="11">
        <v>225</v>
      </c>
      <c r="X88" s="14"/>
      <c r="Y88" s="14"/>
      <c r="Z88" s="14"/>
      <c r="AA88" s="11">
        <f t="shared" si="24"/>
        <v>6508</v>
      </c>
      <c r="AB88" s="15">
        <f t="shared" si="35"/>
        <v>47868</v>
      </c>
      <c r="AC88" s="78">
        <f t="shared" si="33"/>
        <v>2</v>
      </c>
      <c r="AD88" s="12">
        <v>935</v>
      </c>
      <c r="AE88" s="49">
        <v>76730</v>
      </c>
      <c r="AF88" s="73"/>
      <c r="AG88" s="94">
        <f t="shared" si="34"/>
        <v>76730</v>
      </c>
      <c r="AH88" s="95">
        <v>76756</v>
      </c>
      <c r="AI88" s="80"/>
      <c r="AJ88" s="80"/>
      <c r="AK88" s="80"/>
      <c r="AL88" s="80"/>
    </row>
    <row r="89" spans="2:38" s="3" customFormat="1" ht="16.5" customHeight="1" x14ac:dyDescent="0.25">
      <c r="B89" s="9">
        <v>87</v>
      </c>
      <c r="C89" s="11">
        <v>2247321</v>
      </c>
      <c r="D89" s="11"/>
      <c r="E89" s="11" t="s">
        <v>366</v>
      </c>
      <c r="F89" s="11" t="s">
        <v>220</v>
      </c>
      <c r="G89" s="11">
        <v>48440</v>
      </c>
      <c r="H89" s="12"/>
      <c r="I89" s="11">
        <f t="shared" si="29"/>
        <v>11020</v>
      </c>
      <c r="J89" s="11">
        <f t="shared" si="30"/>
        <v>4844</v>
      </c>
      <c r="K89" s="12">
        <v>2000</v>
      </c>
      <c r="L89" s="11">
        <f t="shared" si="31"/>
        <v>1150</v>
      </c>
      <c r="M89" s="13">
        <f t="shared" si="32"/>
        <v>67454</v>
      </c>
      <c r="N89" s="14"/>
      <c r="O89" s="11"/>
      <c r="P89" s="14"/>
      <c r="Q89" s="11"/>
      <c r="R89" s="11">
        <v>3000</v>
      </c>
      <c r="S89" s="11">
        <v>1149</v>
      </c>
      <c r="T89" s="11">
        <v>30</v>
      </c>
      <c r="U89" s="11">
        <f>ROUND((G89+I89)*10%,0)</f>
        <v>5946</v>
      </c>
      <c r="V89" s="11">
        <v>200</v>
      </c>
      <c r="W89" s="11">
        <v>225</v>
      </c>
      <c r="X89" s="14"/>
      <c r="Y89" s="14"/>
      <c r="Z89" s="14"/>
      <c r="AA89" s="11">
        <f t="shared" si="24"/>
        <v>10550</v>
      </c>
      <c r="AB89" s="15">
        <f t="shared" si="35"/>
        <v>56904</v>
      </c>
      <c r="AC89" s="78">
        <f t="shared" si="33"/>
        <v>2</v>
      </c>
      <c r="AD89" s="12">
        <v>935</v>
      </c>
      <c r="AE89" s="49">
        <v>76730</v>
      </c>
      <c r="AF89" s="73"/>
      <c r="AG89" s="94">
        <f t="shared" si="34"/>
        <v>76730</v>
      </c>
      <c r="AH89" s="95">
        <v>76757</v>
      </c>
      <c r="AI89" s="80"/>
      <c r="AJ89" s="80"/>
      <c r="AK89" s="80"/>
      <c r="AL89" s="80"/>
    </row>
    <row r="90" spans="2:38" s="3" customFormat="1" ht="16.5" customHeight="1" x14ac:dyDescent="0.25">
      <c r="B90" s="9">
        <v>88</v>
      </c>
      <c r="C90" s="11">
        <v>2224744</v>
      </c>
      <c r="D90" s="11"/>
      <c r="E90" s="11" t="s">
        <v>367</v>
      </c>
      <c r="F90" s="11" t="s">
        <v>372</v>
      </c>
      <c r="G90" s="11">
        <v>65360</v>
      </c>
      <c r="H90" s="12"/>
      <c r="I90" s="11">
        <f t="shared" si="29"/>
        <v>14869</v>
      </c>
      <c r="J90" s="11">
        <f t="shared" si="30"/>
        <v>6536</v>
      </c>
      <c r="K90" s="12">
        <v>2000</v>
      </c>
      <c r="L90" s="11">
        <f t="shared" si="31"/>
        <v>1400</v>
      </c>
      <c r="M90" s="13">
        <f t="shared" si="32"/>
        <v>90165</v>
      </c>
      <c r="N90" s="14">
        <v>10000</v>
      </c>
      <c r="O90" s="11"/>
      <c r="P90" s="14"/>
      <c r="Q90" s="11"/>
      <c r="R90" s="11">
        <v>5000</v>
      </c>
      <c r="S90" s="11"/>
      <c r="T90" s="11">
        <v>60</v>
      </c>
      <c r="U90" s="11"/>
      <c r="V90" s="11">
        <v>200</v>
      </c>
      <c r="W90" s="11"/>
      <c r="X90" s="14">
        <v>5000</v>
      </c>
      <c r="Y90" s="14"/>
      <c r="Z90" s="14"/>
      <c r="AA90" s="11">
        <f t="shared" si="24"/>
        <v>20260</v>
      </c>
      <c r="AB90" s="15">
        <f t="shared" si="35"/>
        <v>69905</v>
      </c>
      <c r="AC90" s="78">
        <f t="shared" si="33"/>
        <v>2</v>
      </c>
      <c r="AD90" s="12">
        <v>935</v>
      </c>
      <c r="AE90" s="49">
        <v>76730</v>
      </c>
      <c r="AF90" s="73"/>
      <c r="AG90" s="94">
        <f t="shared" si="34"/>
        <v>76730</v>
      </c>
      <c r="AH90" s="95">
        <v>76758</v>
      </c>
      <c r="AI90" s="80"/>
      <c r="AJ90" s="80"/>
      <c r="AK90" s="80"/>
      <c r="AL90" s="80"/>
    </row>
    <row r="91" spans="2:38" s="3" customFormat="1" ht="16.5" customHeight="1" x14ac:dyDescent="0.25">
      <c r="B91" s="9">
        <v>89</v>
      </c>
      <c r="C91" s="11">
        <v>2244409</v>
      </c>
      <c r="D91" s="11"/>
      <c r="E91" s="11" t="s">
        <v>368</v>
      </c>
      <c r="F91" s="11" t="s">
        <v>224</v>
      </c>
      <c r="G91" s="11">
        <v>52600</v>
      </c>
      <c r="H91" s="12"/>
      <c r="I91" s="11">
        <f t="shared" si="29"/>
        <v>11967</v>
      </c>
      <c r="J91" s="11">
        <f t="shared" si="30"/>
        <v>5260</v>
      </c>
      <c r="K91" s="12">
        <v>2000</v>
      </c>
      <c r="L91" s="11">
        <f t="shared" si="31"/>
        <v>1150</v>
      </c>
      <c r="M91" s="13">
        <f t="shared" si="32"/>
        <v>72977</v>
      </c>
      <c r="N91" s="14"/>
      <c r="O91" s="11"/>
      <c r="P91" s="14"/>
      <c r="Q91" s="11"/>
      <c r="R91" s="11">
        <v>3000</v>
      </c>
      <c r="S91" s="11"/>
      <c r="T91" s="11">
        <v>30</v>
      </c>
      <c r="U91" s="11">
        <f>ROUND((G91+I91)*10%,0)</f>
        <v>6457</v>
      </c>
      <c r="V91" s="11">
        <v>200</v>
      </c>
      <c r="W91" s="11">
        <v>225</v>
      </c>
      <c r="X91" s="14"/>
      <c r="Y91" s="14"/>
      <c r="Z91" s="14"/>
      <c r="AA91" s="11">
        <f t="shared" si="24"/>
        <v>9912</v>
      </c>
      <c r="AB91" s="15">
        <f t="shared" si="35"/>
        <v>63065</v>
      </c>
      <c r="AC91" s="78">
        <f t="shared" si="33"/>
        <v>2</v>
      </c>
      <c r="AD91" s="12">
        <v>935</v>
      </c>
      <c r="AE91" s="49">
        <v>76730</v>
      </c>
      <c r="AF91" s="73"/>
      <c r="AG91" s="94">
        <f t="shared" si="34"/>
        <v>76730</v>
      </c>
      <c r="AH91" s="95">
        <v>76759</v>
      </c>
      <c r="AI91" s="80"/>
      <c r="AJ91" s="80"/>
      <c r="AK91" s="80"/>
      <c r="AL91" s="80"/>
    </row>
    <row r="92" spans="2:38" s="3" customFormat="1" ht="16.5" customHeight="1" x14ac:dyDescent="0.25">
      <c r="B92" s="9">
        <v>90</v>
      </c>
      <c r="C92" s="11">
        <v>2208100</v>
      </c>
      <c r="D92" s="11"/>
      <c r="E92" s="11" t="s">
        <v>370</v>
      </c>
      <c r="F92" s="11" t="s">
        <v>225</v>
      </c>
      <c r="G92" s="11">
        <v>57100</v>
      </c>
      <c r="H92" s="12"/>
      <c r="I92" s="11">
        <f t="shared" si="29"/>
        <v>12990</v>
      </c>
      <c r="J92" s="11">
        <f t="shared" si="30"/>
        <v>5710</v>
      </c>
      <c r="K92" s="12">
        <v>2000</v>
      </c>
      <c r="L92" s="11">
        <f t="shared" si="31"/>
        <v>1600</v>
      </c>
      <c r="M92" s="13">
        <f t="shared" si="32"/>
        <v>79400</v>
      </c>
      <c r="N92" s="14"/>
      <c r="O92" s="11"/>
      <c r="P92" s="14"/>
      <c r="Q92" s="11"/>
      <c r="R92" s="11">
        <v>2200</v>
      </c>
      <c r="S92" s="11"/>
      <c r="T92" s="11">
        <v>60</v>
      </c>
      <c r="U92" s="11">
        <f>ROUND((G92+I92)*10%,0)</f>
        <v>7009</v>
      </c>
      <c r="V92" s="11">
        <v>200</v>
      </c>
      <c r="W92" s="11">
        <v>225</v>
      </c>
      <c r="X92" s="14"/>
      <c r="Y92" s="14"/>
      <c r="Z92" s="14"/>
      <c r="AA92" s="11">
        <f t="shared" si="24"/>
        <v>9694</v>
      </c>
      <c r="AB92" s="15">
        <f t="shared" si="35"/>
        <v>69706</v>
      </c>
      <c r="AC92" s="78">
        <f t="shared" si="33"/>
        <v>3</v>
      </c>
      <c r="AD92" s="12">
        <v>935</v>
      </c>
      <c r="AE92" s="49">
        <v>76730</v>
      </c>
      <c r="AF92" s="73"/>
      <c r="AG92" s="94">
        <f t="shared" si="34"/>
        <v>76730</v>
      </c>
      <c r="AH92" s="95">
        <v>76761</v>
      </c>
      <c r="AI92" s="80"/>
      <c r="AJ92" s="80"/>
      <c r="AK92" s="80"/>
      <c r="AL92" s="80"/>
    </row>
    <row r="93" spans="2:38" s="17" customFormat="1" ht="65.25" customHeight="1" x14ac:dyDescent="0.25">
      <c r="B93" s="161" t="s">
        <v>229</v>
      </c>
      <c r="C93" s="161"/>
      <c r="D93" s="161"/>
      <c r="E93" s="161"/>
      <c r="F93" s="161"/>
      <c r="G93" s="18">
        <f t="shared" ref="G93:AB93" si="36">SUM(G3:G66)</f>
        <v>3959660</v>
      </c>
      <c r="H93" s="18">
        <f t="shared" si="36"/>
        <v>4000</v>
      </c>
      <c r="I93" s="18">
        <f t="shared" si="36"/>
        <v>900823</v>
      </c>
      <c r="J93" s="18">
        <f t="shared" si="36"/>
        <v>393908</v>
      </c>
      <c r="K93" s="18">
        <f t="shared" si="36"/>
        <v>122000</v>
      </c>
      <c r="L93" s="18">
        <f t="shared" si="36"/>
        <v>84750</v>
      </c>
      <c r="M93" s="18">
        <f t="shared" si="36"/>
        <v>5465141</v>
      </c>
      <c r="N93" s="18">
        <f t="shared" si="36"/>
        <v>320553</v>
      </c>
      <c r="O93" s="18">
        <f t="shared" si="36"/>
        <v>10000</v>
      </c>
      <c r="P93" s="18">
        <f t="shared" si="36"/>
        <v>17449</v>
      </c>
      <c r="Q93" s="18">
        <f t="shared" si="36"/>
        <v>0</v>
      </c>
      <c r="R93" s="18">
        <f t="shared" si="36"/>
        <v>124800</v>
      </c>
      <c r="S93" s="18">
        <f t="shared" si="36"/>
        <v>4408</v>
      </c>
      <c r="T93" s="18">
        <f t="shared" si="36"/>
        <v>3270</v>
      </c>
      <c r="U93" s="18">
        <f t="shared" si="36"/>
        <v>122940</v>
      </c>
      <c r="V93" s="18">
        <f t="shared" si="36"/>
        <v>12800</v>
      </c>
      <c r="W93" s="18">
        <f t="shared" si="36"/>
        <v>13875</v>
      </c>
      <c r="X93" s="18">
        <f t="shared" si="36"/>
        <v>226900</v>
      </c>
      <c r="Y93" s="18">
        <f t="shared" si="36"/>
        <v>0</v>
      </c>
      <c r="Z93" s="18">
        <f t="shared" si="36"/>
        <v>0</v>
      </c>
      <c r="AA93" s="18">
        <f t="shared" si="36"/>
        <v>856995</v>
      </c>
      <c r="AB93" s="18">
        <f t="shared" si="36"/>
        <v>4608146</v>
      </c>
      <c r="AC93" s="43"/>
      <c r="AD93" s="87">
        <f>SUM(AD3:AD66)</f>
        <v>53720</v>
      </c>
      <c r="AE93" s="87">
        <f>SUM(AE3:AE66)</f>
        <v>3952820</v>
      </c>
      <c r="AF93" s="87">
        <f>SUM(AF3:AF66)</f>
        <v>0</v>
      </c>
      <c r="AG93" s="87">
        <f>SUM(AG3:AG66)</f>
        <v>3959660</v>
      </c>
      <c r="AH93" s="95">
        <v>4704400</v>
      </c>
      <c r="AI93" s="82"/>
      <c r="AJ93" s="82"/>
      <c r="AK93" s="82"/>
      <c r="AL93" s="82"/>
    </row>
    <row r="95" spans="2:38" x14ac:dyDescent="0.25">
      <c r="AA95" s="44"/>
    </row>
    <row r="97" spans="1:38" s="3" customFormat="1" ht="16.5" customHeight="1" x14ac:dyDescent="0.25">
      <c r="B97" s="9">
        <v>59</v>
      </c>
      <c r="C97" s="10">
        <v>2224269</v>
      </c>
      <c r="D97" s="49">
        <v>14344470</v>
      </c>
      <c r="E97" s="11" t="s">
        <v>118</v>
      </c>
      <c r="F97" s="11" t="s">
        <v>214</v>
      </c>
      <c r="G97" s="49">
        <v>69020</v>
      </c>
      <c r="H97" s="12"/>
      <c r="I97" s="11">
        <f t="shared" ref="I97:I98" si="37">ROUND(G97*20.02%,0)</f>
        <v>13818</v>
      </c>
      <c r="J97" s="11">
        <f t="shared" ref="J97:J98" si="38">ROUND(G97*10%,0)</f>
        <v>6902</v>
      </c>
      <c r="K97" s="12">
        <v>2000</v>
      </c>
      <c r="L97" s="12">
        <v>1050</v>
      </c>
      <c r="M97" s="13">
        <f t="shared" ref="M97" si="39">SUM(G97:L97)</f>
        <v>92790</v>
      </c>
      <c r="N97" s="14">
        <v>5000</v>
      </c>
      <c r="O97" s="11">
        <v>0</v>
      </c>
      <c r="P97" s="14">
        <v>0</v>
      </c>
      <c r="Q97" s="11">
        <v>0</v>
      </c>
      <c r="R97" s="11">
        <v>2200</v>
      </c>
      <c r="S97" s="11">
        <v>0</v>
      </c>
      <c r="T97" s="11">
        <v>60</v>
      </c>
      <c r="U97" s="11">
        <v>0</v>
      </c>
      <c r="V97" s="11">
        <v>200</v>
      </c>
      <c r="W97" s="11">
        <v>225</v>
      </c>
      <c r="X97" s="14">
        <v>3000</v>
      </c>
      <c r="Y97" s="14"/>
      <c r="Z97" s="14"/>
      <c r="AA97" s="11">
        <f t="shared" ref="AA97" si="40">SUM(N97:Z97)</f>
        <v>10685</v>
      </c>
      <c r="AB97" s="15">
        <f t="shared" ref="AB97:AB98" si="41">M97-AA97</f>
        <v>82105</v>
      </c>
      <c r="AC97" s="78"/>
      <c r="AD97" s="12">
        <v>1050</v>
      </c>
      <c r="AE97" s="42"/>
      <c r="AF97" s="48"/>
      <c r="AG97" s="99">
        <f>ROUND(AH97/30*30,0)</f>
        <v>61960</v>
      </c>
      <c r="AH97" s="95">
        <v>61960</v>
      </c>
      <c r="AI97" s="80"/>
      <c r="AJ97" s="80"/>
      <c r="AK97" s="80"/>
      <c r="AL97" s="80"/>
    </row>
    <row r="98" spans="1:38" s="3" customFormat="1" ht="16.5" customHeight="1" x14ac:dyDescent="0.25">
      <c r="A98" s="3">
        <v>0</v>
      </c>
      <c r="B98" s="9">
        <v>28</v>
      </c>
      <c r="C98" s="10">
        <v>2224330</v>
      </c>
      <c r="D98" s="49">
        <v>14416947</v>
      </c>
      <c r="E98" s="11" t="s">
        <v>110</v>
      </c>
      <c r="F98" s="11" t="s">
        <v>192</v>
      </c>
      <c r="G98" s="11">
        <f t="shared" ref="G98" si="42">IF(A98&gt;=1,ROUND(AH98/30*A98,0),AG98)</f>
        <v>45830</v>
      </c>
      <c r="H98" s="12"/>
      <c r="I98" s="11">
        <f t="shared" si="37"/>
        <v>9175</v>
      </c>
      <c r="J98" s="11">
        <f t="shared" si="38"/>
        <v>4583</v>
      </c>
      <c r="K98" s="12">
        <v>2000</v>
      </c>
      <c r="L98" s="11">
        <f t="shared" ref="L98" si="43">IF(AND(G98&gt;=87481,AC98=1),1375,IF(AND(G98&gt;=65361,AC98=1),1330,IF(AND(G98&gt;=54061,AC98=1),1225,IF(AND(G98&gt;=42141,AC98=1),1000,IF(AND(G98&gt;=31751,AC98=1),850,IF(AND(G98&lt;=31750,AC98=1),700,IF(AND(G98&gt;=87481,AC98=2),1600,IF(AND(G98&gt;=65361,AC98=2),1525,IF(AND(G98&gt;=54061,AC98=2),1400,IF(AND(G98&gt;=42141,AC98=2),1150,IF(AND(G98&gt;=31751,AC98=2),975,IF(AND(G98&lt;=31750,AC98=2),800,IF(AND(G98&gt;=87481,AC98=3),1800,IF(AND(G98&gt;=65361,AC98=3),1700,IF(AND(G98&gt;=54061,AC98=3),1600,IF(AND(G98&gt;=42141,AC98=3),1300,IF(AND(G98&gt;=31751,AC98=3),1100,IF(AND(G98&lt;=31750,AC98=3),900))))))))))))))))))</f>
        <v>1300</v>
      </c>
      <c r="M98" s="13">
        <f t="shared" ref="M98" si="44">SUM(G98:L98)</f>
        <v>62888</v>
      </c>
      <c r="N98" s="14">
        <v>0</v>
      </c>
      <c r="O98" s="11">
        <v>0</v>
      </c>
      <c r="P98" s="14">
        <v>4000</v>
      </c>
      <c r="Q98" s="11">
        <v>0</v>
      </c>
      <c r="R98" s="11">
        <v>1300</v>
      </c>
      <c r="S98" s="11">
        <v>0</v>
      </c>
      <c r="T98" s="11">
        <v>30</v>
      </c>
      <c r="U98" s="11">
        <v>0</v>
      </c>
      <c r="V98" s="11">
        <v>200</v>
      </c>
      <c r="W98" s="11">
        <v>225</v>
      </c>
      <c r="X98" s="14">
        <v>0</v>
      </c>
      <c r="Y98" s="14"/>
      <c r="Z98" s="14"/>
      <c r="AA98" s="11">
        <f t="shared" ref="AA98" si="45">SUM(N98:Z98)</f>
        <v>5755</v>
      </c>
      <c r="AB98" s="15">
        <f t="shared" si="41"/>
        <v>57133</v>
      </c>
      <c r="AC98" s="78">
        <f t="shared" ref="AC98" si="46">IFERROR(VLOOKUP(F98,HILLTOPSNEW,2,FALSE),2)</f>
        <v>3</v>
      </c>
      <c r="AD98" s="12">
        <v>935</v>
      </c>
      <c r="AE98" s="49">
        <v>45830</v>
      </c>
      <c r="AF98" s="73" t="str">
        <f>IFERROR(VLOOKUP(D98,INCREMENTSJUNE,1,FALSE),"")</f>
        <v/>
      </c>
      <c r="AG98" s="94">
        <f t="shared" ref="AG98" si="47">IF((AF98="YES"),VLOOKUP(AE98,RATEOFINC,2,FALSE)+AE98,AE98)</f>
        <v>45830</v>
      </c>
      <c r="AH98" s="94">
        <v>45830</v>
      </c>
      <c r="AI98" s="80">
        <v>2224330</v>
      </c>
      <c r="AJ98" s="80" t="s">
        <v>278</v>
      </c>
      <c r="AK98" s="80"/>
      <c r="AL98" s="80"/>
    </row>
    <row r="100" spans="1:38" x14ac:dyDescent="0.25">
      <c r="G100" s="5">
        <f>17+11</f>
        <v>28</v>
      </c>
    </row>
    <row r="104" spans="1:38" s="3" customFormat="1" ht="16.5" customHeight="1" x14ac:dyDescent="0.25">
      <c r="B104" s="9">
        <v>77</v>
      </c>
      <c r="C104" s="11">
        <v>2244287</v>
      </c>
      <c r="D104" s="11"/>
      <c r="E104" s="11" t="s">
        <v>351</v>
      </c>
      <c r="F104" s="11" t="s">
        <v>190</v>
      </c>
      <c r="G104" s="11">
        <v>0</v>
      </c>
      <c r="H104" s="12"/>
      <c r="I104" s="11">
        <f>ROUND(G104*22.75%,0)</f>
        <v>0</v>
      </c>
      <c r="J104" s="11">
        <f>ROUND(G104*10%,0)</f>
        <v>0</v>
      </c>
      <c r="K104" s="12">
        <v>2000</v>
      </c>
      <c r="L104" s="11">
        <f>IF(AND(G104&gt;=87481,AC104=1),1375,IF(AND(G104&gt;=65361,AC104=1),1330,IF(AND(G104&gt;=54061,AC104=1),1225,IF(AND(G104&gt;=42141,AC104=1),1000,IF(AND(G104&gt;=31751,AC104=1),850,IF(AND(G104&lt;=31750,AC104=1),700,IF(AND(G104&gt;=87481,AC104=2),1600,IF(AND(G104&gt;=65361,AC104=2),1525,IF(AND(G104&gt;=54061,AC104=2),1400,IF(AND(G104&gt;=42141,AC104=2),1150,IF(AND(G104&gt;=31751,AC104=2),975,IF(AND(G104&lt;=31750,AC104=2),800,IF(AND(G104&gt;=87481,AC104=3),1800,IF(AND(G104&gt;=65361,AC104=3),1700,IF(AND(G104&gt;=54061,AC104=3),1600,IF(AND(G104&gt;=42141,AC104=3),1300,IF(AND(G104&gt;=31751,AC104=3),1100,IF(AND(G104&lt;=31750,AC104=3),900))))))))))))))))))</f>
        <v>900</v>
      </c>
      <c r="M104" s="13">
        <f>SUM(G104:L104)</f>
        <v>2900</v>
      </c>
      <c r="N104" s="14"/>
      <c r="O104" s="11"/>
      <c r="P104" s="14"/>
      <c r="Q104" s="11"/>
      <c r="R104" s="11"/>
      <c r="S104" s="11"/>
      <c r="T104" s="11"/>
      <c r="U104" s="11"/>
      <c r="V104" s="11"/>
      <c r="W104" s="11"/>
      <c r="X104" s="14"/>
      <c r="Y104" s="14"/>
      <c r="Z104" s="14"/>
      <c r="AA104" s="11">
        <f>SUM(N104:Z104)</f>
        <v>0</v>
      </c>
      <c r="AB104" s="15">
        <f>M104-AA104</f>
        <v>2900</v>
      </c>
      <c r="AC104" s="78">
        <f>IFERROR(VLOOKUP(F104,HILLTOPSNEW,2,FALSE),2)</f>
        <v>3</v>
      </c>
      <c r="AD104" s="12">
        <v>935</v>
      </c>
      <c r="AE104" s="49">
        <v>76730</v>
      </c>
      <c r="AF104" s="73"/>
      <c r="AG104" s="94">
        <f>IF((AF104="YES"),VLOOKUP(AE104,RATEOFINC,2,FALSE)+AE104,AE104)</f>
        <v>76730</v>
      </c>
      <c r="AH104" s="95">
        <v>76742</v>
      </c>
      <c r="AI104" s="80"/>
      <c r="AJ104" s="80"/>
      <c r="AK104" s="80"/>
      <c r="AL104" s="80"/>
    </row>
    <row r="105" spans="1:38" s="3" customFormat="1" ht="16.5" customHeight="1" x14ac:dyDescent="0.25">
      <c r="B105" s="9">
        <v>78</v>
      </c>
      <c r="C105" s="11">
        <v>2246280</v>
      </c>
      <c r="D105" s="11"/>
      <c r="E105" s="11" t="s">
        <v>352</v>
      </c>
      <c r="F105" s="11" t="s">
        <v>191</v>
      </c>
      <c r="G105" s="11">
        <v>0</v>
      </c>
      <c r="H105" s="12"/>
      <c r="I105" s="11">
        <f>ROUND(G105*22.75%,0)</f>
        <v>0</v>
      </c>
      <c r="J105" s="11">
        <f>ROUND(G105*10%,0)</f>
        <v>0</v>
      </c>
      <c r="K105" s="12">
        <v>2000</v>
      </c>
      <c r="L105" s="11">
        <f>IF(AND(G105&gt;=87481,AC105=1),1375,IF(AND(G105&gt;=65361,AC105=1),1330,IF(AND(G105&gt;=54061,AC105=1),1225,IF(AND(G105&gt;=42141,AC105=1),1000,IF(AND(G105&gt;=31751,AC105=1),850,IF(AND(G105&lt;=31750,AC105=1),700,IF(AND(G105&gt;=87481,AC105=2),1600,IF(AND(G105&gt;=65361,AC105=2),1525,IF(AND(G105&gt;=54061,AC105=2),1400,IF(AND(G105&gt;=42141,AC105=2),1150,IF(AND(G105&gt;=31751,AC105=2),975,IF(AND(G105&lt;=31750,AC105=2),800,IF(AND(G105&gt;=87481,AC105=3),1800,IF(AND(G105&gt;=65361,AC105=3),1700,IF(AND(G105&gt;=54061,AC105=3),1600,IF(AND(G105&gt;=42141,AC105=3),1300,IF(AND(G105&gt;=31751,AC105=3),1100,IF(AND(G105&lt;=31750,AC105=3),900))))))))))))))))))</f>
        <v>800</v>
      </c>
      <c r="M105" s="13">
        <f>SUM(G105:L105)</f>
        <v>2800</v>
      </c>
      <c r="N105" s="14"/>
      <c r="O105" s="11"/>
      <c r="P105" s="14"/>
      <c r="Q105" s="11"/>
      <c r="R105" s="11"/>
      <c r="S105" s="11"/>
      <c r="T105" s="11"/>
      <c r="U105" s="11"/>
      <c r="V105" s="11"/>
      <c r="W105" s="11"/>
      <c r="X105" s="14"/>
      <c r="Y105" s="14"/>
      <c r="Z105" s="14"/>
      <c r="AA105" s="11">
        <f>SUM(N105:Z105)</f>
        <v>0</v>
      </c>
      <c r="AB105" s="15">
        <f>M105-AA105</f>
        <v>2800</v>
      </c>
      <c r="AC105" s="78">
        <f>IFERROR(VLOOKUP(F105,HILLTOPSNEW,2,FALSE),2)</f>
        <v>2</v>
      </c>
      <c r="AD105" s="12">
        <v>935</v>
      </c>
      <c r="AE105" s="49">
        <v>76730</v>
      </c>
      <c r="AF105" s="73"/>
      <c r="AG105" s="94">
        <f>IF((AF105="YES"),VLOOKUP(AE105,RATEOFINC,2,FALSE)+AE105,AE105)</f>
        <v>76730</v>
      </c>
      <c r="AH105" s="95">
        <v>76743</v>
      </c>
      <c r="AI105" s="80"/>
      <c r="AJ105" s="80"/>
      <c r="AK105" s="80"/>
      <c r="AL105" s="80"/>
    </row>
    <row r="106" spans="1:38" s="3" customFormat="1" ht="16.5" customHeight="1" x14ac:dyDescent="0.25">
      <c r="B106" s="9">
        <v>67</v>
      </c>
      <c r="C106" s="11">
        <v>2244233</v>
      </c>
      <c r="D106" s="11"/>
      <c r="E106" s="11" t="s">
        <v>341</v>
      </c>
      <c r="F106" s="11" t="s">
        <v>197</v>
      </c>
      <c r="G106" s="11">
        <v>0</v>
      </c>
      <c r="H106" s="12"/>
      <c r="I106" s="11">
        <f>ROUND(G106*22.75%,0)</f>
        <v>0</v>
      </c>
      <c r="J106" s="11">
        <f>ROUND(G106*10%,0)</f>
        <v>0</v>
      </c>
      <c r="K106" s="12">
        <v>2000</v>
      </c>
      <c r="L106" s="11">
        <f>IF(AND(G106&gt;=87481,AC106=1),1375,IF(AND(G106&gt;=65361,AC106=1),1330,IF(AND(G106&gt;=54061,AC106=1),1225,IF(AND(G106&gt;=42141,AC106=1),1000,IF(AND(G106&gt;=31751,AC106=1),850,IF(AND(G106&lt;=31750,AC106=1),700,IF(AND(G106&gt;=87481,AC106=2),1600,IF(AND(G106&gt;=65361,AC106=2),1525,IF(AND(G106&gt;=54061,AC106=2),1400,IF(AND(G106&gt;=42141,AC106=2),1150,IF(AND(G106&gt;=31751,AC106=2),975,IF(AND(G106&lt;=31750,AC106=2),800,IF(AND(G106&gt;=87481,AC106=3),1800,IF(AND(G106&gt;=65361,AC106=3),1700,IF(AND(G106&gt;=54061,AC106=3),1600,IF(AND(G106&gt;=42141,AC106=3),1300,IF(AND(G106&gt;=31751,AC106=3),1100,IF(AND(G106&lt;=31750,AC106=3),900))))))))))))))))))</f>
        <v>900</v>
      </c>
      <c r="M106" s="13">
        <f>SUM(G106:L106)</f>
        <v>2900</v>
      </c>
      <c r="N106" s="14"/>
      <c r="O106" s="11"/>
      <c r="P106" s="14"/>
      <c r="Q106" s="11"/>
      <c r="R106" s="11"/>
      <c r="S106" s="11"/>
      <c r="T106" s="11"/>
      <c r="U106" s="11"/>
      <c r="V106" s="11"/>
      <c r="W106" s="11"/>
      <c r="X106" s="14"/>
      <c r="Y106" s="14"/>
      <c r="Z106" s="14"/>
      <c r="AA106" s="11">
        <f>SUM(N106:Z106)</f>
        <v>0</v>
      </c>
      <c r="AB106" s="15">
        <f>M106-AA106</f>
        <v>2900</v>
      </c>
      <c r="AC106" s="78">
        <f>IFERROR(VLOOKUP(F106,HILLTOPSNEW,2,FALSE),2)</f>
        <v>3</v>
      </c>
      <c r="AD106" s="12">
        <v>935</v>
      </c>
      <c r="AE106" s="49">
        <v>76730</v>
      </c>
      <c r="AF106" s="73"/>
      <c r="AG106" s="94">
        <f>IF((AF106="YES"),VLOOKUP(AE106,RATEOFINC,2,FALSE)+AE106,AE106)</f>
        <v>76730</v>
      </c>
      <c r="AH106" s="95">
        <v>76732</v>
      </c>
      <c r="AI106" s="80"/>
      <c r="AJ106" s="80"/>
      <c r="AK106" s="80"/>
      <c r="AL106" s="80"/>
    </row>
    <row r="107" spans="1:38" s="3" customFormat="1" ht="16.5" customHeight="1" x14ac:dyDescent="0.25">
      <c r="B107" s="9"/>
      <c r="C107" s="11"/>
      <c r="D107" s="11"/>
      <c r="E107" s="11"/>
      <c r="F107" s="11"/>
      <c r="G107" s="11"/>
      <c r="H107" s="12"/>
      <c r="I107" s="11"/>
      <c r="J107" s="11"/>
      <c r="K107" s="12"/>
      <c r="L107" s="11"/>
      <c r="M107" s="13"/>
      <c r="N107" s="14"/>
      <c r="O107" s="11"/>
      <c r="P107" s="14"/>
      <c r="Q107" s="11"/>
      <c r="R107" s="11"/>
      <c r="S107" s="11"/>
      <c r="T107" s="11"/>
      <c r="U107" s="11"/>
      <c r="V107" s="11"/>
      <c r="W107" s="11"/>
      <c r="X107" s="14"/>
      <c r="Y107" s="14"/>
      <c r="Z107" s="14"/>
      <c r="AA107" s="11"/>
      <c r="AB107" s="15"/>
      <c r="AC107" s="78"/>
      <c r="AD107" s="12"/>
      <c r="AE107" s="49"/>
      <c r="AF107" s="73"/>
      <c r="AG107" s="94"/>
      <c r="AH107" s="95"/>
      <c r="AI107" s="80"/>
      <c r="AJ107" s="80"/>
      <c r="AK107" s="80"/>
      <c r="AL107" s="80"/>
    </row>
    <row r="108" spans="1:38" s="3" customFormat="1" ht="16.5" customHeight="1" x14ac:dyDescent="0.25">
      <c r="B108" s="9">
        <v>92</v>
      </c>
      <c r="C108" s="11">
        <v>2227153</v>
      </c>
      <c r="D108" s="11"/>
      <c r="E108" s="11" t="s">
        <v>369</v>
      </c>
      <c r="F108" s="11" t="s">
        <v>225</v>
      </c>
      <c r="G108" s="11">
        <v>0</v>
      </c>
      <c r="H108" s="12"/>
      <c r="I108" s="11">
        <f>ROUND(G108*22.75%,0)</f>
        <v>0</v>
      </c>
      <c r="J108" s="11">
        <f>ROUND(G108*10%,0)</f>
        <v>0</v>
      </c>
      <c r="K108" s="12">
        <v>2000</v>
      </c>
      <c r="L108" s="11">
        <f>IF(AND(G108&gt;=87481,AC108=1),1375,IF(AND(G108&gt;=65361,AC108=1),1330,IF(AND(G108&gt;=54061,AC108=1),1225,IF(AND(G108&gt;=42141,AC108=1),1000,IF(AND(G108&gt;=31751,AC108=1),850,IF(AND(G108&lt;=31750,AC108=1),700,IF(AND(G108&gt;=87481,AC108=2),1600,IF(AND(G108&gt;=65361,AC108=2),1525,IF(AND(G108&gt;=54061,AC108=2),1400,IF(AND(G108&gt;=42141,AC108=2),1150,IF(AND(G108&gt;=31751,AC108=2),975,IF(AND(G108&lt;=31750,AC108=2),800,IF(AND(G108&gt;=87481,AC108=3),1800,IF(AND(G108&gt;=65361,AC108=3),1700,IF(AND(G108&gt;=54061,AC108=3),1600,IF(AND(G108&gt;=42141,AC108=3),1300,IF(AND(G108&gt;=31751,AC108=3),1100,IF(AND(G108&lt;=31750,AC108=3),900))))))))))))))))))</f>
        <v>900</v>
      </c>
      <c r="M108" s="13">
        <f>SUM(G108:L108)</f>
        <v>2900</v>
      </c>
      <c r="N108" s="14"/>
      <c r="O108" s="11"/>
      <c r="P108" s="14"/>
      <c r="Q108" s="11"/>
      <c r="R108" s="11"/>
      <c r="S108" s="11"/>
      <c r="T108" s="11"/>
      <c r="U108" s="11"/>
      <c r="V108" s="11"/>
      <c r="W108" s="11"/>
      <c r="X108" s="14"/>
      <c r="Y108" s="14"/>
      <c r="Z108" s="14"/>
      <c r="AA108" s="11">
        <f>SUM(N108:Z108)</f>
        <v>0</v>
      </c>
      <c r="AB108" s="15">
        <f>M108-AA108</f>
        <v>2900</v>
      </c>
      <c r="AC108" s="78">
        <f>IFERROR(VLOOKUP(F108,HILLTOPSNEW,2,FALSE),2)</f>
        <v>3</v>
      </c>
      <c r="AD108" s="12">
        <v>935</v>
      </c>
      <c r="AE108" s="49">
        <v>76730</v>
      </c>
      <c r="AF108" s="73"/>
      <c r="AG108" s="94">
        <f>IF((AF108="YES"),VLOOKUP(AE108,RATEOFINC,2,FALSE)+AE108,AE108)</f>
        <v>76730</v>
      </c>
      <c r="AH108" s="95">
        <v>76760</v>
      </c>
      <c r="AI108" s="80"/>
      <c r="AJ108" s="80"/>
      <c r="AK108" s="80"/>
      <c r="AL108" s="80"/>
    </row>
    <row r="112" spans="1:38" s="3" customFormat="1" ht="16.5" customHeight="1" x14ac:dyDescent="0.25">
      <c r="B112" s="9">
        <v>87</v>
      </c>
      <c r="C112" s="11">
        <v>2224264</v>
      </c>
      <c r="D112" s="11"/>
      <c r="E112" s="11" t="s">
        <v>364</v>
      </c>
      <c r="F112" s="11" t="s">
        <v>217</v>
      </c>
      <c r="G112" s="11">
        <v>0</v>
      </c>
      <c r="H112" s="12"/>
      <c r="I112" s="11">
        <f>ROUND(G112*22.75%,0)</f>
        <v>0</v>
      </c>
      <c r="J112" s="11">
        <f>ROUND(G112*10%,0)</f>
        <v>0</v>
      </c>
      <c r="K112" s="12">
        <v>2000</v>
      </c>
      <c r="L112" s="11">
        <f>IF(AND(G112&gt;=87481,AC112=1),1375,IF(AND(G112&gt;=65361,AC112=1),1330,IF(AND(G112&gt;=54061,AC112=1),1225,IF(AND(G112&gt;=42141,AC112=1),1000,IF(AND(G112&gt;=31751,AC112=1),850,IF(AND(G112&lt;=31750,AC112=1),700,IF(AND(G112&gt;=87481,AC112=2),1600,IF(AND(G112&gt;=65361,AC112=2),1525,IF(AND(G112&gt;=54061,AC112=2),1400,IF(AND(G112&gt;=42141,AC112=2),1150,IF(AND(G112&gt;=31751,AC112=2),975,IF(AND(G112&lt;=31750,AC112=2),800,IF(AND(G112&gt;=87481,AC112=3),1800,IF(AND(G112&gt;=65361,AC112=3),1700,IF(AND(G112&gt;=54061,AC112=3),1600,IF(AND(G112&gt;=42141,AC112=3),1300,IF(AND(G112&gt;=31751,AC112=3),1100,IF(AND(G112&lt;=31750,AC112=3),900))))))))))))))))))</f>
        <v>800</v>
      </c>
      <c r="M112" s="13">
        <f>SUM(G112:L112)</f>
        <v>2800</v>
      </c>
      <c r="N112" s="14"/>
      <c r="O112" s="11"/>
      <c r="P112" s="14"/>
      <c r="Q112" s="11"/>
      <c r="R112" s="11"/>
      <c r="S112" s="11"/>
      <c r="T112" s="11"/>
      <c r="U112" s="11"/>
      <c r="V112" s="11"/>
      <c r="W112" s="11"/>
      <c r="X112" s="14"/>
      <c r="Y112" s="14"/>
      <c r="Z112" s="14"/>
      <c r="AA112" s="11">
        <f>SUM(N112:Z112)</f>
        <v>0</v>
      </c>
      <c r="AB112" s="15">
        <f>M112-AA112</f>
        <v>2800</v>
      </c>
      <c r="AC112" s="78">
        <f>IFERROR(VLOOKUP(F112,HILLTOPSNEW,2,FALSE),2)</f>
        <v>2</v>
      </c>
      <c r="AD112" s="12">
        <v>935</v>
      </c>
      <c r="AE112" s="49">
        <v>76730</v>
      </c>
      <c r="AF112" s="73"/>
      <c r="AG112" s="94">
        <f>IF((AF112="YES"),VLOOKUP(AE112,RATEOFINC,2,FALSE)+AE112,AE112)</f>
        <v>76730</v>
      </c>
      <c r="AH112" s="95">
        <v>76755</v>
      </c>
      <c r="AI112" s="80"/>
      <c r="AJ112" s="80"/>
      <c r="AK112" s="80"/>
      <c r="AL112" s="80"/>
    </row>
  </sheetData>
  <autoFilter ref="A2:AS93" xr:uid="{00000000-0009-0000-0000-000001000000}"/>
  <sortState xmlns:xlrd2="http://schemas.microsoft.com/office/spreadsheetml/2017/richdata2" ref="B3:AC77">
    <sortCondition ref="B3:B77"/>
  </sortState>
  <mergeCells count="2">
    <mergeCell ref="B1:AB1"/>
    <mergeCell ref="B93:F93"/>
  </mergeCells>
  <printOptions horizontalCentered="1"/>
  <pageMargins left="0.23622047244094491" right="0.23622047244094491" top="0.43307086614173229" bottom="0.35433070866141736" header="0.31496062992125984" footer="0.31496062992125984"/>
  <pageSetup paperSize="9" scale="6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V31"/>
  <sheetViews>
    <sheetView zoomScale="115" zoomScaleNormal="115" zoomScaleSheetLayoutView="100" workbookViewId="0">
      <selection activeCell="D8" sqref="D8"/>
    </sheetView>
  </sheetViews>
  <sheetFormatPr defaultColWidth="9.140625" defaultRowHeight="16.5" x14ac:dyDescent="0.3"/>
  <cols>
    <col min="1" max="1" width="4.85546875" style="31" customWidth="1"/>
    <col min="2" max="2" width="10.85546875" style="31" customWidth="1"/>
    <col min="3" max="3" width="21.7109375" style="31" customWidth="1"/>
    <col min="4" max="4" width="18.85546875" style="31" customWidth="1"/>
    <col min="5" max="5" width="8.140625" style="31" customWidth="1"/>
    <col min="6" max="6" width="12.5703125" style="51" customWidth="1"/>
    <col min="7" max="9" width="9.140625" style="51"/>
    <col min="10" max="10" width="9.85546875" style="51" customWidth="1"/>
    <col min="11" max="14" width="9.140625" style="28"/>
    <col min="15" max="15" width="36.7109375" style="28" bestFit="1" customWidth="1"/>
    <col min="16" max="16384" width="9.140625" style="28"/>
  </cols>
  <sheetData>
    <row r="1" spans="1:22" ht="18" x14ac:dyDescent="0.3">
      <c r="A1" s="163" t="s">
        <v>230</v>
      </c>
      <c r="B1" s="163"/>
      <c r="C1" s="163"/>
      <c r="D1" s="163"/>
      <c r="E1" s="163"/>
      <c r="F1" s="163"/>
      <c r="G1" s="163"/>
      <c r="H1" s="163"/>
      <c r="I1" s="163"/>
      <c r="J1" s="163"/>
    </row>
    <row r="2" spans="1:22" x14ac:dyDescent="0.3">
      <c r="A2" s="164" t="s">
        <v>452</v>
      </c>
      <c r="B2" s="164"/>
      <c r="C2" s="164"/>
      <c r="D2" s="164"/>
      <c r="E2" s="164"/>
      <c r="F2" s="164"/>
      <c r="G2" s="164"/>
      <c r="H2" s="164"/>
      <c r="I2" s="164"/>
      <c r="J2" s="164"/>
    </row>
    <row r="4" spans="1:22" x14ac:dyDescent="0.3">
      <c r="A4" s="29" t="s">
        <v>232</v>
      </c>
      <c r="B4" s="29"/>
      <c r="C4" s="29"/>
      <c r="D4" s="29"/>
      <c r="E4" s="29"/>
      <c r="F4" s="50"/>
      <c r="G4" s="50"/>
      <c r="H4" s="30" t="s">
        <v>233</v>
      </c>
      <c r="I4" s="165" t="s">
        <v>328</v>
      </c>
      <c r="J4" s="165"/>
    </row>
    <row r="5" spans="1:22" ht="9.75" customHeight="1" x14ac:dyDescent="0.3"/>
    <row r="6" spans="1:22" ht="41.25" customHeight="1" x14ac:dyDescent="0.3">
      <c r="C6" s="32" t="s">
        <v>234</v>
      </c>
      <c r="D6" s="166" t="s">
        <v>235</v>
      </c>
      <c r="E6" s="166"/>
      <c r="F6" s="166"/>
      <c r="G6" s="166"/>
      <c r="H6" s="166"/>
      <c r="I6" s="166"/>
      <c r="J6" s="166"/>
      <c r="P6" s="57"/>
      <c r="Q6" s="57"/>
      <c r="R6" s="57"/>
      <c r="S6" s="57"/>
      <c r="T6" s="57"/>
      <c r="U6" s="57"/>
      <c r="V6" s="57"/>
    </row>
    <row r="7" spans="1:22" ht="16.5" customHeight="1" x14ac:dyDescent="0.3">
      <c r="C7" s="33" t="s">
        <v>236</v>
      </c>
      <c r="D7" s="31" t="s">
        <v>237</v>
      </c>
      <c r="O7" s="57"/>
      <c r="P7" s="57"/>
      <c r="Q7" s="57"/>
      <c r="R7" s="57"/>
      <c r="S7" s="57"/>
      <c r="T7" s="57"/>
      <c r="U7" s="57"/>
      <c r="V7" s="57"/>
    </row>
    <row r="8" spans="1:22" ht="16.5" customHeight="1" x14ac:dyDescent="0.3">
      <c r="D8" s="31" t="s">
        <v>238</v>
      </c>
      <c r="O8" s="57"/>
      <c r="P8" s="57"/>
      <c r="Q8" s="57"/>
      <c r="R8" s="57"/>
      <c r="S8" s="57"/>
      <c r="T8" s="57"/>
      <c r="U8" s="57"/>
      <c r="V8" s="57"/>
    </row>
    <row r="9" spans="1:22" ht="16.5" customHeight="1" x14ac:dyDescent="0.3">
      <c r="D9" s="31" t="s">
        <v>239</v>
      </c>
      <c r="O9" s="57"/>
      <c r="P9" s="57"/>
      <c r="Q9" s="57"/>
      <c r="R9" s="57"/>
      <c r="S9" s="57"/>
      <c r="T9" s="57"/>
      <c r="U9" s="57"/>
      <c r="V9" s="57"/>
    </row>
    <row r="10" spans="1:22" ht="8.25" customHeight="1" x14ac:dyDescent="0.3">
      <c r="O10" s="57"/>
      <c r="P10" s="57"/>
      <c r="Q10" s="57"/>
      <c r="R10" s="57"/>
      <c r="S10" s="57"/>
      <c r="T10" s="57"/>
      <c r="U10" s="57"/>
      <c r="V10" s="57"/>
    </row>
    <row r="11" spans="1:22" ht="16.5" customHeight="1" x14ac:dyDescent="0.3">
      <c r="A11" s="167" t="s">
        <v>240</v>
      </c>
      <c r="B11" s="168"/>
      <c r="C11" s="168"/>
      <c r="D11" s="168"/>
      <c r="E11" s="168"/>
      <c r="F11" s="168"/>
      <c r="G11" s="168"/>
      <c r="H11" s="168"/>
      <c r="I11" s="168"/>
      <c r="J11" s="168"/>
      <c r="O11" s="57"/>
      <c r="P11" s="57"/>
      <c r="Q11" s="57"/>
      <c r="R11" s="57"/>
      <c r="S11" s="57"/>
      <c r="T11" s="57"/>
      <c r="U11" s="57"/>
      <c r="V11" s="57"/>
    </row>
    <row r="12" spans="1:22" ht="16.5" customHeight="1" x14ac:dyDescent="0.3">
      <c r="B12" s="31" t="s">
        <v>241</v>
      </c>
      <c r="O12" s="57"/>
      <c r="P12" s="57"/>
      <c r="Q12" s="57"/>
      <c r="R12" s="57"/>
      <c r="S12" s="57"/>
      <c r="T12" s="57"/>
      <c r="U12" s="57"/>
      <c r="V12" s="57"/>
    </row>
    <row r="13" spans="1:22" ht="36" customHeight="1" x14ac:dyDescent="0.3">
      <c r="A13" s="169" t="s">
        <v>242</v>
      </c>
      <c r="B13" s="169"/>
      <c r="C13" s="169"/>
      <c r="D13" s="169"/>
      <c r="E13" s="169"/>
      <c r="F13" s="169"/>
      <c r="G13" s="169"/>
      <c r="H13" s="169"/>
      <c r="I13" s="169"/>
      <c r="J13" s="169"/>
      <c r="O13" s="57"/>
      <c r="P13" s="57"/>
      <c r="Q13" s="57"/>
      <c r="R13" s="57"/>
      <c r="S13" s="57"/>
      <c r="T13" s="57"/>
      <c r="U13" s="57"/>
      <c r="V13" s="57"/>
    </row>
    <row r="14" spans="1:22" ht="4.5" customHeight="1" x14ac:dyDescent="0.3">
      <c r="A14" s="38"/>
      <c r="B14" s="38"/>
      <c r="C14" s="58"/>
      <c r="D14" s="58"/>
      <c r="E14" s="38"/>
      <c r="F14" s="55"/>
      <c r="G14" s="55"/>
      <c r="H14" s="55"/>
      <c r="I14" s="55"/>
      <c r="J14" s="55"/>
      <c r="O14" s="57"/>
      <c r="P14" s="57"/>
      <c r="Q14" s="57"/>
      <c r="R14" s="57"/>
      <c r="S14" s="57"/>
      <c r="T14" s="57"/>
      <c r="U14" s="57"/>
      <c r="V14" s="57"/>
    </row>
    <row r="15" spans="1:22" ht="36.75" customHeight="1" x14ac:dyDescent="0.3">
      <c r="A15" s="169" t="s">
        <v>243</v>
      </c>
      <c r="B15" s="169"/>
      <c r="C15" s="169"/>
      <c r="D15" s="169"/>
      <c r="E15" s="169"/>
      <c r="F15" s="169"/>
      <c r="G15" s="169"/>
      <c r="H15" s="169"/>
      <c r="I15" s="169"/>
      <c r="J15" s="169"/>
      <c r="O15" s="57"/>
      <c r="P15" s="57"/>
      <c r="Q15" s="57"/>
      <c r="R15" s="57"/>
      <c r="S15" s="57"/>
      <c r="T15" s="57"/>
      <c r="U15" s="57"/>
      <c r="V15" s="57"/>
    </row>
    <row r="16" spans="1:22" ht="6.75" customHeight="1" x14ac:dyDescent="0.3">
      <c r="A16" s="38"/>
      <c r="B16" s="38"/>
      <c r="C16" s="58"/>
      <c r="D16" s="58"/>
      <c r="E16" s="38"/>
      <c r="F16" s="55"/>
      <c r="G16" s="55"/>
      <c r="H16" s="55"/>
      <c r="I16" s="55"/>
      <c r="J16" s="55"/>
      <c r="O16" s="57"/>
      <c r="P16" s="57"/>
      <c r="Q16" s="57"/>
      <c r="R16" s="57"/>
      <c r="S16" s="57"/>
      <c r="T16" s="57"/>
      <c r="U16" s="57"/>
      <c r="V16" s="57"/>
    </row>
    <row r="17" spans="1:22" ht="16.5" customHeight="1" x14ac:dyDescent="0.3">
      <c r="A17" s="169" t="s">
        <v>244</v>
      </c>
      <c r="B17" s="169"/>
      <c r="C17" s="169"/>
      <c r="D17" s="169"/>
      <c r="E17" s="169"/>
      <c r="F17" s="169"/>
      <c r="G17" s="169"/>
      <c r="H17" s="169"/>
      <c r="I17" s="169"/>
      <c r="J17" s="169"/>
      <c r="O17" s="57"/>
      <c r="P17" s="57"/>
      <c r="Q17" s="57"/>
      <c r="R17" s="57"/>
      <c r="S17" s="57"/>
      <c r="T17" s="57"/>
      <c r="U17" s="57"/>
      <c r="V17" s="57"/>
    </row>
    <row r="18" spans="1:22" ht="6" customHeight="1" x14ac:dyDescent="0.3">
      <c r="O18" s="57"/>
      <c r="P18" s="57"/>
      <c r="Q18" s="57"/>
      <c r="R18" s="57"/>
      <c r="S18" s="57"/>
      <c r="T18" s="57"/>
      <c r="U18" s="57"/>
      <c r="V18" s="57"/>
    </row>
    <row r="19" spans="1:22" ht="16.5" customHeight="1" x14ac:dyDescent="0.3">
      <c r="A19" s="170" t="s">
        <v>245</v>
      </c>
      <c r="B19" s="170"/>
      <c r="C19" s="170"/>
      <c r="D19" s="170"/>
      <c r="E19" s="170"/>
      <c r="F19" s="170"/>
      <c r="G19" s="170"/>
      <c r="H19" s="170"/>
      <c r="I19" s="170"/>
      <c r="J19" s="170"/>
      <c r="O19" s="57"/>
      <c r="P19" s="57"/>
      <c r="Q19" s="57"/>
      <c r="R19" s="57"/>
      <c r="S19" s="57"/>
      <c r="T19" s="57"/>
      <c r="U19" s="57"/>
      <c r="V19" s="57"/>
    </row>
    <row r="20" spans="1:22" ht="9.75" customHeight="1" x14ac:dyDescent="0.3">
      <c r="O20" s="57"/>
      <c r="P20" s="57"/>
      <c r="Q20" s="57"/>
      <c r="R20" s="57"/>
      <c r="S20" s="57"/>
      <c r="T20" s="57"/>
      <c r="U20" s="57"/>
      <c r="V20" s="57"/>
    </row>
    <row r="21" spans="1:22" ht="16.5" customHeight="1" x14ac:dyDescent="0.3">
      <c r="A21" s="164" t="s">
        <v>246</v>
      </c>
      <c r="B21" s="164"/>
      <c r="C21" s="164"/>
      <c r="D21" s="164"/>
      <c r="E21" s="164"/>
      <c r="F21" s="164"/>
      <c r="G21" s="164"/>
      <c r="H21" s="164"/>
      <c r="I21" s="164"/>
      <c r="J21" s="164"/>
      <c r="O21" s="57"/>
      <c r="P21" s="57"/>
      <c r="Q21" s="57"/>
      <c r="R21" s="57"/>
      <c r="S21" s="57"/>
      <c r="T21" s="57"/>
      <c r="U21" s="57"/>
      <c r="V21" s="57"/>
    </row>
    <row r="22" spans="1:22" s="54" customFormat="1" ht="49.5" x14ac:dyDescent="0.3">
      <c r="A22" s="53" t="s">
        <v>247</v>
      </c>
      <c r="B22" s="53" t="s">
        <v>168</v>
      </c>
      <c r="C22" s="59" t="s">
        <v>248</v>
      </c>
      <c r="D22" s="59" t="s">
        <v>249</v>
      </c>
      <c r="E22" s="53" t="s">
        <v>250</v>
      </c>
      <c r="F22" s="53" t="s">
        <v>251</v>
      </c>
      <c r="G22" s="53" t="s">
        <v>252</v>
      </c>
      <c r="H22" s="53" t="s">
        <v>253</v>
      </c>
      <c r="I22" s="53" t="s">
        <v>254</v>
      </c>
      <c r="J22" s="53" t="s">
        <v>281</v>
      </c>
      <c r="O22" s="57"/>
      <c r="P22" s="57"/>
      <c r="Q22" s="57"/>
      <c r="R22" s="57"/>
      <c r="S22" s="57"/>
      <c r="T22" s="57"/>
      <c r="U22" s="57"/>
      <c r="V22" s="57"/>
    </row>
    <row r="23" spans="1:22" s="47" customFormat="1" ht="36.75" customHeight="1" x14ac:dyDescent="0.3">
      <c r="A23" s="34">
        <v>1</v>
      </c>
      <c r="B23" s="34">
        <v>14342258</v>
      </c>
      <c r="C23" s="60" t="s">
        <v>23</v>
      </c>
      <c r="D23" s="60" t="s">
        <v>64</v>
      </c>
      <c r="E23" s="34" t="s">
        <v>284</v>
      </c>
      <c r="F23" s="34" t="s">
        <v>324</v>
      </c>
      <c r="G23" s="34">
        <v>72810</v>
      </c>
      <c r="H23" s="34">
        <f>I23-G23</f>
        <v>1960</v>
      </c>
      <c r="I23" s="34">
        <v>74770</v>
      </c>
      <c r="J23" s="46" t="s">
        <v>453</v>
      </c>
    </row>
    <row r="24" spans="1:22" s="47" customFormat="1" ht="36.75" customHeight="1" x14ac:dyDescent="0.3">
      <c r="A24" s="34">
        <v>2</v>
      </c>
      <c r="B24" s="34">
        <v>14346223</v>
      </c>
      <c r="C24" s="60" t="s">
        <v>51</v>
      </c>
      <c r="D24" s="60" t="s">
        <v>52</v>
      </c>
      <c r="E24" s="34" t="s">
        <v>284</v>
      </c>
      <c r="F24" s="34" t="s">
        <v>324</v>
      </c>
      <c r="G24" s="34">
        <v>72810</v>
      </c>
      <c r="H24" s="34">
        <f>I24-G24</f>
        <v>1960</v>
      </c>
      <c r="I24" s="34">
        <v>74770</v>
      </c>
      <c r="J24" s="46" t="s">
        <v>453</v>
      </c>
    </row>
    <row r="25" spans="1:22" s="47" customFormat="1" ht="36.75" customHeight="1" x14ac:dyDescent="0.3">
      <c r="A25" s="34">
        <v>3</v>
      </c>
      <c r="B25" s="34">
        <v>14344471</v>
      </c>
      <c r="C25" s="60" t="s">
        <v>139</v>
      </c>
      <c r="D25" s="60" t="s">
        <v>179</v>
      </c>
      <c r="E25" s="34" t="s">
        <v>284</v>
      </c>
      <c r="F25" s="34" t="s">
        <v>324</v>
      </c>
      <c r="G25" s="34">
        <v>72810</v>
      </c>
      <c r="H25" s="34">
        <f t="shared" ref="H25:H26" si="0">I25-G25</f>
        <v>1960</v>
      </c>
      <c r="I25" s="34">
        <v>74770</v>
      </c>
      <c r="J25" s="46" t="s">
        <v>453</v>
      </c>
    </row>
    <row r="26" spans="1:22" s="47" customFormat="1" ht="36.75" customHeight="1" x14ac:dyDescent="0.3">
      <c r="A26" s="34">
        <v>4</v>
      </c>
      <c r="B26" s="34">
        <v>14344502</v>
      </c>
      <c r="C26" s="60" t="s">
        <v>159</v>
      </c>
      <c r="D26" s="60" t="s">
        <v>192</v>
      </c>
      <c r="E26" s="34" t="s">
        <v>284</v>
      </c>
      <c r="F26" s="34" t="s">
        <v>324</v>
      </c>
      <c r="G26" s="34">
        <v>74770</v>
      </c>
      <c r="H26" s="34">
        <f t="shared" si="0"/>
        <v>1960</v>
      </c>
      <c r="I26" s="34">
        <v>76730</v>
      </c>
      <c r="J26" s="46" t="s">
        <v>453</v>
      </c>
    </row>
    <row r="27" spans="1:22" ht="36.75" customHeight="1" x14ac:dyDescent="0.3">
      <c r="A27" s="166" t="s">
        <v>256</v>
      </c>
      <c r="B27" s="166"/>
      <c r="C27" s="166"/>
      <c r="D27" s="166"/>
      <c r="E27" s="166"/>
      <c r="F27" s="166"/>
      <c r="G27" s="166"/>
      <c r="H27" s="166"/>
      <c r="I27" s="166"/>
      <c r="J27" s="166"/>
    </row>
    <row r="28" spans="1:22" x14ac:dyDescent="0.3">
      <c r="A28" s="36"/>
      <c r="B28" s="36"/>
      <c r="C28" s="61"/>
      <c r="D28" s="61"/>
      <c r="E28" s="35"/>
      <c r="F28" s="39"/>
      <c r="G28" s="56"/>
      <c r="H28" s="56"/>
      <c r="I28" s="56"/>
      <c r="J28" s="56"/>
    </row>
    <row r="29" spans="1:22" x14ac:dyDescent="0.3">
      <c r="A29" s="36"/>
      <c r="B29" s="36"/>
      <c r="C29" s="61"/>
      <c r="D29" s="61"/>
      <c r="E29" s="35"/>
      <c r="F29" s="39"/>
      <c r="G29" s="56"/>
      <c r="H29" s="56"/>
      <c r="I29" s="56"/>
      <c r="J29" s="56"/>
    </row>
    <row r="30" spans="1:22" ht="35.25" customHeight="1" x14ac:dyDescent="0.3">
      <c r="A30" s="36"/>
      <c r="B30" s="36"/>
      <c r="C30" s="61"/>
      <c r="D30" s="61"/>
      <c r="E30" s="35"/>
      <c r="F30" s="39"/>
      <c r="G30" s="162"/>
      <c r="H30" s="162"/>
      <c r="I30" s="162"/>
      <c r="J30" s="162"/>
    </row>
    <row r="31" spans="1:22" x14ac:dyDescent="0.3">
      <c r="A31" s="37"/>
      <c r="B31" s="37"/>
      <c r="E31" s="37"/>
      <c r="F31" s="56"/>
      <c r="G31" s="56"/>
      <c r="H31" s="56"/>
      <c r="I31" s="56"/>
      <c r="J31" s="56"/>
    </row>
  </sheetData>
  <sortState xmlns:xlrd2="http://schemas.microsoft.com/office/spreadsheetml/2017/richdata2" ref="A23:J24">
    <sortCondition ref="A23:A24"/>
  </sortState>
  <mergeCells count="12">
    <mergeCell ref="G30:J30"/>
    <mergeCell ref="A1:J1"/>
    <mergeCell ref="A2:J2"/>
    <mergeCell ref="I4:J4"/>
    <mergeCell ref="D6:J6"/>
    <mergeCell ref="A11:J11"/>
    <mergeCell ref="A13:J13"/>
    <mergeCell ref="A15:J15"/>
    <mergeCell ref="A17:J17"/>
    <mergeCell ref="A19:J19"/>
    <mergeCell ref="A21:J21"/>
    <mergeCell ref="A27:J27"/>
  </mergeCells>
  <phoneticPr fontId="18" type="noConversion"/>
  <printOptions horizontalCentered="1"/>
  <pageMargins left="0.25" right="0.25" top="0.4" bottom="0.75" header="0.3" footer="0.3"/>
  <pageSetup scale="89"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26"/>
  <sheetViews>
    <sheetView workbookViewId="0">
      <selection activeCell="S9" sqref="S9"/>
    </sheetView>
  </sheetViews>
  <sheetFormatPr defaultRowHeight="15" x14ac:dyDescent="0.25"/>
  <cols>
    <col min="2" max="2" width="10.140625" bestFit="1" customWidth="1"/>
    <col min="3" max="3" width="36.140625" style="67" customWidth="1"/>
    <col min="4" max="4" width="27.85546875" style="67" customWidth="1"/>
    <col min="7" max="7" width="11.28515625" customWidth="1"/>
    <col min="8" max="11" width="5" customWidth="1"/>
    <col min="12" max="12" width="11.28515625" customWidth="1"/>
    <col min="13" max="13" width="15" customWidth="1"/>
  </cols>
  <sheetData>
    <row r="1" spans="1:17" ht="18" x14ac:dyDescent="0.25">
      <c r="A1" s="171" t="s">
        <v>246</v>
      </c>
      <c r="B1" s="171"/>
      <c r="C1" s="171"/>
      <c r="D1" s="171"/>
      <c r="E1" s="171"/>
      <c r="F1" s="171"/>
      <c r="G1" s="171"/>
      <c r="H1" s="171"/>
      <c r="I1" s="171"/>
      <c r="J1" s="171"/>
      <c r="K1" s="171"/>
      <c r="L1" s="171"/>
      <c r="M1" s="171"/>
      <c r="N1" s="171"/>
      <c r="O1" s="171"/>
      <c r="P1" s="171"/>
      <c r="Q1" s="171"/>
    </row>
    <row r="2" spans="1:17" ht="18" x14ac:dyDescent="0.25">
      <c r="A2" s="171" t="s">
        <v>258</v>
      </c>
      <c r="B2" s="171"/>
      <c r="C2" s="171"/>
      <c r="D2" s="171"/>
      <c r="E2" s="171"/>
      <c r="F2" s="171"/>
      <c r="G2" s="171"/>
      <c r="H2" s="171"/>
      <c r="I2" s="171"/>
      <c r="J2" s="171"/>
      <c r="K2" s="171"/>
      <c r="L2" s="171"/>
      <c r="M2" s="171"/>
      <c r="N2" s="171"/>
      <c r="O2" s="171"/>
      <c r="P2" s="171"/>
      <c r="Q2" s="171"/>
    </row>
    <row r="3" spans="1:17" ht="87.75" customHeight="1" x14ac:dyDescent="0.25">
      <c r="A3" s="172" t="s">
        <v>259</v>
      </c>
      <c r="B3" s="172"/>
      <c r="C3" s="172"/>
      <c r="D3" s="172"/>
      <c r="E3" s="172"/>
      <c r="F3" s="172"/>
      <c r="G3" s="172"/>
      <c r="H3" s="172"/>
      <c r="I3" s="172"/>
      <c r="J3" s="172"/>
      <c r="K3" s="172"/>
      <c r="L3" s="172"/>
      <c r="M3" s="172"/>
      <c r="N3" s="172"/>
      <c r="O3" s="172"/>
      <c r="P3" s="172"/>
      <c r="Q3" s="172"/>
    </row>
    <row r="4" spans="1:17" ht="37.5" customHeight="1" x14ac:dyDescent="0.25">
      <c r="A4" s="173" t="s">
        <v>247</v>
      </c>
      <c r="B4" s="174" t="s">
        <v>168</v>
      </c>
      <c r="C4" s="173" t="s">
        <v>260</v>
      </c>
      <c r="D4" s="174" t="s">
        <v>286</v>
      </c>
      <c r="E4" s="173" t="s">
        <v>261</v>
      </c>
      <c r="F4" s="173" t="s">
        <v>262</v>
      </c>
      <c r="G4" s="173" t="s">
        <v>263</v>
      </c>
      <c r="H4" s="173" t="s">
        <v>264</v>
      </c>
      <c r="I4" s="173"/>
      <c r="J4" s="173" t="s">
        <v>265</v>
      </c>
      <c r="K4" s="173"/>
      <c r="L4" s="173" t="s">
        <v>266</v>
      </c>
      <c r="M4" s="173" t="s">
        <v>251</v>
      </c>
      <c r="N4" s="173" t="s">
        <v>252</v>
      </c>
      <c r="O4" s="173" t="s">
        <v>267</v>
      </c>
      <c r="P4" s="173" t="s">
        <v>254</v>
      </c>
      <c r="Q4" s="173" t="s">
        <v>255</v>
      </c>
    </row>
    <row r="5" spans="1:17" ht="40.5" customHeight="1" x14ac:dyDescent="0.25">
      <c r="A5" s="173"/>
      <c r="B5" s="175"/>
      <c r="C5" s="173"/>
      <c r="D5" s="175"/>
      <c r="E5" s="173"/>
      <c r="F5" s="173"/>
      <c r="G5" s="173"/>
      <c r="H5" s="20" t="s">
        <v>268</v>
      </c>
      <c r="I5" s="20" t="s">
        <v>269</v>
      </c>
      <c r="J5" s="20" t="s">
        <v>268</v>
      </c>
      <c r="K5" s="20" t="s">
        <v>269</v>
      </c>
      <c r="L5" s="173"/>
      <c r="M5" s="173"/>
      <c r="N5" s="173"/>
      <c r="O5" s="173"/>
      <c r="P5" s="173"/>
      <c r="Q5" s="173"/>
    </row>
    <row r="6" spans="1:17" s="68" customFormat="1" x14ac:dyDescent="0.25">
      <c r="A6" s="63">
        <v>1</v>
      </c>
      <c r="B6" s="63">
        <v>2</v>
      </c>
      <c r="C6" s="63">
        <v>3</v>
      </c>
      <c r="D6" s="65"/>
      <c r="E6" s="63">
        <v>4</v>
      </c>
      <c r="F6" s="63">
        <v>5</v>
      </c>
      <c r="G6" s="63">
        <v>6</v>
      </c>
      <c r="H6" s="63">
        <v>7</v>
      </c>
      <c r="I6" s="63">
        <v>8</v>
      </c>
      <c r="J6" s="63">
        <v>9</v>
      </c>
      <c r="K6" s="63">
        <v>10</v>
      </c>
      <c r="L6" s="63">
        <v>11</v>
      </c>
      <c r="M6" s="63">
        <v>12</v>
      </c>
      <c r="N6" s="63">
        <v>13</v>
      </c>
      <c r="O6" s="63">
        <v>14</v>
      </c>
      <c r="P6" s="63">
        <v>15</v>
      </c>
      <c r="Q6" s="63">
        <v>16</v>
      </c>
    </row>
    <row r="7" spans="1:17" ht="52.5" customHeight="1" x14ac:dyDescent="0.25">
      <c r="A7" s="21">
        <f>INCPROG!A23</f>
        <v>1</v>
      </c>
      <c r="B7" s="21">
        <f>INCPROG!B23</f>
        <v>14342258</v>
      </c>
      <c r="C7" s="22" t="str">
        <f>INCPROG!C23</f>
        <v>SRINIVAS ADIVANNA</v>
      </c>
      <c r="D7" s="22" t="str">
        <f>INCPROG!D23</f>
        <v>GPS PENGUVA</v>
      </c>
      <c r="E7" s="21" t="str">
        <f>INCPROG!E23</f>
        <v>PSHM</v>
      </c>
      <c r="F7" s="22" t="s">
        <v>287</v>
      </c>
      <c r="G7" s="64">
        <v>44743</v>
      </c>
      <c r="H7" s="21"/>
      <c r="I7" s="21"/>
      <c r="J7" s="21"/>
      <c r="K7" s="21"/>
      <c r="L7" s="45" t="s">
        <v>454</v>
      </c>
      <c r="M7" s="40" t="str">
        <f>INCPROG!F23</f>
        <v>54060-140540</v>
      </c>
      <c r="N7" s="40">
        <f>INCPROG!G23</f>
        <v>72810</v>
      </c>
      <c r="O7" s="40">
        <f>INCPROG!H23</f>
        <v>1960</v>
      </c>
      <c r="P7" s="40">
        <f>INCPROG!I23</f>
        <v>74770</v>
      </c>
      <c r="Q7" s="21"/>
    </row>
    <row r="8" spans="1:17" ht="52.5" customHeight="1" x14ac:dyDescent="0.25">
      <c r="A8" s="21">
        <f>INCPROG!A24</f>
        <v>2</v>
      </c>
      <c r="B8" s="21">
        <f>INCPROG!B24</f>
        <v>14346223</v>
      </c>
      <c r="C8" s="22" t="str">
        <f>INCPROG!C24</f>
        <v>SATYA KUMAR SANJEEVI BONELA</v>
      </c>
      <c r="D8" s="22" t="str">
        <f>INCPROG!D24</f>
        <v>GPS MULABINNIDI</v>
      </c>
      <c r="E8" s="21" t="str">
        <f>INCPROG!E24</f>
        <v>PSHM</v>
      </c>
      <c r="F8" s="22" t="s">
        <v>287</v>
      </c>
      <c r="G8" s="64">
        <v>44743</v>
      </c>
      <c r="H8" s="21"/>
      <c r="I8" s="21"/>
      <c r="J8" s="21"/>
      <c r="K8" s="21"/>
      <c r="L8" s="45" t="s">
        <v>454</v>
      </c>
      <c r="M8" s="40" t="str">
        <f>INCPROG!F24</f>
        <v>54060-140540</v>
      </c>
      <c r="N8" s="40">
        <f>INCPROG!G24</f>
        <v>72810</v>
      </c>
      <c r="O8" s="40">
        <f>INCPROG!H24</f>
        <v>1960</v>
      </c>
      <c r="P8" s="40">
        <f>INCPROG!I24</f>
        <v>74770</v>
      </c>
      <c r="Q8" s="21"/>
    </row>
    <row r="9" spans="1:17" ht="52.5" customHeight="1" x14ac:dyDescent="0.25">
      <c r="A9" s="21">
        <f>INCPROG!A25</f>
        <v>3</v>
      </c>
      <c r="B9" s="21">
        <f>INCPROG!B25</f>
        <v>14344471</v>
      </c>
      <c r="C9" s="22" t="str">
        <f>INCPROG!C25</f>
        <v>MANIMALA NANDEDA</v>
      </c>
      <c r="D9" s="22" t="str">
        <f>INCPROG!D25</f>
        <v>MPPS DIGUVADERUVADA</v>
      </c>
      <c r="E9" s="21" t="str">
        <f>INCPROG!E25</f>
        <v>PSHM</v>
      </c>
      <c r="F9" s="22" t="s">
        <v>287</v>
      </c>
      <c r="G9" s="64">
        <v>44743</v>
      </c>
      <c r="H9" s="21"/>
      <c r="I9" s="21"/>
      <c r="J9" s="21"/>
      <c r="K9" s="21"/>
      <c r="L9" s="45" t="s">
        <v>454</v>
      </c>
      <c r="M9" s="40" t="str">
        <f>INCPROG!F25</f>
        <v>54060-140540</v>
      </c>
      <c r="N9" s="40">
        <f>INCPROG!G25</f>
        <v>72810</v>
      </c>
      <c r="O9" s="40">
        <f>INCPROG!H25</f>
        <v>1960</v>
      </c>
      <c r="P9" s="40">
        <f>INCPROG!I25</f>
        <v>74770</v>
      </c>
      <c r="Q9" s="21"/>
    </row>
    <row r="10" spans="1:17" ht="52.5" customHeight="1" x14ac:dyDescent="0.25">
      <c r="A10" s="21">
        <f>INCPROG!A26</f>
        <v>4</v>
      </c>
      <c r="B10" s="21">
        <f>INCPROG!B26</f>
        <v>14344502</v>
      </c>
      <c r="C10" s="22" t="str">
        <f>INCPROG!C26</f>
        <v>LAKSHMI NARENDRUNI</v>
      </c>
      <c r="D10" s="22" t="str">
        <f>INCPROG!D26</f>
        <v>MPPS JARNA</v>
      </c>
      <c r="E10" s="21" t="str">
        <f>INCPROG!E26</f>
        <v>PSHM</v>
      </c>
      <c r="F10" s="22" t="s">
        <v>287</v>
      </c>
      <c r="G10" s="64">
        <v>44743</v>
      </c>
      <c r="H10" s="21"/>
      <c r="I10" s="21"/>
      <c r="J10" s="21"/>
      <c r="K10" s="21"/>
      <c r="L10" s="45" t="s">
        <v>454</v>
      </c>
      <c r="M10" s="40" t="str">
        <f>INCPROG!F26</f>
        <v>54060-140540</v>
      </c>
      <c r="N10" s="40">
        <f>INCPROG!G26</f>
        <v>74770</v>
      </c>
      <c r="O10" s="40">
        <f>INCPROG!H26</f>
        <v>1960</v>
      </c>
      <c r="P10" s="40">
        <f>INCPROG!I26</f>
        <v>76730</v>
      </c>
      <c r="Q10" s="21"/>
    </row>
    <row r="11" spans="1:17" ht="52.5" customHeight="1" x14ac:dyDescent="0.25">
      <c r="A11" s="154"/>
      <c r="B11" s="154"/>
      <c r="C11" s="155"/>
      <c r="D11" s="155"/>
      <c r="E11" s="154"/>
      <c r="F11" s="155"/>
      <c r="G11" s="156"/>
      <c r="H11" s="154"/>
      <c r="I11" s="154"/>
      <c r="J11" s="154"/>
      <c r="K11" s="154"/>
      <c r="L11" s="157"/>
      <c r="M11" s="158"/>
      <c r="N11" s="158"/>
      <c r="O11" s="158"/>
      <c r="P11" s="158"/>
      <c r="Q11" s="154"/>
    </row>
    <row r="12" spans="1:17" ht="15.75" customHeight="1" x14ac:dyDescent="0.25">
      <c r="A12" s="25" t="s">
        <v>270</v>
      </c>
      <c r="B12" s="25"/>
    </row>
    <row r="13" spans="1:17" ht="15.75" customHeight="1" x14ac:dyDescent="0.25">
      <c r="A13" s="26" t="s">
        <v>271</v>
      </c>
      <c r="B13" s="26"/>
    </row>
    <row r="14" spans="1:17" ht="15.75" customHeight="1" x14ac:dyDescent="0.25">
      <c r="A14" s="26" t="s">
        <v>272</v>
      </c>
      <c r="B14" s="26"/>
    </row>
    <row r="15" spans="1:17" ht="15.75" customHeight="1" x14ac:dyDescent="0.25">
      <c r="A15" s="26" t="s">
        <v>273</v>
      </c>
      <c r="B15" s="26"/>
    </row>
    <row r="16" spans="1:17" ht="15.75" customHeight="1" x14ac:dyDescent="0.25">
      <c r="A16" s="27" t="s">
        <v>274</v>
      </c>
      <c r="B16" s="27"/>
    </row>
    <row r="17" spans="14:17" ht="15.75" customHeight="1" x14ac:dyDescent="0.25"/>
    <row r="18" spans="14:17" ht="15.75" customHeight="1" x14ac:dyDescent="0.25">
      <c r="N18" s="176"/>
      <c r="O18" s="177"/>
      <c r="P18" s="177"/>
      <c r="Q18" s="177"/>
    </row>
    <row r="19" spans="14:17" ht="15.75" customHeight="1" x14ac:dyDescent="0.25"/>
    <row r="20" spans="14:17" ht="15.75" customHeight="1" x14ac:dyDescent="0.25"/>
    <row r="21" spans="14:17" ht="15.75" customHeight="1" x14ac:dyDescent="0.25"/>
    <row r="22" spans="14:17" ht="15.75" customHeight="1" x14ac:dyDescent="0.25"/>
    <row r="23" spans="14:17" ht="15.75" customHeight="1" x14ac:dyDescent="0.25"/>
    <row r="24" spans="14:17" ht="15.75" customHeight="1" x14ac:dyDescent="0.25"/>
    <row r="25" spans="14:17" ht="15.75" customHeight="1" x14ac:dyDescent="0.25"/>
    <row r="26" spans="14:17" ht="15.75" customHeight="1" x14ac:dyDescent="0.25"/>
  </sheetData>
  <mergeCells count="19">
    <mergeCell ref="N18:Q18"/>
    <mergeCell ref="J4:K4"/>
    <mergeCell ref="L4:L5"/>
    <mergeCell ref="M4:M5"/>
    <mergeCell ref="N4:N5"/>
    <mergeCell ref="O4:O5"/>
    <mergeCell ref="P4:P5"/>
    <mergeCell ref="A1:Q1"/>
    <mergeCell ref="A2:Q2"/>
    <mergeCell ref="A3:Q3"/>
    <mergeCell ref="A4:A5"/>
    <mergeCell ref="B4:B5"/>
    <mergeCell ref="C4:C5"/>
    <mergeCell ref="E4:E5"/>
    <mergeCell ref="F4:F5"/>
    <mergeCell ref="G4:G5"/>
    <mergeCell ref="H4:I4"/>
    <mergeCell ref="Q4:Q5"/>
    <mergeCell ref="D4:D5"/>
  </mergeCells>
  <phoneticPr fontId="18" type="noConversion"/>
  <printOptions horizontalCentered="1"/>
  <pageMargins left="0.25" right="0.25" top="0.4" bottom="0.75" header="0.3" footer="0.3"/>
  <pageSetup scale="68"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75"/>
  <sheetViews>
    <sheetView workbookViewId="0">
      <selection activeCell="I14" sqref="I14"/>
    </sheetView>
  </sheetViews>
  <sheetFormatPr defaultColWidth="9.140625" defaultRowHeight="15" x14ac:dyDescent="0.25"/>
  <cols>
    <col min="1" max="1" width="9.140625" style="77"/>
    <col min="2" max="2" width="22.42578125" style="77" bestFit="1" customWidth="1"/>
    <col min="3" max="5" width="9.140625" style="77"/>
    <col min="6" max="7" width="11.5703125" style="83" customWidth="1"/>
    <col min="8" max="10" width="9.140625" style="77"/>
    <col min="11" max="11" width="27.42578125" style="77" bestFit="1" customWidth="1"/>
    <col min="12" max="12" width="9.140625" style="77"/>
    <col min="13" max="13" width="8.85546875" style="77" bestFit="1" customWidth="1"/>
    <col min="14" max="14" width="13.7109375" style="77" bestFit="1" customWidth="1"/>
    <col min="15" max="15" width="8.140625" style="77" bestFit="1" customWidth="1"/>
    <col min="16" max="16" width="9.140625" style="77"/>
    <col min="17" max="17" width="27.42578125" style="77" bestFit="1" customWidth="1"/>
    <col min="18" max="18" width="28" style="77" bestFit="1" customWidth="1"/>
    <col min="19" max="16384" width="9.140625" style="77"/>
  </cols>
  <sheetData>
    <row r="1" spans="1:32" x14ac:dyDescent="0.25">
      <c r="A1" s="178" t="s">
        <v>315</v>
      </c>
      <c r="B1" s="178"/>
      <c r="C1" s="178"/>
      <c r="D1" s="178"/>
    </row>
    <row r="2" spans="1:32" x14ac:dyDescent="0.25">
      <c r="A2" s="77" t="s">
        <v>0</v>
      </c>
      <c r="B2" s="77" t="s">
        <v>290</v>
      </c>
      <c r="C2" s="77" t="s">
        <v>291</v>
      </c>
      <c r="F2" s="178" t="s">
        <v>316</v>
      </c>
      <c r="G2" s="178"/>
      <c r="I2" s="79"/>
      <c r="L2" s="178" t="s">
        <v>314</v>
      </c>
      <c r="M2" s="178"/>
      <c r="N2" s="178"/>
      <c r="O2" s="178"/>
    </row>
    <row r="3" spans="1:32" x14ac:dyDescent="0.25">
      <c r="A3" s="77">
        <v>1</v>
      </c>
      <c r="B3" s="77" t="s">
        <v>5</v>
      </c>
      <c r="C3" s="77">
        <v>3</v>
      </c>
      <c r="D3" s="77" t="s">
        <v>293</v>
      </c>
      <c r="F3" s="83">
        <v>20000</v>
      </c>
      <c r="G3" s="83">
        <v>600</v>
      </c>
      <c r="M3" s="79" t="s">
        <v>292</v>
      </c>
      <c r="N3" s="79" t="s">
        <v>313</v>
      </c>
      <c r="O3" s="79" t="s">
        <v>293</v>
      </c>
      <c r="Z3" s="179" t="s">
        <v>289</v>
      </c>
      <c r="AA3" s="179"/>
      <c r="AB3" s="179"/>
      <c r="AC3" s="179"/>
      <c r="AD3" s="179"/>
      <c r="AE3" s="179"/>
      <c r="AF3" s="179"/>
    </row>
    <row r="4" spans="1:32" x14ac:dyDescent="0.25">
      <c r="A4" s="77">
        <v>2</v>
      </c>
      <c r="B4" s="77" t="s">
        <v>9</v>
      </c>
      <c r="C4" s="77">
        <v>3</v>
      </c>
      <c r="D4" s="77" t="s">
        <v>293</v>
      </c>
      <c r="F4" s="83">
        <f>F3+G3</f>
        <v>20600</v>
      </c>
      <c r="G4" s="83">
        <f>G3</f>
        <v>600</v>
      </c>
      <c r="L4" s="77">
        <v>87481</v>
      </c>
      <c r="M4" s="77">
        <v>1375</v>
      </c>
      <c r="N4" s="77">
        <v>1600</v>
      </c>
      <c r="O4" s="77">
        <v>1800</v>
      </c>
      <c r="Q4" s="77" t="s">
        <v>295</v>
      </c>
      <c r="R4" s="77" t="s">
        <v>301</v>
      </c>
      <c r="S4" s="77" t="s">
        <v>302</v>
      </c>
      <c r="Z4" s="179"/>
      <c r="AA4" s="179"/>
      <c r="AB4" s="179"/>
      <c r="AC4" s="179"/>
      <c r="AD4" s="179"/>
      <c r="AE4" s="179"/>
      <c r="AF4" s="179"/>
    </row>
    <row r="5" spans="1:32" x14ac:dyDescent="0.25">
      <c r="A5" s="77">
        <v>3</v>
      </c>
      <c r="B5" s="77" t="s">
        <v>24</v>
      </c>
      <c r="C5" s="77">
        <v>3</v>
      </c>
      <c r="D5" s="77" t="s">
        <v>293</v>
      </c>
      <c r="F5" s="83">
        <f t="shared" ref="F5:F36" si="0">F4+G4</f>
        <v>21200</v>
      </c>
      <c r="G5" s="83">
        <f t="shared" ref="G5:G35" si="1">G4</f>
        <v>600</v>
      </c>
      <c r="L5" s="77">
        <v>65361</v>
      </c>
      <c r="M5" s="77">
        <v>1330</v>
      </c>
      <c r="N5" s="77">
        <v>1525</v>
      </c>
      <c r="O5" s="77">
        <v>1700</v>
      </c>
      <c r="Q5" s="77" t="s">
        <v>296</v>
      </c>
      <c r="R5" s="77" t="s">
        <v>303</v>
      </c>
      <c r="S5" s="77" t="s">
        <v>304</v>
      </c>
      <c r="Z5" s="179"/>
      <c r="AA5" s="179"/>
      <c r="AB5" s="179"/>
      <c r="AC5" s="179"/>
      <c r="AD5" s="179"/>
      <c r="AE5" s="179"/>
      <c r="AF5" s="179"/>
    </row>
    <row r="6" spans="1:32" x14ac:dyDescent="0.25">
      <c r="A6" s="77">
        <v>4</v>
      </c>
      <c r="B6" s="77" t="s">
        <v>65</v>
      </c>
      <c r="C6" s="77">
        <v>3</v>
      </c>
      <c r="D6" s="77" t="s">
        <v>293</v>
      </c>
      <c r="F6" s="83">
        <f t="shared" si="0"/>
        <v>21800</v>
      </c>
      <c r="G6" s="83">
        <v>660</v>
      </c>
      <c r="L6" s="77">
        <v>54061</v>
      </c>
      <c r="M6" s="77">
        <v>1225</v>
      </c>
      <c r="N6" s="77">
        <v>1400</v>
      </c>
      <c r="O6" s="77">
        <v>1600</v>
      </c>
      <c r="Q6" s="77" t="s">
        <v>297</v>
      </c>
      <c r="R6" s="77" t="s">
        <v>305</v>
      </c>
      <c r="S6" s="77" t="s">
        <v>306</v>
      </c>
      <c r="Z6" s="179"/>
      <c r="AA6" s="179"/>
      <c r="AB6" s="179"/>
      <c r="AC6" s="179"/>
      <c r="AD6" s="179"/>
      <c r="AE6" s="179"/>
      <c r="AF6" s="179"/>
    </row>
    <row r="7" spans="1:32" x14ac:dyDescent="0.25">
      <c r="A7" s="77">
        <v>5</v>
      </c>
      <c r="B7" s="77" t="s">
        <v>76</v>
      </c>
      <c r="C7" s="77">
        <v>3</v>
      </c>
      <c r="D7" s="77" t="s">
        <v>293</v>
      </c>
      <c r="F7" s="83">
        <f t="shared" si="0"/>
        <v>22460</v>
      </c>
      <c r="G7" s="83">
        <f t="shared" si="1"/>
        <v>660</v>
      </c>
      <c r="L7" s="77">
        <v>52141</v>
      </c>
      <c r="M7" s="77">
        <v>1000</v>
      </c>
      <c r="N7" s="77">
        <v>1150</v>
      </c>
      <c r="O7" s="77">
        <v>1300</v>
      </c>
      <c r="Q7" s="77" t="s">
        <v>298</v>
      </c>
      <c r="R7" s="77" t="s">
        <v>311</v>
      </c>
      <c r="S7" s="77" t="s">
        <v>312</v>
      </c>
      <c r="Z7" s="179"/>
      <c r="AA7" s="179"/>
      <c r="AB7" s="179"/>
      <c r="AC7" s="179"/>
      <c r="AD7" s="179"/>
      <c r="AE7" s="179"/>
      <c r="AF7" s="179"/>
    </row>
    <row r="8" spans="1:32" x14ac:dyDescent="0.25">
      <c r="A8" s="77">
        <v>6</v>
      </c>
      <c r="B8" s="77" t="s">
        <v>79</v>
      </c>
      <c r="C8" s="77">
        <v>3</v>
      </c>
      <c r="D8" s="77" t="s">
        <v>293</v>
      </c>
      <c r="F8" s="83">
        <f t="shared" si="0"/>
        <v>23120</v>
      </c>
      <c r="G8" s="83">
        <f t="shared" si="1"/>
        <v>660</v>
      </c>
      <c r="L8" s="77">
        <v>31751</v>
      </c>
      <c r="M8" s="77">
        <v>850</v>
      </c>
      <c r="N8" s="77">
        <v>975</v>
      </c>
      <c r="O8" s="77">
        <v>1100</v>
      </c>
      <c r="Q8" s="77" t="s">
        <v>299</v>
      </c>
      <c r="R8" s="77" t="s">
        <v>307</v>
      </c>
      <c r="S8" s="77" t="s">
        <v>308</v>
      </c>
      <c r="Z8" s="179"/>
      <c r="AA8" s="179"/>
      <c r="AB8" s="179"/>
      <c r="AC8" s="179"/>
      <c r="AD8" s="179"/>
      <c r="AE8" s="179"/>
      <c r="AF8" s="179"/>
    </row>
    <row r="9" spans="1:32" x14ac:dyDescent="0.25">
      <c r="A9" s="77">
        <v>7</v>
      </c>
      <c r="B9" s="77" t="s">
        <v>81</v>
      </c>
      <c r="C9" s="77">
        <v>3</v>
      </c>
      <c r="D9" s="77" t="s">
        <v>293</v>
      </c>
      <c r="F9" s="83">
        <f t="shared" si="0"/>
        <v>23780</v>
      </c>
      <c r="G9" s="83">
        <v>720</v>
      </c>
      <c r="L9" s="77">
        <v>31750</v>
      </c>
      <c r="M9" s="77">
        <v>700</v>
      </c>
      <c r="N9" s="77">
        <v>800</v>
      </c>
      <c r="O9" s="77">
        <v>900</v>
      </c>
      <c r="Q9" s="77" t="s">
        <v>300</v>
      </c>
      <c r="R9" s="77" t="s">
        <v>309</v>
      </c>
      <c r="S9" s="77" t="s">
        <v>310</v>
      </c>
    </row>
    <row r="10" spans="1:32" x14ac:dyDescent="0.25">
      <c r="A10" s="77">
        <v>8</v>
      </c>
      <c r="B10" s="77" t="s">
        <v>173</v>
      </c>
      <c r="C10" s="77">
        <v>3</v>
      </c>
      <c r="D10" s="77" t="s">
        <v>293</v>
      </c>
      <c r="F10" s="83">
        <f t="shared" si="0"/>
        <v>24500</v>
      </c>
      <c r="G10" s="83">
        <f t="shared" si="1"/>
        <v>720</v>
      </c>
    </row>
    <row r="11" spans="1:32" x14ac:dyDescent="0.25">
      <c r="A11" s="77">
        <v>9</v>
      </c>
      <c r="B11" s="77" t="s">
        <v>181</v>
      </c>
      <c r="C11" s="77">
        <v>3</v>
      </c>
      <c r="D11" s="77" t="s">
        <v>293</v>
      </c>
      <c r="F11" s="83">
        <f t="shared" si="0"/>
        <v>25220</v>
      </c>
      <c r="G11" s="83">
        <f t="shared" si="1"/>
        <v>720</v>
      </c>
    </row>
    <row r="12" spans="1:32" x14ac:dyDescent="0.25">
      <c r="A12" s="77">
        <v>10</v>
      </c>
      <c r="B12" s="77" t="s">
        <v>189</v>
      </c>
      <c r="C12" s="77">
        <v>3</v>
      </c>
      <c r="D12" s="77" t="s">
        <v>293</v>
      </c>
      <c r="F12" s="83">
        <f t="shared" si="0"/>
        <v>25940</v>
      </c>
      <c r="G12" s="83">
        <v>780</v>
      </c>
      <c r="Q12" s="77" t="str">
        <f>Q4&amp;Q5&amp;Q6&amp;Q7&amp;Q8&amp;Q9&amp;R4&amp;R5&amp;R6&amp;R7&amp;R8&amp;R9&amp;S4&amp;S5&amp;S6&amp;S7&amp;S8&amp;S9</f>
        <v>IF(AND(F4&gt;=87481,E4=1),1375,IF(AND(F4&gt;=65361,E4=1),1330,IF(AND(F4&gt;=54061,E4=1),1225,IF(AND(F4&gt;=42141,E4=1),1000,IF(AND(F4&gt;=31751,E4=1),850,IF(AND(F4&lt;=31750,E4=1),700,IF(AND(F4&gt;=87481,E4=2),1600,IF(AND(F4&gt;=65361,E4=2),1525,IF(AND(F4&gt;=54061,E4=2),1400,IF(AND(F4&gt;=42141,E4=2),1150,IF(AND(F4&gt;=31751,E4=2),975,IF(AND(F4&lt;=31750,E4=2),800,IF(AND(F4&gt;=87481,E4=3),1800,IF(AND(F4&gt;=65361,E4=3),1700,IF(AND(F4&gt;=54061,E4=3),1600,IF(AND(F4&gt;=42141,E4=3),1300,IF(AND(F4&gt;=31751,E4=3),1100,IF(AND(F4&lt;=31750,E4=3),900,</v>
      </c>
    </row>
    <row r="13" spans="1:32" x14ac:dyDescent="0.25">
      <c r="A13" s="77">
        <v>11</v>
      </c>
      <c r="B13" s="77" t="s">
        <v>190</v>
      </c>
      <c r="C13" s="77">
        <v>3</v>
      </c>
      <c r="D13" s="77" t="s">
        <v>293</v>
      </c>
      <c r="F13" s="83">
        <f t="shared" si="0"/>
        <v>26720</v>
      </c>
      <c r="G13" s="83">
        <f t="shared" si="1"/>
        <v>780</v>
      </c>
    </row>
    <row r="14" spans="1:32" x14ac:dyDescent="0.25">
      <c r="A14" s="77">
        <v>12</v>
      </c>
      <c r="B14" s="77" t="s">
        <v>192</v>
      </c>
      <c r="C14" s="77">
        <v>3</v>
      </c>
      <c r="D14" s="77" t="s">
        <v>293</v>
      </c>
      <c r="F14" s="83">
        <f t="shared" si="0"/>
        <v>27500</v>
      </c>
      <c r="G14" s="83">
        <f t="shared" si="1"/>
        <v>780</v>
      </c>
    </row>
    <row r="15" spans="1:32" x14ac:dyDescent="0.25">
      <c r="A15" s="77">
        <v>13</v>
      </c>
      <c r="B15" s="77" t="s">
        <v>193</v>
      </c>
      <c r="C15" s="77">
        <v>3</v>
      </c>
      <c r="D15" s="77" t="s">
        <v>293</v>
      </c>
      <c r="F15" s="83">
        <f t="shared" si="0"/>
        <v>28280</v>
      </c>
      <c r="G15" s="83">
        <v>850</v>
      </c>
    </row>
    <row r="16" spans="1:32" x14ac:dyDescent="0.25">
      <c r="A16" s="77">
        <v>14</v>
      </c>
      <c r="B16" s="77" t="s">
        <v>197</v>
      </c>
      <c r="C16" s="77">
        <v>3</v>
      </c>
      <c r="D16" s="77" t="s">
        <v>293</v>
      </c>
      <c r="F16" s="83">
        <f t="shared" si="0"/>
        <v>29130</v>
      </c>
      <c r="G16" s="83">
        <f t="shared" si="1"/>
        <v>850</v>
      </c>
    </row>
    <row r="17" spans="1:7" x14ac:dyDescent="0.25">
      <c r="A17" s="77">
        <v>15</v>
      </c>
      <c r="B17" s="77" t="s">
        <v>198</v>
      </c>
      <c r="C17" s="77">
        <v>3</v>
      </c>
      <c r="D17" s="77" t="s">
        <v>293</v>
      </c>
      <c r="F17" s="83">
        <f t="shared" si="0"/>
        <v>29980</v>
      </c>
      <c r="G17" s="83">
        <f t="shared" si="1"/>
        <v>850</v>
      </c>
    </row>
    <row r="18" spans="1:7" x14ac:dyDescent="0.25">
      <c r="A18" s="77">
        <v>16</v>
      </c>
      <c r="B18" s="77" t="s">
        <v>200</v>
      </c>
      <c r="C18" s="77">
        <v>3</v>
      </c>
      <c r="D18" s="77" t="s">
        <v>293</v>
      </c>
      <c r="F18" s="83">
        <f t="shared" si="0"/>
        <v>30830</v>
      </c>
      <c r="G18" s="83">
        <v>920</v>
      </c>
    </row>
    <row r="19" spans="1:7" x14ac:dyDescent="0.25">
      <c r="A19" s="77">
        <v>17</v>
      </c>
      <c r="B19" s="77" t="s">
        <v>210</v>
      </c>
      <c r="C19" s="77">
        <v>3</v>
      </c>
      <c r="D19" s="77" t="s">
        <v>293</v>
      </c>
      <c r="F19" s="83">
        <f t="shared" si="0"/>
        <v>31750</v>
      </c>
      <c r="G19" s="83">
        <f t="shared" si="1"/>
        <v>920</v>
      </c>
    </row>
    <row r="20" spans="1:7" x14ac:dyDescent="0.25">
      <c r="A20" s="77">
        <v>18</v>
      </c>
      <c r="B20" s="77" t="s">
        <v>214</v>
      </c>
      <c r="C20" s="77">
        <v>3</v>
      </c>
      <c r="D20" s="77" t="s">
        <v>293</v>
      </c>
      <c r="F20" s="83">
        <f t="shared" si="0"/>
        <v>32670</v>
      </c>
      <c r="G20" s="83">
        <f t="shared" si="1"/>
        <v>920</v>
      </c>
    </row>
    <row r="21" spans="1:7" x14ac:dyDescent="0.25">
      <c r="A21" s="77">
        <v>19</v>
      </c>
      <c r="B21" s="77" t="s">
        <v>218</v>
      </c>
      <c r="C21" s="77">
        <v>3</v>
      </c>
      <c r="D21" s="77" t="s">
        <v>293</v>
      </c>
      <c r="F21" s="83">
        <f t="shared" si="0"/>
        <v>33590</v>
      </c>
      <c r="G21" s="83">
        <v>990</v>
      </c>
    </row>
    <row r="22" spans="1:7" x14ac:dyDescent="0.25">
      <c r="A22" s="77">
        <v>20</v>
      </c>
      <c r="B22" s="77" t="s">
        <v>219</v>
      </c>
      <c r="C22" s="77">
        <v>3</v>
      </c>
      <c r="D22" s="77" t="s">
        <v>293</v>
      </c>
      <c r="F22" s="83">
        <f t="shared" si="0"/>
        <v>34580</v>
      </c>
      <c r="G22" s="83">
        <f t="shared" si="1"/>
        <v>990</v>
      </c>
    </row>
    <row r="23" spans="1:7" x14ac:dyDescent="0.25">
      <c r="A23" s="77">
        <v>21</v>
      </c>
      <c r="B23" s="77" t="s">
        <v>225</v>
      </c>
      <c r="C23" s="77">
        <v>3</v>
      </c>
      <c r="D23" s="77" t="s">
        <v>293</v>
      </c>
      <c r="F23" s="83">
        <f t="shared" si="0"/>
        <v>35570</v>
      </c>
      <c r="G23" s="83">
        <f t="shared" si="1"/>
        <v>990</v>
      </c>
    </row>
    <row r="24" spans="1:7" x14ac:dyDescent="0.25">
      <c r="A24" s="77">
        <v>22</v>
      </c>
      <c r="B24" s="77" t="s">
        <v>226</v>
      </c>
      <c r="C24" s="77">
        <v>3</v>
      </c>
      <c r="D24" s="77" t="s">
        <v>293</v>
      </c>
      <c r="F24" s="83">
        <f t="shared" si="0"/>
        <v>36560</v>
      </c>
      <c r="G24" s="83">
        <v>1080</v>
      </c>
    </row>
    <row r="25" spans="1:7" x14ac:dyDescent="0.25">
      <c r="A25" s="77">
        <v>23</v>
      </c>
      <c r="B25" s="11" t="s">
        <v>19</v>
      </c>
      <c r="C25" s="77">
        <v>1</v>
      </c>
      <c r="D25" s="77" t="s">
        <v>292</v>
      </c>
      <c r="F25" s="83">
        <f t="shared" si="0"/>
        <v>37640</v>
      </c>
      <c r="G25" s="83">
        <f t="shared" si="1"/>
        <v>1080</v>
      </c>
    </row>
    <row r="26" spans="1:7" x14ac:dyDescent="0.25">
      <c r="F26" s="83">
        <f t="shared" si="0"/>
        <v>38720</v>
      </c>
      <c r="G26" s="83">
        <f t="shared" si="1"/>
        <v>1080</v>
      </c>
    </row>
    <row r="27" spans="1:7" x14ac:dyDescent="0.25">
      <c r="F27" s="83">
        <f t="shared" si="0"/>
        <v>39800</v>
      </c>
      <c r="G27" s="83">
        <v>1170</v>
      </c>
    </row>
    <row r="28" spans="1:7" x14ac:dyDescent="0.25">
      <c r="F28" s="83">
        <f t="shared" si="0"/>
        <v>40970</v>
      </c>
      <c r="G28" s="83">
        <f t="shared" si="1"/>
        <v>1170</v>
      </c>
    </row>
    <row r="29" spans="1:7" x14ac:dyDescent="0.25">
      <c r="F29" s="83">
        <f t="shared" si="0"/>
        <v>42140</v>
      </c>
      <c r="G29" s="83">
        <f t="shared" si="1"/>
        <v>1170</v>
      </c>
    </row>
    <row r="30" spans="1:7" x14ac:dyDescent="0.25">
      <c r="F30" s="83">
        <f t="shared" si="0"/>
        <v>43310</v>
      </c>
      <c r="G30" s="83">
        <v>1260</v>
      </c>
    </row>
    <row r="31" spans="1:7" x14ac:dyDescent="0.25">
      <c r="F31" s="83">
        <f t="shared" si="0"/>
        <v>44570</v>
      </c>
      <c r="G31" s="83">
        <f t="shared" si="1"/>
        <v>1260</v>
      </c>
    </row>
    <row r="32" spans="1:7" x14ac:dyDescent="0.25">
      <c r="F32" s="83">
        <f t="shared" si="0"/>
        <v>45830</v>
      </c>
      <c r="G32" s="83">
        <f t="shared" si="1"/>
        <v>1260</v>
      </c>
    </row>
    <row r="33" spans="6:16" x14ac:dyDescent="0.25">
      <c r="F33" s="83">
        <f t="shared" si="0"/>
        <v>47090</v>
      </c>
      <c r="G33" s="83">
        <v>1350</v>
      </c>
    </row>
    <row r="34" spans="6:16" x14ac:dyDescent="0.25">
      <c r="F34" s="83">
        <f t="shared" si="0"/>
        <v>48440</v>
      </c>
      <c r="G34" s="83">
        <f t="shared" si="1"/>
        <v>1350</v>
      </c>
      <c r="J34" s="179" t="s">
        <v>289</v>
      </c>
      <c r="K34" s="179"/>
      <c r="L34" s="179"/>
      <c r="M34" s="179"/>
      <c r="N34" s="179"/>
      <c r="O34" s="179"/>
      <c r="P34" s="179"/>
    </row>
    <row r="35" spans="6:16" x14ac:dyDescent="0.25">
      <c r="F35" s="83">
        <f t="shared" si="0"/>
        <v>49790</v>
      </c>
      <c r="G35" s="83">
        <f t="shared" si="1"/>
        <v>1350</v>
      </c>
      <c r="J35" s="179"/>
      <c r="K35" s="179"/>
      <c r="L35" s="179"/>
      <c r="M35" s="179"/>
      <c r="N35" s="179"/>
      <c r="O35" s="179"/>
      <c r="P35" s="179"/>
    </row>
    <row r="36" spans="6:16" x14ac:dyDescent="0.25">
      <c r="F36" s="83">
        <f t="shared" si="0"/>
        <v>51140</v>
      </c>
      <c r="G36" s="83">
        <v>1460</v>
      </c>
      <c r="J36" s="179"/>
      <c r="K36" s="179"/>
      <c r="L36" s="179"/>
      <c r="M36" s="179"/>
      <c r="N36" s="179"/>
      <c r="O36" s="179"/>
      <c r="P36" s="179"/>
    </row>
    <row r="37" spans="6:16" x14ac:dyDescent="0.25">
      <c r="F37" s="83">
        <f t="shared" ref="F37:F75" si="2">F36+G36</f>
        <v>52600</v>
      </c>
      <c r="G37" s="83">
        <f t="shared" ref="G37:G74" si="3">G36</f>
        <v>1460</v>
      </c>
      <c r="J37" s="179"/>
      <c r="K37" s="179"/>
      <c r="L37" s="179"/>
      <c r="M37" s="179"/>
      <c r="N37" s="179"/>
      <c r="O37" s="179"/>
      <c r="P37" s="179"/>
    </row>
    <row r="38" spans="6:16" x14ac:dyDescent="0.25">
      <c r="F38" s="83">
        <f t="shared" si="2"/>
        <v>54060</v>
      </c>
      <c r="G38" s="83">
        <f t="shared" si="3"/>
        <v>1460</v>
      </c>
      <c r="J38" s="179"/>
      <c r="K38" s="179"/>
      <c r="L38" s="179"/>
      <c r="M38" s="179"/>
      <c r="N38" s="179"/>
      <c r="O38" s="179"/>
      <c r="P38" s="179"/>
    </row>
    <row r="39" spans="6:16" x14ac:dyDescent="0.25">
      <c r="F39" s="83">
        <f t="shared" si="2"/>
        <v>55520</v>
      </c>
      <c r="G39" s="83">
        <v>1580</v>
      </c>
      <c r="J39" s="179"/>
      <c r="K39" s="179"/>
      <c r="L39" s="179"/>
      <c r="M39" s="179"/>
      <c r="N39" s="179"/>
      <c r="O39" s="179"/>
      <c r="P39" s="179"/>
    </row>
    <row r="40" spans="6:16" x14ac:dyDescent="0.25">
      <c r="F40" s="83">
        <f t="shared" si="2"/>
        <v>57100</v>
      </c>
      <c r="G40" s="83">
        <f t="shared" si="3"/>
        <v>1580</v>
      </c>
    </row>
    <row r="41" spans="6:16" x14ac:dyDescent="0.25">
      <c r="F41" s="83">
        <f t="shared" si="2"/>
        <v>58680</v>
      </c>
      <c r="G41" s="83">
        <f t="shared" si="3"/>
        <v>1580</v>
      </c>
    </row>
    <row r="42" spans="6:16" x14ac:dyDescent="0.25">
      <c r="F42" s="83">
        <f t="shared" si="2"/>
        <v>60260</v>
      </c>
      <c r="G42" s="83">
        <v>1700</v>
      </c>
    </row>
    <row r="43" spans="6:16" x14ac:dyDescent="0.25">
      <c r="F43" s="83">
        <f t="shared" si="2"/>
        <v>61960</v>
      </c>
      <c r="G43" s="83">
        <f t="shared" si="3"/>
        <v>1700</v>
      </c>
    </row>
    <row r="44" spans="6:16" x14ac:dyDescent="0.25">
      <c r="F44" s="83">
        <f t="shared" si="2"/>
        <v>63660</v>
      </c>
      <c r="G44" s="83">
        <f t="shared" si="3"/>
        <v>1700</v>
      </c>
    </row>
    <row r="45" spans="6:16" x14ac:dyDescent="0.25">
      <c r="F45" s="83">
        <f t="shared" si="2"/>
        <v>65360</v>
      </c>
      <c r="G45" s="83">
        <v>1830</v>
      </c>
    </row>
    <row r="46" spans="6:16" x14ac:dyDescent="0.25">
      <c r="F46" s="83">
        <f t="shared" si="2"/>
        <v>67190</v>
      </c>
      <c r="G46" s="83">
        <f t="shared" si="3"/>
        <v>1830</v>
      </c>
    </row>
    <row r="47" spans="6:16" x14ac:dyDescent="0.25">
      <c r="F47" s="83">
        <f t="shared" si="2"/>
        <v>69020</v>
      </c>
      <c r="G47" s="83">
        <f t="shared" si="3"/>
        <v>1830</v>
      </c>
    </row>
    <row r="48" spans="6:16" x14ac:dyDescent="0.25">
      <c r="F48" s="83">
        <f t="shared" si="2"/>
        <v>70850</v>
      </c>
      <c r="G48" s="83">
        <v>1960</v>
      </c>
    </row>
    <row r="49" spans="6:7" x14ac:dyDescent="0.25">
      <c r="F49" s="83">
        <f t="shared" si="2"/>
        <v>72810</v>
      </c>
      <c r="G49" s="83">
        <f t="shared" si="3"/>
        <v>1960</v>
      </c>
    </row>
    <row r="50" spans="6:7" x14ac:dyDescent="0.25">
      <c r="F50" s="83">
        <f t="shared" si="2"/>
        <v>74770</v>
      </c>
      <c r="G50" s="83">
        <f t="shared" si="3"/>
        <v>1960</v>
      </c>
    </row>
    <row r="51" spans="6:7" x14ac:dyDescent="0.25">
      <c r="F51" s="83">
        <f t="shared" si="2"/>
        <v>76730</v>
      </c>
      <c r="G51" s="83">
        <v>2090</v>
      </c>
    </row>
    <row r="52" spans="6:7" x14ac:dyDescent="0.25">
      <c r="F52" s="83">
        <f t="shared" si="2"/>
        <v>78820</v>
      </c>
      <c r="G52" s="83">
        <f t="shared" si="3"/>
        <v>2090</v>
      </c>
    </row>
    <row r="53" spans="6:7" x14ac:dyDescent="0.25">
      <c r="F53" s="83">
        <f t="shared" si="2"/>
        <v>80910</v>
      </c>
      <c r="G53" s="83">
        <f t="shared" si="3"/>
        <v>2090</v>
      </c>
    </row>
    <row r="54" spans="6:7" x14ac:dyDescent="0.25">
      <c r="F54" s="83">
        <f t="shared" si="2"/>
        <v>83000</v>
      </c>
      <c r="G54" s="83">
        <v>2240</v>
      </c>
    </row>
    <row r="55" spans="6:7" x14ac:dyDescent="0.25">
      <c r="F55" s="83">
        <f t="shared" si="2"/>
        <v>85240</v>
      </c>
      <c r="G55" s="83">
        <f t="shared" si="3"/>
        <v>2240</v>
      </c>
    </row>
    <row r="56" spans="6:7" x14ac:dyDescent="0.25">
      <c r="F56" s="83">
        <f t="shared" si="2"/>
        <v>87480</v>
      </c>
      <c r="G56" s="83">
        <f t="shared" si="3"/>
        <v>2240</v>
      </c>
    </row>
    <row r="57" spans="6:7" x14ac:dyDescent="0.25">
      <c r="F57" s="83">
        <f t="shared" si="2"/>
        <v>89720</v>
      </c>
      <c r="G57" s="83">
        <v>2390</v>
      </c>
    </row>
    <row r="58" spans="6:7" x14ac:dyDescent="0.25">
      <c r="F58" s="83">
        <f t="shared" si="2"/>
        <v>92110</v>
      </c>
      <c r="G58" s="83">
        <f t="shared" si="3"/>
        <v>2390</v>
      </c>
    </row>
    <row r="59" spans="6:7" x14ac:dyDescent="0.25">
      <c r="F59" s="83">
        <f t="shared" si="2"/>
        <v>94500</v>
      </c>
      <c r="G59" s="83">
        <f t="shared" si="3"/>
        <v>2390</v>
      </c>
    </row>
    <row r="60" spans="6:7" x14ac:dyDescent="0.25">
      <c r="F60" s="83">
        <f t="shared" si="2"/>
        <v>96890</v>
      </c>
      <c r="G60" s="83">
        <v>2540</v>
      </c>
    </row>
    <row r="61" spans="6:7" x14ac:dyDescent="0.25">
      <c r="F61" s="83">
        <f t="shared" si="2"/>
        <v>99430</v>
      </c>
      <c r="G61" s="83">
        <f t="shared" si="3"/>
        <v>2540</v>
      </c>
    </row>
    <row r="62" spans="6:7" x14ac:dyDescent="0.25">
      <c r="F62" s="83">
        <f t="shared" si="2"/>
        <v>101970</v>
      </c>
      <c r="G62" s="83">
        <f t="shared" si="3"/>
        <v>2540</v>
      </c>
    </row>
    <row r="63" spans="6:7" x14ac:dyDescent="0.25">
      <c r="F63" s="83">
        <f t="shared" si="2"/>
        <v>104510</v>
      </c>
      <c r="G63" s="83">
        <v>2700</v>
      </c>
    </row>
    <row r="64" spans="6:7" x14ac:dyDescent="0.25">
      <c r="F64" s="83">
        <f t="shared" si="2"/>
        <v>107210</v>
      </c>
      <c r="G64" s="83">
        <f t="shared" si="3"/>
        <v>2700</v>
      </c>
    </row>
    <row r="65" spans="6:7" x14ac:dyDescent="0.25">
      <c r="F65" s="83">
        <f t="shared" si="2"/>
        <v>109910</v>
      </c>
      <c r="G65" s="83">
        <f t="shared" si="3"/>
        <v>2700</v>
      </c>
    </row>
    <row r="66" spans="6:7" x14ac:dyDescent="0.25">
      <c r="F66" s="83">
        <f t="shared" si="2"/>
        <v>112610</v>
      </c>
      <c r="G66" s="83">
        <v>2890</v>
      </c>
    </row>
    <row r="67" spans="6:7" x14ac:dyDescent="0.25">
      <c r="F67" s="83">
        <f t="shared" si="2"/>
        <v>115500</v>
      </c>
      <c r="G67" s="83">
        <f t="shared" si="3"/>
        <v>2890</v>
      </c>
    </row>
    <row r="68" spans="6:7" x14ac:dyDescent="0.25">
      <c r="F68" s="83">
        <f t="shared" si="2"/>
        <v>118390</v>
      </c>
      <c r="G68" s="83">
        <f t="shared" si="3"/>
        <v>2890</v>
      </c>
    </row>
    <row r="69" spans="6:7" x14ac:dyDescent="0.25">
      <c r="F69" s="83">
        <f t="shared" si="2"/>
        <v>121280</v>
      </c>
      <c r="G69" s="83">
        <v>3100</v>
      </c>
    </row>
    <row r="70" spans="6:7" x14ac:dyDescent="0.25">
      <c r="F70" s="83">
        <f t="shared" si="2"/>
        <v>124380</v>
      </c>
      <c r="G70" s="83">
        <f t="shared" si="3"/>
        <v>3100</v>
      </c>
    </row>
    <row r="71" spans="6:7" x14ac:dyDescent="0.25">
      <c r="F71" s="83">
        <f t="shared" si="2"/>
        <v>127480</v>
      </c>
      <c r="G71" s="83">
        <f t="shared" si="3"/>
        <v>3100</v>
      </c>
    </row>
    <row r="72" spans="6:7" x14ac:dyDescent="0.25">
      <c r="F72" s="83">
        <f t="shared" si="2"/>
        <v>130580</v>
      </c>
      <c r="G72" s="83">
        <v>3320</v>
      </c>
    </row>
    <row r="73" spans="6:7" x14ac:dyDescent="0.25">
      <c r="F73" s="83">
        <f t="shared" si="2"/>
        <v>133900</v>
      </c>
      <c r="G73" s="83">
        <f t="shared" si="3"/>
        <v>3320</v>
      </c>
    </row>
    <row r="74" spans="6:7" x14ac:dyDescent="0.25">
      <c r="F74" s="83">
        <f t="shared" si="2"/>
        <v>137220</v>
      </c>
      <c r="G74" s="83">
        <f t="shared" si="3"/>
        <v>3320</v>
      </c>
    </row>
    <row r="75" spans="6:7" x14ac:dyDescent="0.25">
      <c r="F75" s="83">
        <f t="shared" si="2"/>
        <v>140540</v>
      </c>
      <c r="G75" s="83">
        <v>3610</v>
      </c>
    </row>
  </sheetData>
  <mergeCells count="5">
    <mergeCell ref="L2:O2"/>
    <mergeCell ref="A1:D1"/>
    <mergeCell ref="Z3:AF8"/>
    <mergeCell ref="J34:P39"/>
    <mergeCell ref="F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W47"/>
  <sheetViews>
    <sheetView topLeftCell="A27" workbookViewId="0">
      <selection activeCell="F23" sqref="F23"/>
    </sheetView>
  </sheetViews>
  <sheetFormatPr defaultColWidth="9.140625" defaultRowHeight="16.5" x14ac:dyDescent="0.3"/>
  <cols>
    <col min="1" max="1" width="4.85546875" style="31" customWidth="1"/>
    <col min="2" max="2" width="10.85546875" style="31" customWidth="1"/>
    <col min="3" max="3" width="21.7109375" style="31" customWidth="1"/>
    <col min="4" max="4" width="18.85546875" style="31" customWidth="1"/>
    <col min="5" max="5" width="8.140625" style="31" customWidth="1"/>
    <col min="6" max="6" width="12.5703125" style="70" customWidth="1"/>
    <col min="7" max="9" width="9.140625" style="70"/>
    <col min="10" max="10" width="9.85546875" style="70" customWidth="1"/>
    <col min="11" max="14" width="9.140625" style="28"/>
    <col min="15" max="15" width="36.7109375" style="28" bestFit="1" customWidth="1"/>
    <col min="16" max="16384" width="9.140625" style="28"/>
  </cols>
  <sheetData>
    <row r="1" spans="1:22" ht="18" x14ac:dyDescent="0.3">
      <c r="A1" s="163" t="s">
        <v>230</v>
      </c>
      <c r="B1" s="163"/>
      <c r="C1" s="163"/>
      <c r="D1" s="163"/>
      <c r="E1" s="163"/>
      <c r="F1" s="163"/>
      <c r="G1" s="163"/>
      <c r="H1" s="163"/>
      <c r="I1" s="163"/>
      <c r="J1" s="163"/>
    </row>
    <row r="2" spans="1:22" x14ac:dyDescent="0.3">
      <c r="A2" s="164" t="s">
        <v>231</v>
      </c>
      <c r="B2" s="164"/>
      <c r="C2" s="164"/>
      <c r="D2" s="164"/>
      <c r="E2" s="164"/>
      <c r="F2" s="164"/>
      <c r="G2" s="164"/>
      <c r="H2" s="164"/>
      <c r="I2" s="164"/>
      <c r="J2" s="164"/>
    </row>
    <row r="4" spans="1:22" x14ac:dyDescent="0.3">
      <c r="A4" s="29" t="s">
        <v>232</v>
      </c>
      <c r="B4" s="29"/>
      <c r="C4" s="29"/>
      <c r="D4" s="29"/>
      <c r="E4" s="29"/>
      <c r="F4" s="69"/>
      <c r="G4" s="69"/>
      <c r="H4" s="30" t="s">
        <v>233</v>
      </c>
      <c r="I4" s="165">
        <v>44947</v>
      </c>
      <c r="J4" s="165"/>
    </row>
    <row r="5" spans="1:22" ht="9.75" customHeight="1" x14ac:dyDescent="0.3"/>
    <row r="6" spans="1:22" ht="41.25" customHeight="1" x14ac:dyDescent="0.3">
      <c r="C6" s="32" t="s">
        <v>234</v>
      </c>
      <c r="D6" s="166" t="s">
        <v>235</v>
      </c>
      <c r="E6" s="166"/>
      <c r="F6" s="166"/>
      <c r="G6" s="166"/>
      <c r="H6" s="166"/>
      <c r="I6" s="166"/>
      <c r="J6" s="166"/>
      <c r="P6" s="57"/>
      <c r="Q6" s="57"/>
      <c r="R6" s="57"/>
      <c r="S6" s="57"/>
      <c r="T6" s="57"/>
      <c r="U6" s="57"/>
      <c r="V6" s="57"/>
    </row>
    <row r="7" spans="1:22" ht="16.5" customHeight="1" x14ac:dyDescent="0.3">
      <c r="C7" s="33" t="s">
        <v>236</v>
      </c>
      <c r="D7" s="31" t="s">
        <v>237</v>
      </c>
      <c r="O7" s="57"/>
      <c r="P7" s="57"/>
      <c r="Q7" s="57"/>
      <c r="R7" s="57"/>
      <c r="S7" s="57"/>
      <c r="T7" s="57"/>
      <c r="U7" s="57"/>
      <c r="V7" s="57"/>
    </row>
    <row r="8" spans="1:22" ht="16.5" customHeight="1" x14ac:dyDescent="0.3">
      <c r="D8" s="31" t="s">
        <v>238</v>
      </c>
      <c r="O8" s="57"/>
      <c r="P8" s="57"/>
      <c r="Q8" s="57"/>
      <c r="R8" s="57"/>
      <c r="S8" s="57"/>
      <c r="T8" s="57"/>
      <c r="U8" s="57"/>
      <c r="V8" s="57"/>
    </row>
    <row r="9" spans="1:22" ht="16.5" customHeight="1" x14ac:dyDescent="0.3">
      <c r="D9" s="31" t="s">
        <v>239</v>
      </c>
      <c r="O9" s="57"/>
      <c r="P9" s="57"/>
      <c r="Q9" s="57"/>
      <c r="R9" s="57"/>
      <c r="S9" s="57"/>
      <c r="T9" s="57"/>
      <c r="U9" s="57"/>
      <c r="V9" s="57"/>
    </row>
    <row r="10" spans="1:22" ht="8.25" customHeight="1" x14ac:dyDescent="0.3">
      <c r="O10" s="57"/>
      <c r="P10" s="57"/>
      <c r="Q10" s="57"/>
      <c r="R10" s="57"/>
      <c r="S10" s="57"/>
      <c r="T10" s="57"/>
      <c r="U10" s="57"/>
      <c r="V10" s="57"/>
    </row>
    <row r="11" spans="1:22" ht="16.5" customHeight="1" x14ac:dyDescent="0.3">
      <c r="A11" s="167" t="s">
        <v>240</v>
      </c>
      <c r="B11" s="168"/>
      <c r="C11" s="168"/>
      <c r="D11" s="168"/>
      <c r="E11" s="168"/>
      <c r="F11" s="168"/>
      <c r="G11" s="168"/>
      <c r="H11" s="168"/>
      <c r="I11" s="168"/>
      <c r="J11" s="168"/>
      <c r="O11" s="57"/>
      <c r="P11" s="57"/>
      <c r="Q11" s="57"/>
      <c r="R11" s="57"/>
      <c r="S11" s="57"/>
      <c r="T11" s="57"/>
      <c r="U11" s="57"/>
      <c r="V11" s="57"/>
    </row>
    <row r="12" spans="1:22" ht="16.5" customHeight="1" x14ac:dyDescent="0.3">
      <c r="B12" s="31" t="s">
        <v>241</v>
      </c>
      <c r="O12" s="57"/>
      <c r="P12" s="57"/>
      <c r="Q12" s="57"/>
      <c r="R12" s="57"/>
      <c r="S12" s="57"/>
      <c r="T12" s="57"/>
      <c r="U12" s="57"/>
      <c r="V12" s="57"/>
    </row>
    <row r="13" spans="1:22" ht="36" customHeight="1" x14ac:dyDescent="0.3">
      <c r="A13" s="169" t="s">
        <v>242</v>
      </c>
      <c r="B13" s="169"/>
      <c r="C13" s="169"/>
      <c r="D13" s="169"/>
      <c r="E13" s="169"/>
      <c r="F13" s="169"/>
      <c r="G13" s="169"/>
      <c r="H13" s="169"/>
      <c r="I13" s="169"/>
      <c r="J13" s="169"/>
      <c r="O13" s="57"/>
      <c r="P13" s="57"/>
      <c r="Q13" s="57"/>
      <c r="R13" s="57"/>
      <c r="S13" s="57"/>
      <c r="T13" s="57"/>
      <c r="U13" s="57"/>
      <c r="V13" s="57"/>
    </row>
    <row r="14" spans="1:22" ht="4.5" customHeight="1" x14ac:dyDescent="0.3">
      <c r="A14" s="71"/>
      <c r="B14" s="71"/>
      <c r="C14" s="58"/>
      <c r="D14" s="58"/>
      <c r="E14" s="71"/>
      <c r="F14" s="55"/>
      <c r="G14" s="55"/>
      <c r="H14" s="55"/>
      <c r="I14" s="55"/>
      <c r="J14" s="55"/>
      <c r="O14" s="57"/>
      <c r="P14" s="57"/>
      <c r="Q14" s="57"/>
      <c r="R14" s="57"/>
      <c r="S14" s="57"/>
      <c r="T14" s="57"/>
      <c r="U14" s="57"/>
      <c r="V14" s="57"/>
    </row>
    <row r="15" spans="1:22" ht="36.75" customHeight="1" x14ac:dyDescent="0.3">
      <c r="A15" s="169" t="s">
        <v>243</v>
      </c>
      <c r="B15" s="169"/>
      <c r="C15" s="169"/>
      <c r="D15" s="169"/>
      <c r="E15" s="169"/>
      <c r="F15" s="169"/>
      <c r="G15" s="169"/>
      <c r="H15" s="169"/>
      <c r="I15" s="169"/>
      <c r="J15" s="169"/>
      <c r="O15" s="57"/>
      <c r="P15" s="57"/>
      <c r="Q15" s="57"/>
      <c r="R15" s="57"/>
      <c r="S15" s="57"/>
      <c r="T15" s="57"/>
      <c r="U15" s="57"/>
      <c r="V15" s="57"/>
    </row>
    <row r="16" spans="1:22" ht="6.75" customHeight="1" x14ac:dyDescent="0.3">
      <c r="A16" s="71"/>
      <c r="B16" s="71"/>
      <c r="C16" s="58"/>
      <c r="D16" s="58"/>
      <c r="E16" s="71"/>
      <c r="F16" s="55"/>
      <c r="G16" s="55"/>
      <c r="H16" s="55"/>
      <c r="I16" s="55"/>
      <c r="J16" s="55"/>
      <c r="O16" s="57"/>
      <c r="P16" s="57"/>
      <c r="Q16" s="57"/>
      <c r="R16" s="57"/>
      <c r="S16" s="57"/>
      <c r="T16" s="57"/>
      <c r="U16" s="57"/>
      <c r="V16" s="57"/>
    </row>
    <row r="17" spans="1:23" ht="16.5" customHeight="1" x14ac:dyDescent="0.3">
      <c r="A17" s="169" t="s">
        <v>244</v>
      </c>
      <c r="B17" s="169"/>
      <c r="C17" s="169"/>
      <c r="D17" s="169"/>
      <c r="E17" s="169"/>
      <c r="F17" s="169"/>
      <c r="G17" s="169"/>
      <c r="H17" s="169"/>
      <c r="I17" s="169"/>
      <c r="J17" s="169"/>
      <c r="O17" s="57"/>
      <c r="P17" s="57"/>
      <c r="Q17" s="57"/>
      <c r="R17" s="57"/>
      <c r="S17" s="57"/>
      <c r="T17" s="57"/>
      <c r="U17" s="57"/>
      <c r="V17" s="57"/>
    </row>
    <row r="18" spans="1:23" ht="6" customHeight="1" x14ac:dyDescent="0.3">
      <c r="O18" s="57"/>
      <c r="P18" s="57"/>
      <c r="Q18" s="57"/>
      <c r="R18" s="57"/>
      <c r="S18" s="57"/>
      <c r="T18" s="57"/>
      <c r="U18" s="57"/>
      <c r="V18" s="57"/>
    </row>
    <row r="19" spans="1:23" ht="16.5" customHeight="1" x14ac:dyDescent="0.3">
      <c r="A19" s="170" t="s">
        <v>245</v>
      </c>
      <c r="B19" s="170"/>
      <c r="C19" s="170"/>
      <c r="D19" s="170"/>
      <c r="E19" s="170"/>
      <c r="F19" s="170"/>
      <c r="G19" s="170"/>
      <c r="H19" s="170"/>
      <c r="I19" s="170"/>
      <c r="J19" s="170"/>
      <c r="O19" s="57"/>
      <c r="P19" s="57"/>
      <c r="Q19" s="57"/>
      <c r="R19" s="57"/>
      <c r="S19" s="57"/>
      <c r="T19" s="57"/>
      <c r="U19" s="57"/>
      <c r="V19" s="57"/>
    </row>
    <row r="20" spans="1:23" ht="16.5" customHeight="1" x14ac:dyDescent="0.3">
      <c r="O20" s="57"/>
      <c r="P20" s="57"/>
      <c r="Q20" s="57"/>
      <c r="R20" s="57"/>
      <c r="S20" s="57"/>
      <c r="T20" s="57"/>
      <c r="U20" s="57"/>
      <c r="V20" s="57"/>
    </row>
    <row r="21" spans="1:23" ht="16.5" customHeight="1" x14ac:dyDescent="0.3">
      <c r="A21" s="164" t="s">
        <v>246</v>
      </c>
      <c r="B21" s="164"/>
      <c r="C21" s="164"/>
      <c r="D21" s="164"/>
      <c r="E21" s="164"/>
      <c r="F21" s="164"/>
      <c r="G21" s="164"/>
      <c r="H21" s="164"/>
      <c r="I21" s="164"/>
      <c r="J21" s="164"/>
      <c r="O21" s="57"/>
      <c r="P21" s="57"/>
      <c r="Q21" s="57"/>
      <c r="R21" s="57"/>
      <c r="S21" s="57"/>
      <c r="T21" s="57"/>
      <c r="U21" s="57"/>
      <c r="V21" s="57"/>
    </row>
    <row r="22" spans="1:23" s="54" customFormat="1" ht="49.5" x14ac:dyDescent="0.3">
      <c r="A22" s="53" t="s">
        <v>247</v>
      </c>
      <c r="B22" s="53" t="s">
        <v>168</v>
      </c>
      <c r="C22" s="59" t="s">
        <v>248</v>
      </c>
      <c r="D22" s="59" t="s">
        <v>249</v>
      </c>
      <c r="E22" s="53" t="s">
        <v>250</v>
      </c>
      <c r="F22" s="53" t="s">
        <v>251</v>
      </c>
      <c r="G22" s="53" t="s">
        <v>252</v>
      </c>
      <c r="H22" s="53" t="s">
        <v>253</v>
      </c>
      <c r="I22" s="53" t="s">
        <v>254</v>
      </c>
      <c r="J22" s="53" t="s">
        <v>281</v>
      </c>
      <c r="O22" s="57"/>
      <c r="P22" s="57"/>
      <c r="Q22" s="57"/>
      <c r="R22" s="57"/>
      <c r="S22" s="57"/>
      <c r="T22" s="57"/>
      <c r="U22" s="57"/>
      <c r="V22" s="57"/>
    </row>
    <row r="23" spans="1:23" s="47" customFormat="1" ht="20.25" customHeight="1" x14ac:dyDescent="0.3">
      <c r="A23" s="34">
        <v>1</v>
      </c>
      <c r="B23" s="34">
        <v>14417006</v>
      </c>
      <c r="C23" s="60" t="str">
        <f t="shared" ref="C23:C39" si="0">IFERROR(VLOOKUP(B23,BASICPAY,2,FALSE),"")</f>
        <v/>
      </c>
      <c r="D23" s="60" t="str">
        <f t="shared" ref="D23:D39" si="1">IFERROR(VLOOKUP(B23,BASICPAY,3,FALSE),"")</f>
        <v/>
      </c>
      <c r="E23" s="34" t="s">
        <v>278</v>
      </c>
      <c r="F23" s="34" t="s">
        <v>283</v>
      </c>
      <c r="G23" s="34">
        <f t="shared" ref="G23:G39" si="2">I23-H23</f>
        <v>61960</v>
      </c>
      <c r="H23" s="34">
        <v>1700</v>
      </c>
      <c r="I23" s="34">
        <v>63660</v>
      </c>
      <c r="J23" s="46" t="s">
        <v>288</v>
      </c>
    </row>
    <row r="24" spans="1:23" s="47" customFormat="1" ht="20.25" customHeight="1" x14ac:dyDescent="0.3">
      <c r="A24" s="34">
        <v>2</v>
      </c>
      <c r="B24" s="34">
        <v>14344436</v>
      </c>
      <c r="C24" s="60" t="str">
        <f t="shared" si="0"/>
        <v/>
      </c>
      <c r="D24" s="60" t="str">
        <f t="shared" si="1"/>
        <v/>
      </c>
      <c r="E24" s="34" t="s">
        <v>278</v>
      </c>
      <c r="F24" s="34" t="s">
        <v>283</v>
      </c>
      <c r="G24" s="34">
        <f t="shared" si="2"/>
        <v>60260</v>
      </c>
      <c r="H24" s="34">
        <v>1700</v>
      </c>
      <c r="I24" s="34">
        <v>61960</v>
      </c>
      <c r="J24" s="46" t="s">
        <v>288</v>
      </c>
    </row>
    <row r="25" spans="1:23" s="47" customFormat="1" ht="20.25" customHeight="1" x14ac:dyDescent="0.3">
      <c r="A25" s="34">
        <v>3</v>
      </c>
      <c r="B25" s="34">
        <v>14342283</v>
      </c>
      <c r="C25" s="60" t="str">
        <f t="shared" si="0"/>
        <v/>
      </c>
      <c r="D25" s="60" t="str">
        <f t="shared" si="1"/>
        <v/>
      </c>
      <c r="E25" s="34" t="s">
        <v>278</v>
      </c>
      <c r="F25" s="34" t="s">
        <v>283</v>
      </c>
      <c r="G25" s="34">
        <f t="shared" si="2"/>
        <v>60260</v>
      </c>
      <c r="H25" s="34">
        <v>1700</v>
      </c>
      <c r="I25" s="34">
        <v>61960</v>
      </c>
      <c r="J25" s="46" t="s">
        <v>288</v>
      </c>
      <c r="O25" s="180" t="s">
        <v>282</v>
      </c>
      <c r="P25" s="180"/>
      <c r="Q25" s="180"/>
      <c r="R25" s="180"/>
      <c r="S25" s="180"/>
      <c r="T25" s="180"/>
      <c r="U25" s="180"/>
      <c r="V25" s="57"/>
      <c r="W25" s="57"/>
    </row>
    <row r="26" spans="1:23" s="47" customFormat="1" ht="20.25" customHeight="1" x14ac:dyDescent="0.3">
      <c r="A26" s="34">
        <v>4</v>
      </c>
      <c r="B26" s="34">
        <v>14346947</v>
      </c>
      <c r="C26" s="60" t="str">
        <f t="shared" si="0"/>
        <v/>
      </c>
      <c r="D26" s="60" t="str">
        <f t="shared" si="1"/>
        <v/>
      </c>
      <c r="E26" s="34" t="s">
        <v>278</v>
      </c>
      <c r="F26" s="34" t="s">
        <v>283</v>
      </c>
      <c r="G26" s="34">
        <f t="shared" si="2"/>
        <v>60260</v>
      </c>
      <c r="H26" s="34">
        <v>1700</v>
      </c>
      <c r="I26" s="34">
        <v>61960</v>
      </c>
      <c r="J26" s="46" t="s">
        <v>288</v>
      </c>
      <c r="O26" s="180"/>
      <c r="P26" s="180"/>
      <c r="Q26" s="180"/>
      <c r="R26" s="180"/>
      <c r="S26" s="180"/>
      <c r="T26" s="180"/>
      <c r="U26" s="180"/>
      <c r="V26" s="57"/>
      <c r="W26" s="57"/>
    </row>
    <row r="27" spans="1:23" s="47" customFormat="1" ht="20.25" customHeight="1" x14ac:dyDescent="0.3">
      <c r="A27" s="34">
        <v>5</v>
      </c>
      <c r="B27" s="34">
        <v>14340374</v>
      </c>
      <c r="C27" s="60" t="str">
        <f t="shared" si="0"/>
        <v/>
      </c>
      <c r="D27" s="60" t="str">
        <f t="shared" si="1"/>
        <v/>
      </c>
      <c r="E27" s="34" t="s">
        <v>278</v>
      </c>
      <c r="F27" s="34" t="s">
        <v>283</v>
      </c>
      <c r="G27" s="34">
        <f t="shared" si="2"/>
        <v>60260</v>
      </c>
      <c r="H27" s="34">
        <v>1700</v>
      </c>
      <c r="I27" s="34">
        <v>61960</v>
      </c>
      <c r="J27" s="46" t="s">
        <v>288</v>
      </c>
      <c r="O27" s="180"/>
      <c r="P27" s="180"/>
      <c r="Q27" s="180"/>
      <c r="R27" s="180"/>
      <c r="S27" s="180"/>
      <c r="T27" s="180"/>
      <c r="U27" s="180"/>
      <c r="V27" s="57"/>
      <c r="W27" s="57"/>
    </row>
    <row r="28" spans="1:23" s="47" customFormat="1" ht="20.25" customHeight="1" x14ac:dyDescent="0.3">
      <c r="A28" s="34">
        <v>6</v>
      </c>
      <c r="B28" s="34">
        <v>14349250</v>
      </c>
      <c r="C28" s="60" t="str">
        <f t="shared" si="0"/>
        <v/>
      </c>
      <c r="D28" s="60" t="str">
        <f t="shared" si="1"/>
        <v/>
      </c>
      <c r="E28" s="34" t="s">
        <v>278</v>
      </c>
      <c r="F28" s="34" t="s">
        <v>283</v>
      </c>
      <c r="G28" s="34">
        <f t="shared" si="2"/>
        <v>60260</v>
      </c>
      <c r="H28" s="34">
        <v>1700</v>
      </c>
      <c r="I28" s="34">
        <v>61960</v>
      </c>
      <c r="J28" s="46" t="s">
        <v>288</v>
      </c>
      <c r="O28" s="180"/>
      <c r="P28" s="180"/>
      <c r="Q28" s="180"/>
      <c r="R28" s="180"/>
      <c r="S28" s="180"/>
      <c r="T28" s="180"/>
      <c r="U28" s="180"/>
      <c r="V28" s="57"/>
      <c r="W28" s="57"/>
    </row>
    <row r="29" spans="1:23" s="47" customFormat="1" ht="20.25" customHeight="1" x14ac:dyDescent="0.3">
      <c r="A29" s="34">
        <v>7</v>
      </c>
      <c r="B29" s="34">
        <v>14344813</v>
      </c>
      <c r="C29" s="60" t="str">
        <f t="shared" si="0"/>
        <v/>
      </c>
      <c r="D29" s="60" t="str">
        <f t="shared" si="1"/>
        <v/>
      </c>
      <c r="E29" s="34" t="s">
        <v>278</v>
      </c>
      <c r="F29" s="34" t="s">
        <v>283</v>
      </c>
      <c r="G29" s="34">
        <f t="shared" si="2"/>
        <v>60260</v>
      </c>
      <c r="H29" s="34">
        <v>1700</v>
      </c>
      <c r="I29" s="34">
        <v>61960</v>
      </c>
      <c r="J29" s="46" t="s">
        <v>288</v>
      </c>
      <c r="O29" s="180"/>
      <c r="P29" s="180"/>
      <c r="Q29" s="180"/>
      <c r="R29" s="180"/>
      <c r="S29" s="180"/>
      <c r="T29" s="180"/>
      <c r="U29" s="180"/>
      <c r="V29" s="57"/>
      <c r="W29" s="57"/>
    </row>
    <row r="30" spans="1:23" s="47" customFormat="1" ht="20.25" customHeight="1" x14ac:dyDescent="0.3">
      <c r="A30" s="34">
        <v>8</v>
      </c>
      <c r="B30" s="34">
        <v>14355541</v>
      </c>
      <c r="C30" s="60" t="str">
        <f t="shared" si="0"/>
        <v/>
      </c>
      <c r="D30" s="60" t="str">
        <f t="shared" si="1"/>
        <v/>
      </c>
      <c r="E30" s="34" t="s">
        <v>284</v>
      </c>
      <c r="F30" s="34" t="s">
        <v>283</v>
      </c>
      <c r="G30" s="34">
        <f t="shared" si="2"/>
        <v>63660</v>
      </c>
      <c r="H30" s="34">
        <v>1700</v>
      </c>
      <c r="I30" s="34">
        <v>65360</v>
      </c>
      <c r="J30" s="46" t="s">
        <v>288</v>
      </c>
      <c r="O30" s="180"/>
      <c r="P30" s="180"/>
      <c r="Q30" s="180"/>
      <c r="R30" s="180"/>
      <c r="S30" s="180"/>
      <c r="T30" s="180"/>
      <c r="U30" s="180"/>
      <c r="V30" s="57"/>
      <c r="W30" s="57"/>
    </row>
    <row r="31" spans="1:23" s="47" customFormat="1" ht="20.25" customHeight="1" x14ac:dyDescent="0.3">
      <c r="A31" s="34">
        <v>9</v>
      </c>
      <c r="B31" s="34">
        <v>14416947</v>
      </c>
      <c r="C31" s="60" t="str">
        <f t="shared" si="0"/>
        <v/>
      </c>
      <c r="D31" s="60" t="str">
        <f t="shared" si="1"/>
        <v/>
      </c>
      <c r="E31" s="34" t="s">
        <v>278</v>
      </c>
      <c r="F31" s="34" t="s">
        <v>283</v>
      </c>
      <c r="G31" s="34">
        <f t="shared" si="2"/>
        <v>60260</v>
      </c>
      <c r="H31" s="34">
        <v>1700</v>
      </c>
      <c r="I31" s="34">
        <v>61960</v>
      </c>
      <c r="J31" s="46" t="s">
        <v>288</v>
      </c>
      <c r="O31" s="57"/>
      <c r="P31" s="57"/>
      <c r="Q31" s="57"/>
      <c r="R31" s="57"/>
      <c r="S31" s="57"/>
      <c r="T31" s="57"/>
      <c r="U31" s="57"/>
      <c r="V31" s="57"/>
      <c r="W31" s="57"/>
    </row>
    <row r="32" spans="1:23" s="47" customFormat="1" ht="20.25" customHeight="1" x14ac:dyDescent="0.3">
      <c r="A32" s="34">
        <v>10</v>
      </c>
      <c r="B32" s="34">
        <v>14344497</v>
      </c>
      <c r="C32" s="60" t="str">
        <f t="shared" si="0"/>
        <v/>
      </c>
      <c r="D32" s="60" t="str">
        <f t="shared" si="1"/>
        <v/>
      </c>
      <c r="E32" s="34" t="s">
        <v>278</v>
      </c>
      <c r="F32" s="34" t="s">
        <v>283</v>
      </c>
      <c r="G32" s="34">
        <f t="shared" si="2"/>
        <v>60260</v>
      </c>
      <c r="H32" s="34">
        <v>1700</v>
      </c>
      <c r="I32" s="34">
        <v>61960</v>
      </c>
      <c r="J32" s="46" t="s">
        <v>288</v>
      </c>
      <c r="O32" s="57"/>
      <c r="P32" s="57"/>
      <c r="Q32" s="57"/>
      <c r="R32" s="57"/>
      <c r="S32" s="57"/>
      <c r="T32" s="57"/>
      <c r="U32" s="57"/>
      <c r="V32" s="57"/>
      <c r="W32" s="57"/>
    </row>
    <row r="33" spans="1:23" s="47" customFormat="1" ht="20.25" customHeight="1" x14ac:dyDescent="0.3">
      <c r="A33" s="34">
        <v>11</v>
      </c>
      <c r="B33" s="34">
        <v>14344524</v>
      </c>
      <c r="C33" s="60" t="str">
        <f t="shared" si="0"/>
        <v/>
      </c>
      <c r="D33" s="60" t="str">
        <f t="shared" si="1"/>
        <v/>
      </c>
      <c r="E33" s="34" t="s">
        <v>278</v>
      </c>
      <c r="F33" s="34" t="s">
        <v>283</v>
      </c>
      <c r="G33" s="34">
        <f t="shared" si="2"/>
        <v>58680</v>
      </c>
      <c r="H33" s="34">
        <v>1580</v>
      </c>
      <c r="I33" s="34">
        <v>60260</v>
      </c>
      <c r="J33" s="46" t="s">
        <v>288</v>
      </c>
      <c r="O33" s="57"/>
      <c r="P33" s="57"/>
      <c r="Q33" s="57"/>
      <c r="R33" s="57"/>
      <c r="S33" s="57"/>
      <c r="T33" s="57"/>
      <c r="U33" s="57"/>
      <c r="V33" s="57"/>
      <c r="W33" s="57"/>
    </row>
    <row r="34" spans="1:23" s="47" customFormat="1" ht="20.25" customHeight="1" x14ac:dyDescent="0.3">
      <c r="A34" s="34">
        <v>12</v>
      </c>
      <c r="B34" s="34">
        <v>14340263</v>
      </c>
      <c r="C34" s="60" t="str">
        <f t="shared" si="0"/>
        <v/>
      </c>
      <c r="D34" s="60" t="str">
        <f t="shared" si="1"/>
        <v/>
      </c>
      <c r="E34" s="34" t="s">
        <v>278</v>
      </c>
      <c r="F34" s="34" t="s">
        <v>283</v>
      </c>
      <c r="G34" s="34">
        <f t="shared" si="2"/>
        <v>58680</v>
      </c>
      <c r="H34" s="34">
        <v>1580</v>
      </c>
      <c r="I34" s="34">
        <v>60260</v>
      </c>
      <c r="J34" s="46" t="s">
        <v>288</v>
      </c>
      <c r="O34" s="57"/>
      <c r="P34" s="57"/>
      <c r="Q34" s="57"/>
      <c r="R34" s="57"/>
      <c r="S34" s="57"/>
      <c r="T34" s="57"/>
      <c r="U34" s="57"/>
      <c r="V34" s="57"/>
      <c r="W34" s="57"/>
    </row>
    <row r="35" spans="1:23" s="47" customFormat="1" ht="20.25" customHeight="1" x14ac:dyDescent="0.3">
      <c r="A35" s="34">
        <v>13</v>
      </c>
      <c r="B35" s="34">
        <v>14355551</v>
      </c>
      <c r="C35" s="60" t="str">
        <f t="shared" si="0"/>
        <v/>
      </c>
      <c r="D35" s="60" t="str">
        <f t="shared" si="1"/>
        <v/>
      </c>
      <c r="E35" s="34" t="s">
        <v>278</v>
      </c>
      <c r="F35" s="34" t="s">
        <v>283</v>
      </c>
      <c r="G35" s="34">
        <f t="shared" si="2"/>
        <v>60260</v>
      </c>
      <c r="H35" s="34">
        <v>1700</v>
      </c>
      <c r="I35" s="34">
        <v>61960</v>
      </c>
      <c r="J35" s="46" t="s">
        <v>288</v>
      </c>
      <c r="O35" s="57"/>
      <c r="P35" s="57"/>
      <c r="Q35" s="57"/>
      <c r="R35" s="57"/>
      <c r="S35" s="57"/>
      <c r="T35" s="57"/>
      <c r="U35" s="57"/>
      <c r="V35" s="57"/>
      <c r="W35" s="57"/>
    </row>
    <row r="36" spans="1:23" s="47" customFormat="1" ht="20.25" customHeight="1" x14ac:dyDescent="0.3">
      <c r="A36" s="34">
        <v>14</v>
      </c>
      <c r="B36" s="34">
        <v>14344513</v>
      </c>
      <c r="C36" s="60" t="str">
        <f t="shared" si="0"/>
        <v/>
      </c>
      <c r="D36" s="60" t="str">
        <f t="shared" si="1"/>
        <v/>
      </c>
      <c r="E36" s="34" t="s">
        <v>278</v>
      </c>
      <c r="F36" s="34" t="s">
        <v>283</v>
      </c>
      <c r="G36" s="34">
        <f t="shared" si="2"/>
        <v>60260</v>
      </c>
      <c r="H36" s="34">
        <v>1700</v>
      </c>
      <c r="I36" s="34">
        <v>61960</v>
      </c>
      <c r="J36" s="46" t="s">
        <v>288</v>
      </c>
      <c r="O36" s="57"/>
      <c r="P36" s="57"/>
      <c r="Q36" s="57"/>
      <c r="R36" s="57"/>
      <c r="S36" s="57"/>
      <c r="T36" s="57"/>
      <c r="U36" s="57"/>
      <c r="V36" s="57"/>
      <c r="W36" s="57"/>
    </row>
    <row r="37" spans="1:23" s="47" customFormat="1" ht="20.25" customHeight="1" x14ac:dyDescent="0.3">
      <c r="A37" s="34">
        <v>15</v>
      </c>
      <c r="B37" s="34">
        <v>14344523</v>
      </c>
      <c r="C37" s="60" t="str">
        <f t="shared" si="0"/>
        <v/>
      </c>
      <c r="D37" s="60" t="str">
        <f t="shared" si="1"/>
        <v/>
      </c>
      <c r="E37" s="34" t="s">
        <v>278</v>
      </c>
      <c r="F37" s="34" t="s">
        <v>283</v>
      </c>
      <c r="G37" s="34">
        <f t="shared" si="2"/>
        <v>58680</v>
      </c>
      <c r="H37" s="34">
        <v>1580</v>
      </c>
      <c r="I37" s="34">
        <v>60260</v>
      </c>
      <c r="J37" s="46" t="s">
        <v>288</v>
      </c>
      <c r="O37" s="57"/>
      <c r="P37" s="57"/>
      <c r="Q37" s="57"/>
      <c r="R37" s="57"/>
      <c r="S37" s="57"/>
      <c r="T37" s="57"/>
      <c r="U37" s="57"/>
      <c r="V37" s="57"/>
      <c r="W37" s="57"/>
    </row>
    <row r="38" spans="1:23" s="47" customFormat="1" ht="20.25" customHeight="1" x14ac:dyDescent="0.3">
      <c r="A38" s="34">
        <v>16</v>
      </c>
      <c r="B38" s="34">
        <v>14344794</v>
      </c>
      <c r="C38" s="60" t="str">
        <f t="shared" si="0"/>
        <v/>
      </c>
      <c r="D38" s="60" t="str">
        <f t="shared" si="1"/>
        <v/>
      </c>
      <c r="E38" s="34" t="s">
        <v>278</v>
      </c>
      <c r="F38" s="34" t="s">
        <v>283</v>
      </c>
      <c r="G38" s="34">
        <f t="shared" si="2"/>
        <v>60260</v>
      </c>
      <c r="H38" s="34">
        <v>1700</v>
      </c>
      <c r="I38" s="34">
        <v>61960</v>
      </c>
      <c r="J38" s="46" t="s">
        <v>288</v>
      </c>
      <c r="O38" s="57"/>
      <c r="P38" s="57"/>
      <c r="Q38" s="57"/>
      <c r="R38" s="57"/>
      <c r="S38" s="57"/>
      <c r="T38" s="57"/>
      <c r="U38" s="57"/>
      <c r="V38" s="57"/>
      <c r="W38" s="57"/>
    </row>
    <row r="39" spans="1:23" s="47" customFormat="1" ht="20.25" customHeight="1" x14ac:dyDescent="0.3">
      <c r="A39" s="34">
        <v>17</v>
      </c>
      <c r="B39" s="34">
        <v>14344478</v>
      </c>
      <c r="C39" s="60" t="str">
        <f t="shared" si="0"/>
        <v/>
      </c>
      <c r="D39" s="60" t="str">
        <f t="shared" si="1"/>
        <v/>
      </c>
      <c r="E39" s="34" t="s">
        <v>278</v>
      </c>
      <c r="F39" s="34" t="s">
        <v>283</v>
      </c>
      <c r="G39" s="34">
        <f t="shared" si="2"/>
        <v>60260</v>
      </c>
      <c r="H39" s="34">
        <v>1700</v>
      </c>
      <c r="I39" s="34">
        <v>61960</v>
      </c>
      <c r="J39" s="46" t="s">
        <v>288</v>
      </c>
      <c r="O39" s="57"/>
      <c r="P39" s="57"/>
      <c r="Q39" s="57"/>
      <c r="R39" s="57"/>
      <c r="S39" s="57"/>
      <c r="T39" s="57"/>
      <c r="U39" s="57"/>
      <c r="V39" s="57"/>
      <c r="W39" s="57"/>
    </row>
    <row r="40" spans="1:23" s="47" customFormat="1" ht="20.25" customHeight="1" x14ac:dyDescent="0.3">
      <c r="A40" s="34"/>
      <c r="B40" s="34"/>
      <c r="C40" s="60"/>
      <c r="D40" s="60"/>
      <c r="E40" s="34"/>
      <c r="F40" s="34"/>
      <c r="G40" s="34"/>
      <c r="H40" s="34"/>
      <c r="I40" s="34"/>
      <c r="J40" s="46"/>
      <c r="O40" s="57"/>
      <c r="P40" s="57"/>
      <c r="Q40" s="57"/>
      <c r="R40" s="57"/>
      <c r="S40" s="57"/>
      <c r="T40" s="57"/>
      <c r="U40" s="57"/>
      <c r="V40" s="57"/>
      <c r="W40" s="57"/>
    </row>
    <row r="41" spans="1:23" s="47" customFormat="1" x14ac:dyDescent="0.3">
      <c r="A41" s="35"/>
      <c r="B41" s="35"/>
      <c r="C41" s="61"/>
      <c r="D41" s="62"/>
      <c r="E41" s="35"/>
      <c r="F41" s="35"/>
      <c r="G41" s="35"/>
      <c r="H41" s="35"/>
      <c r="I41" s="35"/>
      <c r="J41" s="52"/>
    </row>
    <row r="42" spans="1:23" x14ac:dyDescent="0.3">
      <c r="A42" s="35"/>
      <c r="B42" s="35"/>
      <c r="C42" s="61"/>
      <c r="D42" s="61"/>
      <c r="E42" s="35"/>
      <c r="F42" s="39"/>
      <c r="G42" s="35"/>
      <c r="H42" s="35"/>
      <c r="I42" s="35"/>
      <c r="J42" s="35"/>
    </row>
    <row r="43" spans="1:23" ht="21.75" customHeight="1" x14ac:dyDescent="0.3">
      <c r="A43" s="166" t="s">
        <v>256</v>
      </c>
      <c r="B43" s="166"/>
      <c r="C43" s="166"/>
      <c r="D43" s="166"/>
      <c r="E43" s="166"/>
      <c r="F43" s="166"/>
      <c r="G43" s="166"/>
      <c r="H43" s="166"/>
      <c r="I43" s="166"/>
      <c r="J43" s="166"/>
    </row>
    <row r="44" spans="1:23" x14ac:dyDescent="0.3">
      <c r="A44" s="36"/>
      <c r="B44" s="36"/>
      <c r="C44" s="61"/>
      <c r="D44" s="61"/>
      <c r="E44" s="35"/>
      <c r="F44" s="39"/>
      <c r="G44" s="56"/>
      <c r="H44" s="56"/>
      <c r="I44" s="56"/>
      <c r="J44" s="56"/>
    </row>
    <row r="45" spans="1:23" x14ac:dyDescent="0.3">
      <c r="A45" s="36"/>
      <c r="B45" s="36"/>
      <c r="C45" s="61"/>
      <c r="D45" s="61"/>
      <c r="E45" s="35"/>
      <c r="F45" s="39"/>
      <c r="G45" s="56"/>
      <c r="H45" s="56"/>
      <c r="I45" s="56"/>
      <c r="J45" s="56"/>
    </row>
    <row r="46" spans="1:23" ht="35.25" customHeight="1" x14ac:dyDescent="0.3">
      <c r="A46" s="36"/>
      <c r="B46" s="36"/>
      <c r="C46" s="61"/>
      <c r="D46" s="61"/>
      <c r="E46" s="35"/>
      <c r="F46" s="39"/>
      <c r="G46" s="162" t="s">
        <v>257</v>
      </c>
      <c r="H46" s="162"/>
      <c r="I46" s="162"/>
      <c r="J46" s="162"/>
    </row>
    <row r="47" spans="1:23" x14ac:dyDescent="0.3">
      <c r="A47" s="37"/>
      <c r="B47" s="37"/>
      <c r="E47" s="37"/>
      <c r="F47" s="56"/>
      <c r="G47" s="56"/>
      <c r="H47" s="56"/>
      <c r="I47" s="56"/>
      <c r="J47" s="56"/>
    </row>
  </sheetData>
  <mergeCells count="13">
    <mergeCell ref="G46:J46"/>
    <mergeCell ref="A15:J15"/>
    <mergeCell ref="A17:J17"/>
    <mergeCell ref="A19:J19"/>
    <mergeCell ref="A21:J21"/>
    <mergeCell ref="O25:U30"/>
    <mergeCell ref="A43:J43"/>
    <mergeCell ref="A1:J1"/>
    <mergeCell ref="A2:J2"/>
    <mergeCell ref="I4:J4"/>
    <mergeCell ref="D6:J6"/>
    <mergeCell ref="A11:J11"/>
    <mergeCell ref="A13:J13"/>
  </mergeCells>
  <printOptions horizontalCentered="1"/>
  <pageMargins left="0.25" right="0.25" top="0.4" bottom="0.75" header="0.3" footer="0.3"/>
  <pageSetup paperSize="9" scale="86"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Q31"/>
  <sheetViews>
    <sheetView topLeftCell="A20" workbookViewId="0">
      <selection activeCell="F23" sqref="F23"/>
    </sheetView>
  </sheetViews>
  <sheetFormatPr defaultRowHeight="15" x14ac:dyDescent="0.25"/>
  <cols>
    <col min="2" max="2" width="10.140625" bestFit="1" customWidth="1"/>
    <col min="3" max="3" width="36.140625" style="67" customWidth="1"/>
    <col min="4" max="4" width="27.85546875" style="67" customWidth="1"/>
    <col min="7" max="7" width="11.28515625" customWidth="1"/>
    <col min="8" max="11" width="5" customWidth="1"/>
    <col min="12" max="12" width="11.28515625" customWidth="1"/>
    <col min="13" max="13" width="15" customWidth="1"/>
  </cols>
  <sheetData>
    <row r="1" spans="1:17" ht="18" x14ac:dyDescent="0.25">
      <c r="A1" s="171" t="s">
        <v>246</v>
      </c>
      <c r="B1" s="171"/>
      <c r="C1" s="171"/>
      <c r="D1" s="171"/>
      <c r="E1" s="171"/>
      <c r="F1" s="171"/>
      <c r="G1" s="171"/>
      <c r="H1" s="171"/>
      <c r="I1" s="171"/>
      <c r="J1" s="171"/>
      <c r="K1" s="171"/>
      <c r="L1" s="171"/>
      <c r="M1" s="171"/>
      <c r="N1" s="171"/>
      <c r="O1" s="171"/>
      <c r="P1" s="171"/>
      <c r="Q1" s="171"/>
    </row>
    <row r="2" spans="1:17" ht="18" x14ac:dyDescent="0.25">
      <c r="A2" s="171" t="s">
        <v>258</v>
      </c>
      <c r="B2" s="171"/>
      <c r="C2" s="171"/>
      <c r="D2" s="171"/>
      <c r="E2" s="171"/>
      <c r="F2" s="171"/>
      <c r="G2" s="171"/>
      <c r="H2" s="171"/>
      <c r="I2" s="171"/>
      <c r="J2" s="171"/>
      <c r="K2" s="171"/>
      <c r="L2" s="171"/>
      <c r="M2" s="171"/>
      <c r="N2" s="171"/>
      <c r="O2" s="171"/>
      <c r="P2" s="171"/>
      <c r="Q2" s="171"/>
    </row>
    <row r="3" spans="1:17" ht="87.75" customHeight="1" x14ac:dyDescent="0.25">
      <c r="A3" s="172" t="s">
        <v>259</v>
      </c>
      <c r="B3" s="172"/>
      <c r="C3" s="172"/>
      <c r="D3" s="172"/>
      <c r="E3" s="172"/>
      <c r="F3" s="172"/>
      <c r="G3" s="172"/>
      <c r="H3" s="172"/>
      <c r="I3" s="172"/>
      <c r="J3" s="172"/>
      <c r="K3" s="172"/>
      <c r="L3" s="172"/>
      <c r="M3" s="172"/>
      <c r="N3" s="172"/>
      <c r="O3" s="172"/>
      <c r="P3" s="172"/>
      <c r="Q3" s="172"/>
    </row>
    <row r="4" spans="1:17" ht="37.5" customHeight="1" x14ac:dyDescent="0.25">
      <c r="A4" s="173" t="s">
        <v>247</v>
      </c>
      <c r="B4" s="174" t="s">
        <v>168</v>
      </c>
      <c r="C4" s="173" t="s">
        <v>260</v>
      </c>
      <c r="D4" s="174" t="s">
        <v>286</v>
      </c>
      <c r="E4" s="173" t="s">
        <v>261</v>
      </c>
      <c r="F4" s="173" t="s">
        <v>262</v>
      </c>
      <c r="G4" s="173" t="s">
        <v>263</v>
      </c>
      <c r="H4" s="173" t="s">
        <v>264</v>
      </c>
      <c r="I4" s="173"/>
      <c r="J4" s="173" t="s">
        <v>265</v>
      </c>
      <c r="K4" s="173"/>
      <c r="L4" s="173" t="s">
        <v>266</v>
      </c>
      <c r="M4" s="173" t="s">
        <v>251</v>
      </c>
      <c r="N4" s="173" t="s">
        <v>252</v>
      </c>
      <c r="O4" s="173" t="s">
        <v>267</v>
      </c>
      <c r="P4" s="173" t="s">
        <v>254</v>
      </c>
      <c r="Q4" s="173" t="s">
        <v>255</v>
      </c>
    </row>
    <row r="5" spans="1:17" ht="40.5" customHeight="1" x14ac:dyDescent="0.25">
      <c r="A5" s="173"/>
      <c r="B5" s="175"/>
      <c r="C5" s="173"/>
      <c r="D5" s="175"/>
      <c r="E5" s="173"/>
      <c r="F5" s="173"/>
      <c r="G5" s="173"/>
      <c r="H5" s="20" t="s">
        <v>268</v>
      </c>
      <c r="I5" s="20" t="s">
        <v>269</v>
      </c>
      <c r="J5" s="20" t="s">
        <v>268</v>
      </c>
      <c r="K5" s="20" t="s">
        <v>269</v>
      </c>
      <c r="L5" s="173"/>
      <c r="M5" s="173"/>
      <c r="N5" s="173"/>
      <c r="O5" s="173"/>
      <c r="P5" s="173"/>
      <c r="Q5" s="173"/>
    </row>
    <row r="6" spans="1:17" s="68" customFormat="1" x14ac:dyDescent="0.25">
      <c r="A6" s="72">
        <v>1</v>
      </c>
      <c r="B6" s="72">
        <v>2</v>
      </c>
      <c r="C6" s="72">
        <v>3</v>
      </c>
      <c r="D6" s="65"/>
      <c r="E6" s="72">
        <v>4</v>
      </c>
      <c r="F6" s="72">
        <v>5</v>
      </c>
      <c r="G6" s="72">
        <v>6</v>
      </c>
      <c r="H6" s="72">
        <v>7</v>
      </c>
      <c r="I6" s="72">
        <v>8</v>
      </c>
      <c r="J6" s="72">
        <v>9</v>
      </c>
      <c r="K6" s="72">
        <v>10</v>
      </c>
      <c r="L6" s="72">
        <v>11</v>
      </c>
      <c r="M6" s="72">
        <v>12</v>
      </c>
      <c r="N6" s="72">
        <v>13</v>
      </c>
      <c r="O6" s="72">
        <v>14</v>
      </c>
      <c r="P6" s="72">
        <v>15</v>
      </c>
      <c r="Q6" s="72">
        <v>16</v>
      </c>
    </row>
    <row r="7" spans="1:17" ht="16.5" customHeight="1" x14ac:dyDescent="0.25">
      <c r="A7" s="21">
        <f>'INCPROG-FEB-23'!A23</f>
        <v>1</v>
      </c>
      <c r="B7" s="21">
        <f>'INCPROG-FEB-23'!B23</f>
        <v>14417006</v>
      </c>
      <c r="C7" s="22" t="str">
        <f>'INCPROG-FEB-23'!C23</f>
        <v/>
      </c>
      <c r="D7" s="22" t="str">
        <f>'INCPROG-FEB-23'!D23</f>
        <v/>
      </c>
      <c r="E7" s="21" t="str">
        <f>'INCPROG-FEB-23'!E23</f>
        <v>SGT</v>
      </c>
      <c r="F7" s="22" t="s">
        <v>287</v>
      </c>
      <c r="G7" s="64">
        <v>44562</v>
      </c>
      <c r="H7" s="21"/>
      <c r="I7" s="21"/>
      <c r="J7" s="21"/>
      <c r="K7" s="21"/>
      <c r="L7" s="45" t="s">
        <v>288</v>
      </c>
      <c r="M7" s="40" t="str">
        <f>'INCPROG-FEB-23'!F23</f>
        <v>44570-127480</v>
      </c>
      <c r="N7" s="40">
        <f>'INCPROG-FEB-23'!G23</f>
        <v>61960</v>
      </c>
      <c r="O7" s="40">
        <f>'INCPROG-FEB-23'!H23</f>
        <v>1700</v>
      </c>
      <c r="P7" s="40">
        <f>'INCPROG-FEB-23'!I23</f>
        <v>63660</v>
      </c>
      <c r="Q7" s="21"/>
    </row>
    <row r="8" spans="1:17" ht="16.5" customHeight="1" x14ac:dyDescent="0.25">
      <c r="A8" s="21">
        <f>'INCPROG-FEB-23'!A24</f>
        <v>2</v>
      </c>
      <c r="B8" s="21">
        <f>'INCPROG-FEB-23'!B24</f>
        <v>14344436</v>
      </c>
      <c r="C8" s="22" t="str">
        <f>'INCPROG-FEB-23'!C24</f>
        <v/>
      </c>
      <c r="D8" s="22" t="str">
        <f>'INCPROG-FEB-23'!D24</f>
        <v/>
      </c>
      <c r="E8" s="21" t="str">
        <f>'INCPROG-FEB-23'!E24</f>
        <v>SGT</v>
      </c>
      <c r="F8" s="22" t="s">
        <v>287</v>
      </c>
      <c r="G8" s="64">
        <v>44562</v>
      </c>
      <c r="H8" s="21"/>
      <c r="I8" s="21"/>
      <c r="J8" s="21"/>
      <c r="K8" s="21"/>
      <c r="L8" s="45" t="s">
        <v>288</v>
      </c>
      <c r="M8" s="40" t="str">
        <f>'INCPROG-FEB-23'!F24</f>
        <v>44570-127480</v>
      </c>
      <c r="N8" s="40">
        <f>'INCPROG-FEB-23'!G24</f>
        <v>60260</v>
      </c>
      <c r="O8" s="40">
        <f>'INCPROG-FEB-23'!H24</f>
        <v>1700</v>
      </c>
      <c r="P8" s="40">
        <f>'INCPROG-FEB-23'!I24</f>
        <v>61960</v>
      </c>
      <c r="Q8" s="21"/>
    </row>
    <row r="9" spans="1:17" ht="16.5" customHeight="1" x14ac:dyDescent="0.25">
      <c r="A9" s="21">
        <f>'INCPROG-FEB-23'!A25</f>
        <v>3</v>
      </c>
      <c r="B9" s="21">
        <f>'INCPROG-FEB-23'!B25</f>
        <v>14342283</v>
      </c>
      <c r="C9" s="22" t="str">
        <f>'INCPROG-FEB-23'!C25</f>
        <v/>
      </c>
      <c r="D9" s="22" t="str">
        <f>'INCPROG-FEB-23'!D25</f>
        <v/>
      </c>
      <c r="E9" s="21" t="str">
        <f>'INCPROG-FEB-23'!E25</f>
        <v>SGT</v>
      </c>
      <c r="F9" s="22" t="s">
        <v>287</v>
      </c>
      <c r="G9" s="64">
        <v>44562</v>
      </c>
      <c r="H9" s="21"/>
      <c r="I9" s="21"/>
      <c r="J9" s="21"/>
      <c r="K9" s="21"/>
      <c r="L9" s="45" t="s">
        <v>288</v>
      </c>
      <c r="M9" s="40" t="str">
        <f>'INCPROG-FEB-23'!F25</f>
        <v>44570-127480</v>
      </c>
      <c r="N9" s="40">
        <f>'INCPROG-FEB-23'!G25</f>
        <v>60260</v>
      </c>
      <c r="O9" s="40">
        <f>'INCPROG-FEB-23'!H25</f>
        <v>1700</v>
      </c>
      <c r="P9" s="40">
        <f>'INCPROG-FEB-23'!I25</f>
        <v>61960</v>
      </c>
      <c r="Q9" s="21"/>
    </row>
    <row r="10" spans="1:17" ht="16.5" customHeight="1" x14ac:dyDescent="0.25">
      <c r="A10" s="21">
        <f>'INCPROG-FEB-23'!A26</f>
        <v>4</v>
      </c>
      <c r="B10" s="21">
        <f>'INCPROG-FEB-23'!B26</f>
        <v>14346947</v>
      </c>
      <c r="C10" s="22" t="str">
        <f>'INCPROG-FEB-23'!C26</f>
        <v/>
      </c>
      <c r="D10" s="22" t="str">
        <f>'INCPROG-FEB-23'!D26</f>
        <v/>
      </c>
      <c r="E10" s="21" t="str">
        <f>'INCPROG-FEB-23'!E26</f>
        <v>SGT</v>
      </c>
      <c r="F10" s="22" t="s">
        <v>287</v>
      </c>
      <c r="G10" s="64">
        <v>44562</v>
      </c>
      <c r="H10" s="21"/>
      <c r="I10" s="21"/>
      <c r="J10" s="21"/>
      <c r="K10" s="21"/>
      <c r="L10" s="45" t="s">
        <v>288</v>
      </c>
      <c r="M10" s="40" t="str">
        <f>'INCPROG-FEB-23'!F26</f>
        <v>44570-127480</v>
      </c>
      <c r="N10" s="40">
        <f>'INCPROG-FEB-23'!G26</f>
        <v>60260</v>
      </c>
      <c r="O10" s="40">
        <f>'INCPROG-FEB-23'!H26</f>
        <v>1700</v>
      </c>
      <c r="P10" s="40">
        <f>'INCPROG-FEB-23'!I26</f>
        <v>61960</v>
      </c>
      <c r="Q10" s="21"/>
    </row>
    <row r="11" spans="1:17" ht="16.5" customHeight="1" x14ac:dyDescent="0.25">
      <c r="A11" s="21">
        <f>'INCPROG-FEB-23'!A27</f>
        <v>5</v>
      </c>
      <c r="B11" s="21">
        <f>'INCPROG-FEB-23'!B27</f>
        <v>14340374</v>
      </c>
      <c r="C11" s="22" t="str">
        <f>'INCPROG-FEB-23'!C27</f>
        <v/>
      </c>
      <c r="D11" s="22" t="str">
        <f>'INCPROG-FEB-23'!D27</f>
        <v/>
      </c>
      <c r="E11" s="21" t="str">
        <f>'INCPROG-FEB-23'!E27</f>
        <v>SGT</v>
      </c>
      <c r="F11" s="22" t="s">
        <v>287</v>
      </c>
      <c r="G11" s="64">
        <v>44562</v>
      </c>
      <c r="H11" s="21"/>
      <c r="I11" s="21"/>
      <c r="J11" s="21"/>
      <c r="K11" s="21"/>
      <c r="L11" s="45" t="s">
        <v>288</v>
      </c>
      <c r="M11" s="40" t="str">
        <f>'INCPROG-FEB-23'!F27</f>
        <v>44570-127480</v>
      </c>
      <c r="N11" s="40">
        <f>'INCPROG-FEB-23'!G27</f>
        <v>60260</v>
      </c>
      <c r="O11" s="40">
        <f>'INCPROG-FEB-23'!H27</f>
        <v>1700</v>
      </c>
      <c r="P11" s="40">
        <f>'INCPROG-FEB-23'!I27</f>
        <v>61960</v>
      </c>
      <c r="Q11" s="21"/>
    </row>
    <row r="12" spans="1:17" ht="16.5" customHeight="1" x14ac:dyDescent="0.25">
      <c r="A12" s="21">
        <f>'INCPROG-FEB-23'!A28</f>
        <v>6</v>
      </c>
      <c r="B12" s="21">
        <f>'INCPROG-FEB-23'!B28</f>
        <v>14349250</v>
      </c>
      <c r="C12" s="22" t="str">
        <f>'INCPROG-FEB-23'!C28</f>
        <v/>
      </c>
      <c r="D12" s="22" t="str">
        <f>'INCPROG-FEB-23'!D28</f>
        <v/>
      </c>
      <c r="E12" s="21" t="str">
        <f>'INCPROG-FEB-23'!E28</f>
        <v>SGT</v>
      </c>
      <c r="F12" s="22" t="s">
        <v>287</v>
      </c>
      <c r="G12" s="64">
        <v>44562</v>
      </c>
      <c r="H12" s="21"/>
      <c r="I12" s="21"/>
      <c r="J12" s="21"/>
      <c r="K12" s="21"/>
      <c r="L12" s="45" t="s">
        <v>288</v>
      </c>
      <c r="M12" s="40" t="str">
        <f>'INCPROG-FEB-23'!F28</f>
        <v>44570-127480</v>
      </c>
      <c r="N12" s="40">
        <f>'INCPROG-FEB-23'!G28</f>
        <v>60260</v>
      </c>
      <c r="O12" s="40">
        <f>'INCPROG-FEB-23'!H28</f>
        <v>1700</v>
      </c>
      <c r="P12" s="40">
        <f>'INCPROG-FEB-23'!I28</f>
        <v>61960</v>
      </c>
      <c r="Q12" s="21"/>
    </row>
    <row r="13" spans="1:17" ht="16.5" customHeight="1" x14ac:dyDescent="0.25">
      <c r="A13" s="21">
        <f>'INCPROG-FEB-23'!A29</f>
        <v>7</v>
      </c>
      <c r="B13" s="21">
        <f>'INCPROG-FEB-23'!B29</f>
        <v>14344813</v>
      </c>
      <c r="C13" s="22" t="str">
        <f>'INCPROG-FEB-23'!C29</f>
        <v/>
      </c>
      <c r="D13" s="22" t="str">
        <f>'INCPROG-FEB-23'!D29</f>
        <v/>
      </c>
      <c r="E13" s="21" t="str">
        <f>'INCPROG-FEB-23'!E29</f>
        <v>SGT</v>
      </c>
      <c r="F13" s="22" t="s">
        <v>287</v>
      </c>
      <c r="G13" s="64">
        <v>44562</v>
      </c>
      <c r="H13" s="21"/>
      <c r="I13" s="21"/>
      <c r="J13" s="21"/>
      <c r="K13" s="21"/>
      <c r="L13" s="45" t="s">
        <v>288</v>
      </c>
      <c r="M13" s="40" t="str">
        <f>'INCPROG-FEB-23'!F29</f>
        <v>44570-127480</v>
      </c>
      <c r="N13" s="40">
        <f>'INCPROG-FEB-23'!G29</f>
        <v>60260</v>
      </c>
      <c r="O13" s="40">
        <f>'INCPROG-FEB-23'!H29</f>
        <v>1700</v>
      </c>
      <c r="P13" s="40">
        <f>'INCPROG-FEB-23'!I29</f>
        <v>61960</v>
      </c>
      <c r="Q13" s="21"/>
    </row>
    <row r="14" spans="1:17" ht="16.5" customHeight="1" x14ac:dyDescent="0.25">
      <c r="A14" s="21">
        <f>'INCPROG-FEB-23'!A30</f>
        <v>8</v>
      </c>
      <c r="B14" s="21">
        <f>'INCPROG-FEB-23'!B30</f>
        <v>14355541</v>
      </c>
      <c r="C14" s="22" t="str">
        <f>'INCPROG-FEB-23'!C30</f>
        <v/>
      </c>
      <c r="D14" s="22" t="str">
        <f>'INCPROG-FEB-23'!D30</f>
        <v/>
      </c>
      <c r="E14" s="21" t="str">
        <f>'INCPROG-FEB-23'!E30</f>
        <v>PSHM</v>
      </c>
      <c r="F14" s="22" t="s">
        <v>287</v>
      </c>
      <c r="G14" s="64">
        <v>44562</v>
      </c>
      <c r="H14" s="21"/>
      <c r="I14" s="21"/>
      <c r="J14" s="21"/>
      <c r="K14" s="21"/>
      <c r="L14" s="45" t="s">
        <v>288</v>
      </c>
      <c r="M14" s="40" t="str">
        <f>'INCPROG-FEB-23'!F30</f>
        <v>44570-127480</v>
      </c>
      <c r="N14" s="40">
        <f>'INCPROG-FEB-23'!G30</f>
        <v>63660</v>
      </c>
      <c r="O14" s="40">
        <f>'INCPROG-FEB-23'!H30</f>
        <v>1700</v>
      </c>
      <c r="P14" s="40">
        <f>'INCPROG-FEB-23'!I30</f>
        <v>65360</v>
      </c>
      <c r="Q14" s="21"/>
    </row>
    <row r="15" spans="1:17" ht="16.5" customHeight="1" x14ac:dyDescent="0.25">
      <c r="A15" s="21">
        <f>'INCPROG-FEB-23'!A31</f>
        <v>9</v>
      </c>
      <c r="B15" s="21">
        <f>'INCPROG-FEB-23'!B31</f>
        <v>14416947</v>
      </c>
      <c r="C15" s="22" t="str">
        <f>'INCPROG-FEB-23'!C31</f>
        <v/>
      </c>
      <c r="D15" s="22" t="str">
        <f>'INCPROG-FEB-23'!D31</f>
        <v/>
      </c>
      <c r="E15" s="21" t="str">
        <f>'INCPROG-FEB-23'!E31</f>
        <v>SGT</v>
      </c>
      <c r="F15" s="22" t="s">
        <v>287</v>
      </c>
      <c r="G15" s="64">
        <v>44562</v>
      </c>
      <c r="H15" s="21"/>
      <c r="I15" s="21"/>
      <c r="J15" s="21"/>
      <c r="K15" s="21"/>
      <c r="L15" s="45" t="s">
        <v>288</v>
      </c>
      <c r="M15" s="40" t="str">
        <f>'INCPROG-FEB-23'!F31</f>
        <v>44570-127480</v>
      </c>
      <c r="N15" s="40">
        <f>'INCPROG-FEB-23'!G31</f>
        <v>60260</v>
      </c>
      <c r="O15" s="40">
        <f>'INCPROG-FEB-23'!H31</f>
        <v>1700</v>
      </c>
      <c r="P15" s="40">
        <f>'INCPROG-FEB-23'!I31</f>
        <v>61960</v>
      </c>
      <c r="Q15" s="21"/>
    </row>
    <row r="16" spans="1:17" ht="16.5" customHeight="1" x14ac:dyDescent="0.25">
      <c r="A16" s="21">
        <f>'INCPROG-FEB-23'!A32</f>
        <v>10</v>
      </c>
      <c r="B16" s="21">
        <f>'INCPROG-FEB-23'!B32</f>
        <v>14344497</v>
      </c>
      <c r="C16" s="22" t="str">
        <f>'INCPROG-FEB-23'!C32</f>
        <v/>
      </c>
      <c r="D16" s="22" t="str">
        <f>'INCPROG-FEB-23'!D32</f>
        <v/>
      </c>
      <c r="E16" s="21" t="str">
        <f>'INCPROG-FEB-23'!E32</f>
        <v>SGT</v>
      </c>
      <c r="F16" s="22" t="s">
        <v>287</v>
      </c>
      <c r="G16" s="64">
        <v>44562</v>
      </c>
      <c r="H16" s="21"/>
      <c r="I16" s="21"/>
      <c r="J16" s="21"/>
      <c r="K16" s="21"/>
      <c r="L16" s="45" t="s">
        <v>288</v>
      </c>
      <c r="M16" s="40" t="str">
        <f>'INCPROG-FEB-23'!F32</f>
        <v>44570-127480</v>
      </c>
      <c r="N16" s="40">
        <f>'INCPROG-FEB-23'!G32</f>
        <v>60260</v>
      </c>
      <c r="O16" s="40">
        <f>'INCPROG-FEB-23'!H32</f>
        <v>1700</v>
      </c>
      <c r="P16" s="40">
        <f>'INCPROG-FEB-23'!I32</f>
        <v>61960</v>
      </c>
      <c r="Q16" s="21"/>
    </row>
    <row r="17" spans="1:17" ht="16.5" customHeight="1" x14ac:dyDescent="0.25">
      <c r="A17" s="21">
        <f>'INCPROG-FEB-23'!A33</f>
        <v>11</v>
      </c>
      <c r="B17" s="21">
        <f>'INCPROG-FEB-23'!B33</f>
        <v>14344524</v>
      </c>
      <c r="C17" s="22" t="str">
        <f>'INCPROG-FEB-23'!C33</f>
        <v/>
      </c>
      <c r="D17" s="22" t="str">
        <f>'INCPROG-FEB-23'!D33</f>
        <v/>
      </c>
      <c r="E17" s="21" t="str">
        <f>'INCPROG-FEB-23'!E33</f>
        <v>SGT</v>
      </c>
      <c r="F17" s="22" t="s">
        <v>287</v>
      </c>
      <c r="G17" s="64">
        <v>44562</v>
      </c>
      <c r="H17" s="21"/>
      <c r="I17" s="21"/>
      <c r="J17" s="21"/>
      <c r="K17" s="21"/>
      <c r="L17" s="45" t="s">
        <v>288</v>
      </c>
      <c r="M17" s="40" t="str">
        <f>'INCPROG-FEB-23'!F33</f>
        <v>44570-127480</v>
      </c>
      <c r="N17" s="40">
        <f>'INCPROG-FEB-23'!G33</f>
        <v>58680</v>
      </c>
      <c r="O17" s="40">
        <f>'INCPROG-FEB-23'!H33</f>
        <v>1580</v>
      </c>
      <c r="P17" s="40">
        <f>'INCPROG-FEB-23'!I33</f>
        <v>60260</v>
      </c>
      <c r="Q17" s="21"/>
    </row>
    <row r="18" spans="1:17" ht="16.5" customHeight="1" x14ac:dyDescent="0.25">
      <c r="A18" s="21">
        <f>'INCPROG-FEB-23'!A34</f>
        <v>12</v>
      </c>
      <c r="B18" s="21">
        <f>'INCPROG-FEB-23'!B34</f>
        <v>14340263</v>
      </c>
      <c r="C18" s="22" t="str">
        <f>'INCPROG-FEB-23'!C34</f>
        <v/>
      </c>
      <c r="D18" s="22" t="str">
        <f>'INCPROG-FEB-23'!D34</f>
        <v/>
      </c>
      <c r="E18" s="21" t="str">
        <f>'INCPROG-FEB-23'!E34</f>
        <v>SGT</v>
      </c>
      <c r="F18" s="22" t="s">
        <v>287</v>
      </c>
      <c r="G18" s="64">
        <v>44562</v>
      </c>
      <c r="H18" s="21"/>
      <c r="I18" s="21"/>
      <c r="J18" s="21"/>
      <c r="K18" s="21"/>
      <c r="L18" s="45" t="s">
        <v>288</v>
      </c>
      <c r="M18" s="40" t="str">
        <f>'INCPROG-FEB-23'!F34</f>
        <v>44570-127480</v>
      </c>
      <c r="N18" s="40">
        <f>'INCPROG-FEB-23'!G34</f>
        <v>58680</v>
      </c>
      <c r="O18" s="40">
        <f>'INCPROG-FEB-23'!H34</f>
        <v>1580</v>
      </c>
      <c r="P18" s="40">
        <f>'INCPROG-FEB-23'!I34</f>
        <v>60260</v>
      </c>
      <c r="Q18" s="21"/>
    </row>
    <row r="19" spans="1:17" ht="16.5" customHeight="1" x14ac:dyDescent="0.25">
      <c r="A19" s="21">
        <f>'INCPROG-FEB-23'!A35</f>
        <v>13</v>
      </c>
      <c r="B19" s="21">
        <f>'INCPROG-FEB-23'!B35</f>
        <v>14355551</v>
      </c>
      <c r="C19" s="22" t="str">
        <f>'INCPROG-FEB-23'!C35</f>
        <v/>
      </c>
      <c r="D19" s="22" t="str">
        <f>'INCPROG-FEB-23'!D35</f>
        <v/>
      </c>
      <c r="E19" s="21" t="str">
        <f>'INCPROG-FEB-23'!E35</f>
        <v>SGT</v>
      </c>
      <c r="F19" s="22" t="s">
        <v>287</v>
      </c>
      <c r="G19" s="64">
        <v>44562</v>
      </c>
      <c r="H19" s="21"/>
      <c r="I19" s="21"/>
      <c r="J19" s="21"/>
      <c r="K19" s="21"/>
      <c r="L19" s="45" t="s">
        <v>288</v>
      </c>
      <c r="M19" s="40" t="str">
        <f>'INCPROG-FEB-23'!F35</f>
        <v>44570-127480</v>
      </c>
      <c r="N19" s="40">
        <f>'INCPROG-FEB-23'!G35</f>
        <v>60260</v>
      </c>
      <c r="O19" s="40">
        <f>'INCPROG-FEB-23'!H35</f>
        <v>1700</v>
      </c>
      <c r="P19" s="40">
        <f>'INCPROG-FEB-23'!I35</f>
        <v>61960</v>
      </c>
      <c r="Q19" s="21"/>
    </row>
    <row r="20" spans="1:17" ht="16.5" customHeight="1" x14ac:dyDescent="0.25">
      <c r="A20" s="21">
        <f>'INCPROG-FEB-23'!A36</f>
        <v>14</v>
      </c>
      <c r="B20" s="21">
        <f>'INCPROG-FEB-23'!B36</f>
        <v>14344513</v>
      </c>
      <c r="C20" s="22" t="str">
        <f>'INCPROG-FEB-23'!C36</f>
        <v/>
      </c>
      <c r="D20" s="22" t="str">
        <f>'INCPROG-FEB-23'!D36</f>
        <v/>
      </c>
      <c r="E20" s="21" t="str">
        <f>'INCPROG-FEB-23'!E36</f>
        <v>SGT</v>
      </c>
      <c r="F20" s="22" t="s">
        <v>287</v>
      </c>
      <c r="G20" s="64">
        <v>44562</v>
      </c>
      <c r="H20" s="21"/>
      <c r="I20" s="21"/>
      <c r="J20" s="21"/>
      <c r="K20" s="21"/>
      <c r="L20" s="45" t="s">
        <v>288</v>
      </c>
      <c r="M20" s="40" t="str">
        <f>'INCPROG-FEB-23'!F36</f>
        <v>44570-127480</v>
      </c>
      <c r="N20" s="40">
        <f>'INCPROG-FEB-23'!G36</f>
        <v>60260</v>
      </c>
      <c r="O20" s="40">
        <f>'INCPROG-FEB-23'!H36</f>
        <v>1700</v>
      </c>
      <c r="P20" s="40">
        <f>'INCPROG-FEB-23'!I36</f>
        <v>61960</v>
      </c>
      <c r="Q20" s="21"/>
    </row>
    <row r="21" spans="1:17" ht="16.5" customHeight="1" x14ac:dyDescent="0.25">
      <c r="A21" s="21">
        <f>'INCPROG-FEB-23'!A37</f>
        <v>15</v>
      </c>
      <c r="B21" s="21">
        <f>'INCPROG-FEB-23'!B37</f>
        <v>14344523</v>
      </c>
      <c r="C21" s="22" t="str">
        <f>'INCPROG-FEB-23'!C37</f>
        <v/>
      </c>
      <c r="D21" s="22" t="str">
        <f>'INCPROG-FEB-23'!D37</f>
        <v/>
      </c>
      <c r="E21" s="21" t="str">
        <f>'INCPROG-FEB-23'!E37</f>
        <v>SGT</v>
      </c>
      <c r="F21" s="22" t="s">
        <v>287</v>
      </c>
      <c r="G21" s="64">
        <v>44562</v>
      </c>
      <c r="H21" s="21"/>
      <c r="I21" s="21"/>
      <c r="J21" s="21"/>
      <c r="K21" s="21"/>
      <c r="L21" s="45" t="s">
        <v>288</v>
      </c>
      <c r="M21" s="40" t="str">
        <f>'INCPROG-FEB-23'!F37</f>
        <v>44570-127480</v>
      </c>
      <c r="N21" s="40">
        <f>'INCPROG-FEB-23'!G37</f>
        <v>58680</v>
      </c>
      <c r="O21" s="40">
        <f>'INCPROG-FEB-23'!H37</f>
        <v>1580</v>
      </c>
      <c r="P21" s="40">
        <f>'INCPROG-FEB-23'!I37</f>
        <v>60260</v>
      </c>
      <c r="Q21" s="21"/>
    </row>
    <row r="22" spans="1:17" ht="16.5" customHeight="1" x14ac:dyDescent="0.25">
      <c r="A22" s="21">
        <f>'INCPROG-FEB-23'!A38</f>
        <v>16</v>
      </c>
      <c r="B22" s="21">
        <f>'INCPROG-FEB-23'!B38</f>
        <v>14344794</v>
      </c>
      <c r="C22" s="22" t="str">
        <f>'INCPROG-FEB-23'!C38</f>
        <v/>
      </c>
      <c r="D22" s="22" t="str">
        <f>'INCPROG-FEB-23'!D38</f>
        <v/>
      </c>
      <c r="E22" s="21" t="str">
        <f>'INCPROG-FEB-23'!E38</f>
        <v>SGT</v>
      </c>
      <c r="F22" s="22" t="s">
        <v>287</v>
      </c>
      <c r="G22" s="64">
        <v>44562</v>
      </c>
      <c r="H22" s="21"/>
      <c r="I22" s="21"/>
      <c r="J22" s="21"/>
      <c r="K22" s="21"/>
      <c r="L22" s="45" t="s">
        <v>288</v>
      </c>
      <c r="M22" s="40" t="str">
        <f>'INCPROG-FEB-23'!F38</f>
        <v>44570-127480</v>
      </c>
      <c r="N22" s="40">
        <f>'INCPROG-FEB-23'!G38</f>
        <v>60260</v>
      </c>
      <c r="O22" s="40">
        <f>'INCPROG-FEB-23'!H38</f>
        <v>1700</v>
      </c>
      <c r="P22" s="40">
        <f>'INCPROG-FEB-23'!I38</f>
        <v>61960</v>
      </c>
      <c r="Q22" s="21"/>
    </row>
    <row r="23" spans="1:17" ht="16.5" customHeight="1" x14ac:dyDescent="0.25">
      <c r="A23" s="21">
        <f>'INCPROG-FEB-23'!A39</f>
        <v>17</v>
      </c>
      <c r="B23" s="21">
        <f>'INCPROG-FEB-23'!B39</f>
        <v>14344478</v>
      </c>
      <c r="C23" s="22" t="str">
        <f>'INCPROG-FEB-23'!C39</f>
        <v/>
      </c>
      <c r="D23" s="22" t="str">
        <f>'INCPROG-FEB-23'!D39</f>
        <v/>
      </c>
      <c r="E23" s="21" t="str">
        <f>'INCPROG-FEB-23'!E39</f>
        <v>SGT</v>
      </c>
      <c r="F23" s="22" t="s">
        <v>287</v>
      </c>
      <c r="G23" s="64">
        <v>44562</v>
      </c>
      <c r="H23" s="21"/>
      <c r="I23" s="21"/>
      <c r="J23" s="21"/>
      <c r="K23" s="21"/>
      <c r="L23" s="45" t="s">
        <v>288</v>
      </c>
      <c r="M23" s="40" t="str">
        <f>'INCPROG-FEB-23'!F39</f>
        <v>44570-127480</v>
      </c>
      <c r="N23" s="40">
        <f>'INCPROG-FEB-23'!G39</f>
        <v>60260</v>
      </c>
      <c r="O23" s="40">
        <f>'INCPROG-FEB-23'!H39</f>
        <v>1700</v>
      </c>
      <c r="P23" s="40">
        <f>'INCPROG-FEB-23'!I39</f>
        <v>61960</v>
      </c>
      <c r="Q23" s="21"/>
    </row>
    <row r="24" spans="1:17" x14ac:dyDescent="0.25">
      <c r="A24" s="23"/>
      <c r="B24" s="23"/>
      <c r="C24" s="66"/>
      <c r="D24" s="66"/>
      <c r="E24" s="24"/>
      <c r="F24" s="24"/>
      <c r="G24" s="24"/>
      <c r="H24" s="24"/>
      <c r="I24" s="24"/>
      <c r="J24" s="24"/>
      <c r="K24" s="24"/>
      <c r="L24" s="24"/>
      <c r="M24" s="24"/>
      <c r="N24" s="24"/>
      <c r="O24" s="24"/>
      <c r="P24" s="24"/>
      <c r="Q24" s="24"/>
    </row>
    <row r="25" spans="1:17" x14ac:dyDescent="0.25">
      <c r="A25" s="25" t="s">
        <v>270</v>
      </c>
      <c r="B25" s="25"/>
    </row>
    <row r="26" spans="1:17" x14ac:dyDescent="0.25">
      <c r="A26" s="26" t="s">
        <v>271</v>
      </c>
      <c r="B26" s="26"/>
    </row>
    <row r="27" spans="1:17" x14ac:dyDescent="0.25">
      <c r="A27" s="26" t="s">
        <v>272</v>
      </c>
      <c r="B27" s="26"/>
    </row>
    <row r="28" spans="1:17" x14ac:dyDescent="0.25">
      <c r="A28" s="26" t="s">
        <v>273</v>
      </c>
      <c r="B28" s="26"/>
    </row>
    <row r="29" spans="1:17" x14ac:dyDescent="0.25">
      <c r="A29" s="27" t="s">
        <v>274</v>
      </c>
      <c r="B29" s="27"/>
    </row>
    <row r="31" spans="1:17" ht="42" customHeight="1" x14ac:dyDescent="0.25">
      <c r="N31" s="176"/>
      <c r="O31" s="177"/>
      <c r="P31" s="177"/>
      <c r="Q31" s="177"/>
    </row>
  </sheetData>
  <mergeCells count="19">
    <mergeCell ref="N31:Q31"/>
    <mergeCell ref="H4:I4"/>
    <mergeCell ref="J4:K4"/>
    <mergeCell ref="L4:L5"/>
    <mergeCell ref="M4:M5"/>
    <mergeCell ref="N4:N5"/>
    <mergeCell ref="O4:O5"/>
    <mergeCell ref="A1:Q1"/>
    <mergeCell ref="A2:Q2"/>
    <mergeCell ref="A3:Q3"/>
    <mergeCell ref="A4:A5"/>
    <mergeCell ref="B4:B5"/>
    <mergeCell ref="C4:C5"/>
    <mergeCell ref="D4:D5"/>
    <mergeCell ref="E4:E5"/>
    <mergeCell ref="F4:F5"/>
    <mergeCell ref="G4:G5"/>
    <mergeCell ref="P4:P5"/>
    <mergeCell ref="Q4:Q5"/>
  </mergeCells>
  <printOptions horizontalCentered="1"/>
  <pageMargins left="0.23622047244094491" right="0.23622047244094491" top="0.27559055118110237" bottom="0.31496062992125984" header="0.31496062992125984" footer="0.31496062992125984"/>
  <pageSetup paperSize="9" scale="73"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77"/>
  <sheetViews>
    <sheetView topLeftCell="A41" workbookViewId="0">
      <selection activeCell="N80" sqref="N80"/>
    </sheetView>
  </sheetViews>
  <sheetFormatPr defaultRowHeight="15" x14ac:dyDescent="0.25"/>
  <cols>
    <col min="4" max="4" width="34.42578125" bestFit="1" customWidth="1"/>
    <col min="9" max="9" width="10.140625" style="42" bestFit="1" customWidth="1"/>
    <col min="10" max="10" width="9.140625" style="42"/>
    <col min="11" max="11" width="24.5703125" style="42" customWidth="1"/>
    <col min="12" max="12" width="19" style="42" customWidth="1"/>
    <col min="13" max="13" width="9" style="42" bestFit="1" customWidth="1"/>
  </cols>
  <sheetData>
    <row r="1" spans="1:18" x14ac:dyDescent="0.25">
      <c r="J1"/>
      <c r="K1"/>
      <c r="L1"/>
      <c r="M1"/>
    </row>
    <row r="2" spans="1:18" ht="30" x14ac:dyDescent="0.25">
      <c r="A2" s="127" t="s">
        <v>378</v>
      </c>
      <c r="B2" s="127" t="s">
        <v>379</v>
      </c>
      <c r="C2" s="127" t="s">
        <v>380</v>
      </c>
      <c r="D2" s="127" t="s">
        <v>381</v>
      </c>
      <c r="E2" s="127" t="s">
        <v>250</v>
      </c>
      <c r="F2" s="127" t="s">
        <v>382</v>
      </c>
      <c r="G2" s="127" t="s">
        <v>383</v>
      </c>
      <c r="H2" s="127" t="s">
        <v>384</v>
      </c>
      <c r="I2" s="127" t="s">
        <v>444</v>
      </c>
      <c r="J2" s="7" t="s">
        <v>1</v>
      </c>
      <c r="K2" s="7" t="s">
        <v>2</v>
      </c>
      <c r="L2" s="7" t="s">
        <v>3</v>
      </c>
      <c r="M2" s="7" t="s">
        <v>91</v>
      </c>
      <c r="N2" t="s">
        <v>165</v>
      </c>
      <c r="O2" t="s">
        <v>166</v>
      </c>
      <c r="Q2" s="127" t="s">
        <v>382</v>
      </c>
      <c r="R2" s="127" t="s">
        <v>383</v>
      </c>
    </row>
    <row r="3" spans="1:18" x14ac:dyDescent="0.25">
      <c r="A3" s="128">
        <v>1</v>
      </c>
      <c r="B3" s="130">
        <v>14340374</v>
      </c>
      <c r="C3" s="130">
        <v>2207713</v>
      </c>
      <c r="D3" s="130" t="s">
        <v>50</v>
      </c>
      <c r="E3" s="130" t="s">
        <v>387</v>
      </c>
      <c r="F3" s="131">
        <v>75800</v>
      </c>
      <c r="G3" s="131">
        <v>9469</v>
      </c>
      <c r="H3" s="131">
        <v>66331</v>
      </c>
      <c r="I3" s="7">
        <f>C3-J3</f>
        <v>0</v>
      </c>
      <c r="J3" s="11">
        <v>2207713</v>
      </c>
      <c r="K3" s="11" t="s">
        <v>50</v>
      </c>
      <c r="L3" s="11" t="s">
        <v>49</v>
      </c>
      <c r="M3" s="11">
        <v>75800</v>
      </c>
      <c r="N3">
        <v>9439</v>
      </c>
      <c r="O3">
        <v>66361</v>
      </c>
      <c r="Q3" s="140">
        <f>F3-M3</f>
        <v>0</v>
      </c>
      <c r="R3" s="140">
        <f>G3-N3</f>
        <v>30</v>
      </c>
    </row>
    <row r="4" spans="1:18" x14ac:dyDescent="0.25">
      <c r="A4" s="129">
        <v>2</v>
      </c>
      <c r="B4" s="130">
        <v>14341708</v>
      </c>
      <c r="C4" s="130">
        <v>2214132</v>
      </c>
      <c r="D4" s="130" t="s">
        <v>40</v>
      </c>
      <c r="E4" s="130" t="s">
        <v>385</v>
      </c>
      <c r="F4" s="132">
        <v>100180</v>
      </c>
      <c r="G4" s="131">
        <v>14760</v>
      </c>
      <c r="H4" s="131">
        <v>85420</v>
      </c>
      <c r="I4" s="7">
        <f t="shared" ref="I4:I66" si="0">C4-J4</f>
        <v>0</v>
      </c>
      <c r="J4" s="11">
        <v>2214132</v>
      </c>
      <c r="K4" s="11" t="s">
        <v>40</v>
      </c>
      <c r="L4" s="11" t="s">
        <v>9</v>
      </c>
      <c r="M4" s="11">
        <v>100355</v>
      </c>
      <c r="N4">
        <v>14760</v>
      </c>
      <c r="O4">
        <v>85595</v>
      </c>
      <c r="Q4" s="140">
        <f>F4-M4</f>
        <v>-175</v>
      </c>
      <c r="R4" s="140">
        <f t="shared" ref="R4:R6" si="1">G4-N4</f>
        <v>0</v>
      </c>
    </row>
    <row r="5" spans="1:18" x14ac:dyDescent="0.25">
      <c r="A5" s="129"/>
      <c r="B5" s="130"/>
      <c r="C5" s="130"/>
      <c r="D5" s="130"/>
      <c r="E5" s="130"/>
      <c r="F5" s="132"/>
      <c r="G5" s="131"/>
      <c r="H5" s="131"/>
      <c r="I5" s="7">
        <f t="shared" si="0"/>
        <v>-2214456</v>
      </c>
      <c r="J5" s="11">
        <v>2214456</v>
      </c>
      <c r="K5" s="11" t="s">
        <v>330</v>
      </c>
      <c r="L5" s="11" t="s">
        <v>38</v>
      </c>
      <c r="M5" s="11">
        <v>100180</v>
      </c>
      <c r="N5">
        <v>17760</v>
      </c>
      <c r="O5">
        <v>82420</v>
      </c>
      <c r="Q5" s="140">
        <f t="shared" ref="Q5" si="2">F5-M5</f>
        <v>-100180</v>
      </c>
      <c r="R5" s="140">
        <f t="shared" si="1"/>
        <v>-17760</v>
      </c>
    </row>
    <row r="6" spans="1:18" x14ac:dyDescent="0.25">
      <c r="A6" s="128">
        <v>3</v>
      </c>
      <c r="B6" s="130">
        <v>14342258</v>
      </c>
      <c r="C6" s="130">
        <v>2215020</v>
      </c>
      <c r="D6" s="130" t="s">
        <v>23</v>
      </c>
      <c r="E6" s="130" t="s">
        <v>385</v>
      </c>
      <c r="F6" s="132">
        <v>100355</v>
      </c>
      <c r="G6" s="131">
        <v>12760</v>
      </c>
      <c r="H6" s="131">
        <v>87595</v>
      </c>
      <c r="I6" s="7">
        <f t="shared" si="0"/>
        <v>0</v>
      </c>
      <c r="J6" s="86">
        <v>2215020</v>
      </c>
      <c r="K6" s="86" t="s">
        <v>23</v>
      </c>
      <c r="L6" s="86" t="s">
        <v>64</v>
      </c>
      <c r="M6" s="86">
        <v>102782</v>
      </c>
      <c r="N6">
        <v>12820</v>
      </c>
      <c r="O6">
        <v>89962</v>
      </c>
      <c r="Q6" s="140">
        <f>F6-M6</f>
        <v>-2427</v>
      </c>
      <c r="R6" s="140">
        <f t="shared" si="1"/>
        <v>-60</v>
      </c>
    </row>
    <row r="7" spans="1:18" x14ac:dyDescent="0.25">
      <c r="A7" s="129">
        <v>4</v>
      </c>
      <c r="B7" s="133">
        <v>14343135</v>
      </c>
      <c r="C7" s="133">
        <v>2219017</v>
      </c>
      <c r="D7" s="133" t="s">
        <v>67</v>
      </c>
      <c r="E7" s="133" t="s">
        <v>385</v>
      </c>
      <c r="F7" s="134">
        <v>102782</v>
      </c>
      <c r="G7" s="135">
        <v>23820</v>
      </c>
      <c r="H7" s="135">
        <v>78962</v>
      </c>
      <c r="I7" s="7">
        <f t="shared" si="0"/>
        <v>0</v>
      </c>
      <c r="J7" s="11">
        <v>2219017</v>
      </c>
      <c r="K7" s="11" t="s">
        <v>67</v>
      </c>
      <c r="L7" s="11" t="s">
        <v>68</v>
      </c>
      <c r="M7" s="11">
        <v>102782</v>
      </c>
      <c r="N7">
        <v>23820</v>
      </c>
      <c r="O7">
        <v>78962</v>
      </c>
      <c r="Q7" s="140">
        <f t="shared" ref="Q7:Q15" si="3">F7-M7</f>
        <v>0</v>
      </c>
      <c r="R7" s="140">
        <f t="shared" ref="R7:R15" si="4">G7-N7</f>
        <v>0</v>
      </c>
    </row>
    <row r="8" spans="1:18" x14ac:dyDescent="0.25">
      <c r="A8" s="128">
        <v>5</v>
      </c>
      <c r="B8" s="130">
        <v>14344389</v>
      </c>
      <c r="C8" s="130">
        <v>2224170</v>
      </c>
      <c r="D8" s="130" t="s">
        <v>407</v>
      </c>
      <c r="E8" s="130" t="s">
        <v>387</v>
      </c>
      <c r="F8" s="131">
        <v>85852</v>
      </c>
      <c r="G8" s="131">
        <v>10685</v>
      </c>
      <c r="H8" s="131">
        <v>75167</v>
      </c>
      <c r="I8" s="7">
        <f t="shared" si="0"/>
        <v>0</v>
      </c>
      <c r="J8" s="11">
        <v>2224170</v>
      </c>
      <c r="K8" s="11" t="s">
        <v>78</v>
      </c>
      <c r="L8" s="11" t="s">
        <v>14</v>
      </c>
      <c r="M8" s="11">
        <v>85652</v>
      </c>
      <c r="N8">
        <v>10685</v>
      </c>
      <c r="O8">
        <v>74967</v>
      </c>
      <c r="Q8" s="140">
        <f t="shared" si="3"/>
        <v>200</v>
      </c>
      <c r="R8" s="140">
        <f t="shared" si="4"/>
        <v>0</v>
      </c>
    </row>
    <row r="9" spans="1:18" x14ac:dyDescent="0.25">
      <c r="A9" s="129">
        <v>6</v>
      </c>
      <c r="B9" s="133">
        <v>14344396</v>
      </c>
      <c r="C9" s="133">
        <v>2224177</v>
      </c>
      <c r="D9" s="133" t="s">
        <v>31</v>
      </c>
      <c r="E9" s="133" t="s">
        <v>385</v>
      </c>
      <c r="F9" s="134">
        <v>100180</v>
      </c>
      <c r="G9" s="135">
        <v>19760</v>
      </c>
      <c r="H9" s="135">
        <v>80420</v>
      </c>
      <c r="I9" s="7">
        <f t="shared" si="0"/>
        <v>0</v>
      </c>
      <c r="J9" s="11">
        <v>2224177</v>
      </c>
      <c r="K9" s="11" t="s">
        <v>31</v>
      </c>
      <c r="L9" s="11" t="s">
        <v>62</v>
      </c>
      <c r="M9" s="11">
        <v>100180</v>
      </c>
      <c r="N9">
        <v>19760</v>
      </c>
      <c r="O9">
        <v>80420</v>
      </c>
      <c r="Q9" s="140">
        <f t="shared" si="3"/>
        <v>0</v>
      </c>
      <c r="R9" s="140">
        <f t="shared" si="4"/>
        <v>0</v>
      </c>
    </row>
    <row r="10" spans="1:18" x14ac:dyDescent="0.25">
      <c r="A10" s="128">
        <v>7</v>
      </c>
      <c r="B10" s="130">
        <v>14344403</v>
      </c>
      <c r="C10" s="130">
        <v>2224186</v>
      </c>
      <c r="D10" s="130" t="s">
        <v>28</v>
      </c>
      <c r="E10" s="130" t="s">
        <v>387</v>
      </c>
      <c r="F10" s="131">
        <v>83395</v>
      </c>
      <c r="G10" s="131">
        <v>11685</v>
      </c>
      <c r="H10" s="131">
        <v>71710</v>
      </c>
      <c r="I10" s="7">
        <f t="shared" si="0"/>
        <v>0</v>
      </c>
      <c r="J10" s="11">
        <v>2224186</v>
      </c>
      <c r="K10" s="11" t="s">
        <v>28</v>
      </c>
      <c r="L10" s="11" t="s">
        <v>29</v>
      </c>
      <c r="M10" s="11">
        <v>83395</v>
      </c>
      <c r="N10">
        <v>11685</v>
      </c>
      <c r="O10">
        <v>71710</v>
      </c>
      <c r="Q10" s="140">
        <f t="shared" si="3"/>
        <v>0</v>
      </c>
      <c r="R10" s="140">
        <f t="shared" si="4"/>
        <v>0</v>
      </c>
    </row>
    <row r="11" spans="1:18" x14ac:dyDescent="0.25">
      <c r="A11" s="129">
        <v>8</v>
      </c>
      <c r="B11" s="133">
        <v>14344404</v>
      </c>
      <c r="C11" s="133">
        <v>2224187</v>
      </c>
      <c r="D11" s="133" t="s">
        <v>47</v>
      </c>
      <c r="E11" s="133" t="s">
        <v>387</v>
      </c>
      <c r="F11" s="135">
        <v>85652</v>
      </c>
      <c r="G11" s="135">
        <v>9685</v>
      </c>
      <c r="H11" s="135">
        <v>75967</v>
      </c>
      <c r="I11" s="7">
        <f t="shared" si="0"/>
        <v>0</v>
      </c>
      <c r="J11" s="11">
        <v>2224187</v>
      </c>
      <c r="K11" s="11" t="s">
        <v>47</v>
      </c>
      <c r="L11" s="11" t="s">
        <v>46</v>
      </c>
      <c r="M11" s="11">
        <v>85652</v>
      </c>
      <c r="N11">
        <v>9685</v>
      </c>
      <c r="O11">
        <v>75967</v>
      </c>
      <c r="Q11" s="140">
        <f t="shared" si="3"/>
        <v>0</v>
      </c>
      <c r="R11" s="140">
        <f t="shared" si="4"/>
        <v>0</v>
      </c>
    </row>
    <row r="12" spans="1:18" x14ac:dyDescent="0.25">
      <c r="A12" s="128">
        <v>9</v>
      </c>
      <c r="B12" s="133">
        <v>14344409</v>
      </c>
      <c r="C12" s="133">
        <v>2224196</v>
      </c>
      <c r="D12" s="133" t="s">
        <v>400</v>
      </c>
      <c r="E12" s="133" t="s">
        <v>387</v>
      </c>
      <c r="F12" s="134">
        <v>122351</v>
      </c>
      <c r="G12" s="135">
        <v>28985</v>
      </c>
      <c r="H12" s="135">
        <v>93366</v>
      </c>
      <c r="I12" s="7">
        <f t="shared" si="0"/>
        <v>0</v>
      </c>
      <c r="J12" s="123">
        <v>2224196</v>
      </c>
      <c r="K12" s="11" t="s">
        <v>338</v>
      </c>
      <c r="L12" s="11" t="s">
        <v>41</v>
      </c>
      <c r="M12" s="11">
        <v>125876</v>
      </c>
      <c r="N12">
        <v>25060</v>
      </c>
      <c r="O12">
        <v>100816</v>
      </c>
      <c r="Q12" s="140">
        <f t="shared" si="3"/>
        <v>-3525</v>
      </c>
      <c r="R12" s="140">
        <f t="shared" si="4"/>
        <v>3925</v>
      </c>
    </row>
    <row r="13" spans="1:18" x14ac:dyDescent="0.25">
      <c r="A13" s="129">
        <v>10</v>
      </c>
      <c r="B13" s="130">
        <v>14344415</v>
      </c>
      <c r="C13" s="130">
        <v>2224202</v>
      </c>
      <c r="D13" s="130" t="s">
        <v>398</v>
      </c>
      <c r="E13" s="130" t="s">
        <v>387</v>
      </c>
      <c r="F13" s="131">
        <v>85652</v>
      </c>
      <c r="G13" s="131">
        <v>18685</v>
      </c>
      <c r="H13" s="131">
        <v>66967</v>
      </c>
      <c r="I13" s="7">
        <f t="shared" si="0"/>
        <v>0</v>
      </c>
      <c r="J13" s="11">
        <v>2224202</v>
      </c>
      <c r="K13" s="11" t="s">
        <v>42</v>
      </c>
      <c r="L13" s="11" t="s">
        <v>377</v>
      </c>
      <c r="M13" s="11">
        <v>85652</v>
      </c>
      <c r="N13">
        <v>18685</v>
      </c>
      <c r="O13">
        <v>66967</v>
      </c>
      <c r="Q13" s="140">
        <f t="shared" si="3"/>
        <v>0</v>
      </c>
      <c r="R13" s="140">
        <f t="shared" si="4"/>
        <v>0</v>
      </c>
    </row>
    <row r="14" spans="1:18" x14ac:dyDescent="0.25">
      <c r="A14" s="128">
        <v>11</v>
      </c>
      <c r="B14" s="130">
        <v>14344416</v>
      </c>
      <c r="C14" s="130">
        <v>2224203</v>
      </c>
      <c r="D14" s="130" t="s">
        <v>405</v>
      </c>
      <c r="E14" s="130" t="s">
        <v>387</v>
      </c>
      <c r="F14" s="131">
        <v>85652</v>
      </c>
      <c r="G14" s="131">
        <v>16185</v>
      </c>
      <c r="H14" s="131">
        <v>69467</v>
      </c>
      <c r="I14" s="7">
        <f t="shared" si="0"/>
        <v>0</v>
      </c>
      <c r="J14" s="11">
        <v>2224203</v>
      </c>
      <c r="K14" s="11" t="s">
        <v>72</v>
      </c>
      <c r="L14" s="11" t="s">
        <v>85</v>
      </c>
      <c r="M14" s="11">
        <v>85652</v>
      </c>
      <c r="N14">
        <v>16185</v>
      </c>
      <c r="O14">
        <v>69467</v>
      </c>
      <c r="Q14" s="140">
        <f t="shared" si="3"/>
        <v>0</v>
      </c>
      <c r="R14" s="140">
        <f t="shared" si="4"/>
        <v>0</v>
      </c>
    </row>
    <row r="15" spans="1:18" x14ac:dyDescent="0.25">
      <c r="A15" s="129">
        <v>12</v>
      </c>
      <c r="B15" s="130">
        <v>14344420</v>
      </c>
      <c r="C15" s="130">
        <v>2224209</v>
      </c>
      <c r="D15" s="130" t="s">
        <v>21</v>
      </c>
      <c r="E15" s="130" t="s">
        <v>387</v>
      </c>
      <c r="F15" s="131">
        <v>89990</v>
      </c>
      <c r="G15" s="131">
        <v>16685</v>
      </c>
      <c r="H15" s="131">
        <v>73305</v>
      </c>
      <c r="I15" s="7">
        <f t="shared" si="0"/>
        <v>0</v>
      </c>
      <c r="J15" s="11">
        <v>2224209</v>
      </c>
      <c r="K15" s="11" t="s">
        <v>21</v>
      </c>
      <c r="L15" s="11" t="s">
        <v>19</v>
      </c>
      <c r="M15" s="11">
        <v>89990</v>
      </c>
      <c r="N15">
        <v>16685</v>
      </c>
      <c r="O15">
        <v>73305</v>
      </c>
      <c r="Q15" s="140">
        <f t="shared" si="3"/>
        <v>0</v>
      </c>
      <c r="R15" s="140">
        <f t="shared" si="4"/>
        <v>0</v>
      </c>
    </row>
    <row r="16" spans="1:18" x14ac:dyDescent="0.25">
      <c r="A16" s="128">
        <v>13</v>
      </c>
      <c r="B16" s="130">
        <v>14344424</v>
      </c>
      <c r="C16" s="130">
        <v>2224213</v>
      </c>
      <c r="D16" s="130" t="s">
        <v>275</v>
      </c>
      <c r="E16" s="130" t="s">
        <v>387</v>
      </c>
      <c r="F16" s="131">
        <v>83395</v>
      </c>
      <c r="G16" s="131">
        <v>17685</v>
      </c>
      <c r="H16" s="131">
        <v>65710</v>
      </c>
      <c r="I16" s="7">
        <f t="shared" si="0"/>
        <v>0</v>
      </c>
      <c r="J16" s="11">
        <v>2224213</v>
      </c>
      <c r="K16" s="11" t="s">
        <v>275</v>
      </c>
      <c r="L16" s="11" t="s">
        <v>62</v>
      </c>
      <c r="M16" s="11">
        <v>83395</v>
      </c>
      <c r="N16">
        <v>17685</v>
      </c>
      <c r="O16">
        <v>65710</v>
      </c>
      <c r="Q16" s="140">
        <f t="shared" ref="Q16:Q66" si="5">F16-M16</f>
        <v>0</v>
      </c>
      <c r="R16" s="140">
        <f t="shared" ref="R16:R66" si="6">G16-N16</f>
        <v>0</v>
      </c>
    </row>
    <row r="17" spans="1:18" x14ac:dyDescent="0.25">
      <c r="A17" s="129">
        <v>14</v>
      </c>
      <c r="B17" s="130">
        <v>14344429</v>
      </c>
      <c r="C17" s="130">
        <v>2224219</v>
      </c>
      <c r="D17" s="130" t="s">
        <v>74</v>
      </c>
      <c r="E17" s="130" t="s">
        <v>387</v>
      </c>
      <c r="F17" s="131">
        <v>57363</v>
      </c>
      <c r="G17" s="131">
        <v>4213</v>
      </c>
      <c r="H17" s="131">
        <v>53150</v>
      </c>
      <c r="I17" s="7">
        <f t="shared" si="0"/>
        <v>0</v>
      </c>
      <c r="J17" s="11">
        <v>2224219</v>
      </c>
      <c r="K17" s="11" t="s">
        <v>74</v>
      </c>
      <c r="L17" s="11" t="s">
        <v>73</v>
      </c>
      <c r="M17" s="11">
        <v>57363</v>
      </c>
      <c r="N17">
        <v>4213</v>
      </c>
      <c r="O17">
        <v>53150</v>
      </c>
      <c r="Q17" s="140">
        <f t="shared" si="5"/>
        <v>0</v>
      </c>
      <c r="R17" s="140">
        <f t="shared" si="6"/>
        <v>0</v>
      </c>
    </row>
    <row r="18" spans="1:18" x14ac:dyDescent="0.25">
      <c r="A18" s="128">
        <v>15</v>
      </c>
      <c r="B18" s="130">
        <v>14344431</v>
      </c>
      <c r="C18" s="130">
        <v>2224223</v>
      </c>
      <c r="D18" s="130" t="s">
        <v>88</v>
      </c>
      <c r="E18" s="130" t="s">
        <v>385</v>
      </c>
      <c r="F18" s="131">
        <v>90165</v>
      </c>
      <c r="G18" s="131">
        <v>11520</v>
      </c>
      <c r="H18" s="131">
        <v>78645</v>
      </c>
      <c r="I18" s="7">
        <f t="shared" si="0"/>
        <v>0</v>
      </c>
      <c r="J18" s="11">
        <v>2224223</v>
      </c>
      <c r="K18" s="11" t="s">
        <v>88</v>
      </c>
      <c r="L18" s="11" t="s">
        <v>17</v>
      </c>
      <c r="M18" s="11">
        <v>90165</v>
      </c>
      <c r="N18">
        <v>11460</v>
      </c>
      <c r="O18">
        <v>78705</v>
      </c>
      <c r="Q18" s="140">
        <f t="shared" si="5"/>
        <v>0</v>
      </c>
      <c r="R18" s="140">
        <f t="shared" si="6"/>
        <v>60</v>
      </c>
    </row>
    <row r="19" spans="1:18" x14ac:dyDescent="0.25">
      <c r="A19" s="129">
        <v>16</v>
      </c>
      <c r="B19" s="133">
        <v>14344433</v>
      </c>
      <c r="C19" s="133">
        <v>2224225</v>
      </c>
      <c r="D19" s="133" t="s">
        <v>389</v>
      </c>
      <c r="E19" s="133" t="s">
        <v>387</v>
      </c>
      <c r="F19" s="135">
        <v>86765</v>
      </c>
      <c r="G19" s="135">
        <v>20985</v>
      </c>
      <c r="H19" s="135">
        <v>65780</v>
      </c>
      <c r="I19" s="7">
        <f t="shared" si="0"/>
        <v>0</v>
      </c>
      <c r="J19" s="123">
        <v>2224225</v>
      </c>
      <c r="K19" s="11" t="s">
        <v>337</v>
      </c>
      <c r="L19" s="11" t="s">
        <v>37</v>
      </c>
      <c r="M19" s="11">
        <v>90165</v>
      </c>
      <c r="N19">
        <v>20985</v>
      </c>
      <c r="O19">
        <v>69180</v>
      </c>
      <c r="Q19" s="140">
        <f t="shared" si="5"/>
        <v>-3400</v>
      </c>
      <c r="R19" s="140">
        <f t="shared" si="6"/>
        <v>0</v>
      </c>
    </row>
    <row r="20" spans="1:18" x14ac:dyDescent="0.25">
      <c r="A20" s="128">
        <v>17</v>
      </c>
      <c r="B20" s="133">
        <v>14344435</v>
      </c>
      <c r="C20" s="133">
        <v>2224227</v>
      </c>
      <c r="D20" s="133" t="s">
        <v>69</v>
      </c>
      <c r="E20" s="133" t="s">
        <v>387</v>
      </c>
      <c r="F20" s="135">
        <v>83395</v>
      </c>
      <c r="G20" s="135">
        <v>13082</v>
      </c>
      <c r="H20" s="135">
        <v>70313</v>
      </c>
      <c r="I20" s="7">
        <f t="shared" si="0"/>
        <v>0</v>
      </c>
      <c r="J20" s="11">
        <v>2224227</v>
      </c>
      <c r="K20" s="11" t="s">
        <v>69</v>
      </c>
      <c r="L20" s="11" t="s">
        <v>68</v>
      </c>
      <c r="M20" s="11">
        <v>83395</v>
      </c>
      <c r="N20">
        <v>13082</v>
      </c>
      <c r="O20">
        <v>70313</v>
      </c>
      <c r="Q20" s="140">
        <f t="shared" si="5"/>
        <v>0</v>
      </c>
      <c r="R20" s="140">
        <f t="shared" si="6"/>
        <v>0</v>
      </c>
    </row>
    <row r="21" spans="1:18" x14ac:dyDescent="0.25">
      <c r="A21" s="129">
        <v>18</v>
      </c>
      <c r="B21" s="133">
        <v>14344437</v>
      </c>
      <c r="C21" s="133">
        <v>2224229</v>
      </c>
      <c r="D21" s="133" t="s">
        <v>16</v>
      </c>
      <c r="E21" s="133" t="s">
        <v>387</v>
      </c>
      <c r="F21" s="135">
        <v>85652</v>
      </c>
      <c r="G21" s="135">
        <v>12685</v>
      </c>
      <c r="H21" s="135">
        <v>72967</v>
      </c>
      <c r="I21" s="7">
        <f t="shared" si="0"/>
        <v>0</v>
      </c>
      <c r="J21" s="11">
        <v>2224229</v>
      </c>
      <c r="K21" s="11" t="s">
        <v>16</v>
      </c>
      <c r="L21" s="11" t="s">
        <v>17</v>
      </c>
      <c r="M21" s="11">
        <v>85652</v>
      </c>
      <c r="N21">
        <v>12685</v>
      </c>
      <c r="O21">
        <v>72967</v>
      </c>
      <c r="Q21" s="140">
        <f t="shared" si="5"/>
        <v>0</v>
      </c>
      <c r="R21" s="140">
        <f t="shared" si="6"/>
        <v>0</v>
      </c>
    </row>
    <row r="22" spans="1:18" x14ac:dyDescent="0.25">
      <c r="A22" s="128">
        <v>19</v>
      </c>
      <c r="B22" s="133">
        <v>14344438</v>
      </c>
      <c r="C22" s="133">
        <v>2224230</v>
      </c>
      <c r="D22" s="133" t="s">
        <v>70</v>
      </c>
      <c r="E22" s="133" t="s">
        <v>387</v>
      </c>
      <c r="F22" s="135">
        <v>85652</v>
      </c>
      <c r="G22" s="135">
        <v>15685</v>
      </c>
      <c r="H22" s="135">
        <v>69967</v>
      </c>
      <c r="I22" s="7">
        <f t="shared" si="0"/>
        <v>0</v>
      </c>
      <c r="J22" s="11">
        <v>2224230</v>
      </c>
      <c r="K22" s="11" t="s">
        <v>70</v>
      </c>
      <c r="L22" s="11" t="s">
        <v>71</v>
      </c>
      <c r="M22" s="11">
        <v>85652</v>
      </c>
      <c r="N22">
        <v>15685</v>
      </c>
      <c r="O22">
        <v>69967</v>
      </c>
      <c r="Q22" s="140">
        <f t="shared" si="5"/>
        <v>0</v>
      </c>
      <c r="R22" s="140">
        <f t="shared" si="6"/>
        <v>0</v>
      </c>
    </row>
    <row r="23" spans="1:18" x14ac:dyDescent="0.25">
      <c r="A23" s="129">
        <v>20</v>
      </c>
      <c r="B23" s="130">
        <v>14344442</v>
      </c>
      <c r="C23" s="130">
        <v>2224236</v>
      </c>
      <c r="D23" s="130" t="s">
        <v>412</v>
      </c>
      <c r="E23" s="130" t="s">
        <v>385</v>
      </c>
      <c r="F23" s="131">
        <v>92895</v>
      </c>
      <c r="G23" s="131">
        <v>14760</v>
      </c>
      <c r="H23" s="131">
        <v>78135</v>
      </c>
      <c r="I23" s="7">
        <f t="shared" si="0"/>
        <v>0</v>
      </c>
      <c r="J23" s="11">
        <v>2224236</v>
      </c>
      <c r="K23" s="11" t="s">
        <v>80</v>
      </c>
      <c r="L23" s="11" t="s">
        <v>73</v>
      </c>
      <c r="M23" s="11">
        <v>92720</v>
      </c>
      <c r="N23">
        <v>14685</v>
      </c>
      <c r="O23">
        <v>78035</v>
      </c>
      <c r="Q23" s="140">
        <f t="shared" si="5"/>
        <v>175</v>
      </c>
      <c r="R23" s="140">
        <f t="shared" si="6"/>
        <v>75</v>
      </c>
    </row>
    <row r="24" spans="1:18" x14ac:dyDescent="0.25">
      <c r="A24" s="128">
        <v>21</v>
      </c>
      <c r="B24" s="133">
        <v>14344447</v>
      </c>
      <c r="C24" s="133">
        <v>2224242</v>
      </c>
      <c r="D24" s="133" t="s">
        <v>18</v>
      </c>
      <c r="E24" s="133" t="s">
        <v>387</v>
      </c>
      <c r="F24" s="135">
        <v>85652</v>
      </c>
      <c r="G24" s="135">
        <v>17685</v>
      </c>
      <c r="H24" s="135">
        <v>67967</v>
      </c>
      <c r="I24" s="7">
        <f t="shared" si="0"/>
        <v>0</v>
      </c>
      <c r="J24" s="11">
        <v>2224242</v>
      </c>
      <c r="K24" s="11" t="s">
        <v>18</v>
      </c>
      <c r="L24" s="11" t="s">
        <v>17</v>
      </c>
      <c r="M24" s="11">
        <v>85652</v>
      </c>
      <c r="N24">
        <v>17685</v>
      </c>
      <c r="O24">
        <v>67967</v>
      </c>
      <c r="Q24" s="140">
        <f t="shared" si="5"/>
        <v>0</v>
      </c>
      <c r="R24" s="140">
        <f t="shared" si="6"/>
        <v>0</v>
      </c>
    </row>
    <row r="25" spans="1:18" x14ac:dyDescent="0.25">
      <c r="A25" s="128"/>
      <c r="B25" s="133"/>
      <c r="C25" s="133"/>
      <c r="D25" s="133"/>
      <c r="E25" s="133"/>
      <c r="F25" s="135"/>
      <c r="G25" s="135"/>
      <c r="H25" s="135"/>
      <c r="I25" s="7">
        <f t="shared" si="0"/>
        <v>-2224245</v>
      </c>
      <c r="J25" s="11">
        <v>2224245</v>
      </c>
      <c r="K25" s="11" t="s">
        <v>333</v>
      </c>
      <c r="L25" s="11" t="s">
        <v>79</v>
      </c>
      <c r="M25" s="11">
        <v>92895</v>
      </c>
      <c r="N25">
        <v>24560</v>
      </c>
      <c r="O25">
        <v>68335</v>
      </c>
      <c r="Q25" s="140">
        <f t="shared" si="5"/>
        <v>-92895</v>
      </c>
      <c r="R25" s="140">
        <f t="shared" si="6"/>
        <v>-24560</v>
      </c>
    </row>
    <row r="26" spans="1:18" x14ac:dyDescent="0.25">
      <c r="A26" s="129">
        <v>22</v>
      </c>
      <c r="B26" s="133">
        <v>14371704</v>
      </c>
      <c r="C26" s="133">
        <v>2224250</v>
      </c>
      <c r="D26" s="133" t="s">
        <v>397</v>
      </c>
      <c r="E26" s="133" t="s">
        <v>387</v>
      </c>
      <c r="F26" s="135">
        <v>85652</v>
      </c>
      <c r="G26" s="135">
        <v>19485</v>
      </c>
      <c r="H26" s="135">
        <v>66167</v>
      </c>
      <c r="I26" s="7">
        <f t="shared" si="0"/>
        <v>0</v>
      </c>
      <c r="J26" s="123">
        <v>2224250</v>
      </c>
      <c r="K26" s="11" t="s">
        <v>373</v>
      </c>
      <c r="L26" s="11" t="s">
        <v>26</v>
      </c>
      <c r="M26" s="11">
        <v>85652</v>
      </c>
      <c r="N26">
        <v>19485</v>
      </c>
      <c r="O26">
        <v>66167</v>
      </c>
      <c r="Q26" s="140">
        <f t="shared" si="5"/>
        <v>0</v>
      </c>
      <c r="R26" s="140">
        <f t="shared" si="6"/>
        <v>0</v>
      </c>
    </row>
    <row r="27" spans="1:18" x14ac:dyDescent="0.25">
      <c r="A27" s="128">
        <v>23</v>
      </c>
      <c r="B27" s="130">
        <v>14344456</v>
      </c>
      <c r="C27" s="130">
        <v>2224252</v>
      </c>
      <c r="D27" s="130" t="s">
        <v>404</v>
      </c>
      <c r="E27" s="130" t="s">
        <v>387</v>
      </c>
      <c r="F27" s="131">
        <v>83220</v>
      </c>
      <c r="G27" s="131">
        <v>15082</v>
      </c>
      <c r="H27" s="131">
        <v>68138</v>
      </c>
      <c r="I27" s="7">
        <f t="shared" si="0"/>
        <v>0</v>
      </c>
      <c r="J27" s="11">
        <v>2224252</v>
      </c>
      <c r="K27" s="11" t="s">
        <v>22</v>
      </c>
      <c r="L27" s="11" t="s">
        <v>19</v>
      </c>
      <c r="M27" s="11">
        <v>83220</v>
      </c>
      <c r="N27">
        <v>15082</v>
      </c>
      <c r="O27">
        <v>68138</v>
      </c>
      <c r="Q27" s="140">
        <f t="shared" si="5"/>
        <v>0</v>
      </c>
      <c r="R27" s="140">
        <f t="shared" si="6"/>
        <v>0</v>
      </c>
    </row>
    <row r="28" spans="1:18" x14ac:dyDescent="0.25">
      <c r="A28" s="129">
        <v>24</v>
      </c>
      <c r="B28" s="133">
        <v>14344457</v>
      </c>
      <c r="C28" s="133">
        <v>2224253</v>
      </c>
      <c r="D28" s="133" t="s">
        <v>60</v>
      </c>
      <c r="E28" s="133" t="s">
        <v>387</v>
      </c>
      <c r="F28" s="135">
        <v>83395</v>
      </c>
      <c r="G28" s="135">
        <v>12082</v>
      </c>
      <c r="H28" s="135">
        <v>71313</v>
      </c>
      <c r="I28" s="7">
        <f t="shared" si="0"/>
        <v>0</v>
      </c>
      <c r="J28" s="11">
        <v>2224253</v>
      </c>
      <c r="K28" s="11" t="s">
        <v>60</v>
      </c>
      <c r="L28" s="11" t="s">
        <v>61</v>
      </c>
      <c r="M28" s="11">
        <v>83395</v>
      </c>
      <c r="N28">
        <v>12082</v>
      </c>
      <c r="O28">
        <v>71313</v>
      </c>
      <c r="Q28" s="140">
        <f t="shared" si="5"/>
        <v>0</v>
      </c>
      <c r="R28" s="140">
        <f t="shared" si="6"/>
        <v>0</v>
      </c>
    </row>
    <row r="29" spans="1:18" x14ac:dyDescent="0.25">
      <c r="A29" s="128">
        <v>25</v>
      </c>
      <c r="B29" s="130">
        <v>14344460</v>
      </c>
      <c r="C29" s="130">
        <v>2224256</v>
      </c>
      <c r="D29" s="130" t="s">
        <v>410</v>
      </c>
      <c r="E29" s="130" t="s">
        <v>387</v>
      </c>
      <c r="F29" s="131">
        <v>88109</v>
      </c>
      <c r="G29" s="131">
        <v>12485</v>
      </c>
      <c r="H29" s="131">
        <v>75624</v>
      </c>
      <c r="I29" s="7">
        <f t="shared" si="0"/>
        <v>0</v>
      </c>
      <c r="J29" s="11">
        <v>2224256</v>
      </c>
      <c r="K29" s="11" t="s">
        <v>6</v>
      </c>
      <c r="L29" s="11" t="s">
        <v>5</v>
      </c>
      <c r="M29" s="11">
        <v>88109</v>
      </c>
      <c r="N29">
        <v>12485</v>
      </c>
      <c r="O29">
        <v>75624</v>
      </c>
      <c r="Q29" s="140">
        <f t="shared" si="5"/>
        <v>0</v>
      </c>
      <c r="R29" s="140">
        <f t="shared" si="6"/>
        <v>0</v>
      </c>
    </row>
    <row r="30" spans="1:18" x14ac:dyDescent="0.25">
      <c r="A30" s="129">
        <v>26</v>
      </c>
      <c r="B30" s="130">
        <v>14344461</v>
      </c>
      <c r="C30" s="130">
        <v>2224257</v>
      </c>
      <c r="D30" s="130" t="s">
        <v>395</v>
      </c>
      <c r="E30" s="130" t="s">
        <v>387</v>
      </c>
      <c r="F30" s="131">
        <v>85852</v>
      </c>
      <c r="G30" s="131">
        <v>8685</v>
      </c>
      <c r="H30" s="131">
        <v>77167</v>
      </c>
      <c r="I30" s="7">
        <f t="shared" si="0"/>
        <v>0</v>
      </c>
      <c r="J30" s="11">
        <v>2224257</v>
      </c>
      <c r="K30" s="11" t="s">
        <v>82</v>
      </c>
      <c r="L30" s="11" t="s">
        <v>81</v>
      </c>
      <c r="M30" s="11">
        <v>85852</v>
      </c>
      <c r="N30">
        <v>8685</v>
      </c>
      <c r="O30">
        <v>77167</v>
      </c>
      <c r="Q30" s="140">
        <f t="shared" si="5"/>
        <v>0</v>
      </c>
      <c r="R30" s="140">
        <f t="shared" si="6"/>
        <v>0</v>
      </c>
    </row>
    <row r="31" spans="1:18" x14ac:dyDescent="0.25">
      <c r="A31" s="128">
        <v>27</v>
      </c>
      <c r="B31" s="130">
        <v>14344462</v>
      </c>
      <c r="C31" s="130">
        <v>2224258</v>
      </c>
      <c r="D31" s="130" t="s">
        <v>12</v>
      </c>
      <c r="E31" s="130" t="s">
        <v>387</v>
      </c>
      <c r="F31" s="131">
        <v>82252</v>
      </c>
      <c r="G31" s="131">
        <v>14655</v>
      </c>
      <c r="H31" s="131">
        <v>67597</v>
      </c>
      <c r="I31" s="7">
        <f t="shared" si="0"/>
        <v>0</v>
      </c>
      <c r="J31" s="11">
        <v>2224258</v>
      </c>
      <c r="K31" s="11" t="s">
        <v>12</v>
      </c>
      <c r="L31" s="11" t="s">
        <v>11</v>
      </c>
      <c r="M31" s="11">
        <v>82252</v>
      </c>
      <c r="N31">
        <v>14685</v>
      </c>
      <c r="O31">
        <v>67567</v>
      </c>
      <c r="Q31" s="140">
        <f t="shared" si="5"/>
        <v>0</v>
      </c>
      <c r="R31" s="140">
        <f t="shared" si="6"/>
        <v>-30</v>
      </c>
    </row>
    <row r="32" spans="1:18" x14ac:dyDescent="0.25">
      <c r="A32" s="129">
        <v>28</v>
      </c>
      <c r="B32" s="130">
        <v>14344463</v>
      </c>
      <c r="C32" s="130">
        <v>2224260</v>
      </c>
      <c r="D32" s="130" t="s">
        <v>401</v>
      </c>
      <c r="E32" s="130" t="s">
        <v>387</v>
      </c>
      <c r="F32" s="131">
        <v>83595</v>
      </c>
      <c r="G32" s="131">
        <v>14685</v>
      </c>
      <c r="H32" s="131">
        <v>68910</v>
      </c>
      <c r="I32" s="7">
        <f t="shared" si="0"/>
        <v>0</v>
      </c>
      <c r="J32" s="11">
        <v>2224260</v>
      </c>
      <c r="K32" s="11" t="s">
        <v>75</v>
      </c>
      <c r="L32" s="11" t="s">
        <v>35</v>
      </c>
      <c r="M32" s="11">
        <v>83395</v>
      </c>
      <c r="N32">
        <v>14685</v>
      </c>
      <c r="O32">
        <v>68710</v>
      </c>
      <c r="Q32" s="140">
        <f t="shared" si="5"/>
        <v>200</v>
      </c>
      <c r="R32" s="140">
        <f t="shared" si="6"/>
        <v>0</v>
      </c>
    </row>
    <row r="33" spans="1:18" x14ac:dyDescent="0.25">
      <c r="A33" s="128">
        <v>29</v>
      </c>
      <c r="B33" s="133">
        <v>14344472</v>
      </c>
      <c r="C33" s="133">
        <v>2224273</v>
      </c>
      <c r="D33" s="133" t="s">
        <v>27</v>
      </c>
      <c r="E33" s="133" t="s">
        <v>387</v>
      </c>
      <c r="F33" s="135">
        <v>79200</v>
      </c>
      <c r="G33" s="135">
        <v>6685</v>
      </c>
      <c r="H33" s="135">
        <v>72515</v>
      </c>
      <c r="I33" s="7">
        <f t="shared" si="0"/>
        <v>0</v>
      </c>
      <c r="J33" s="11">
        <v>2224273</v>
      </c>
      <c r="K33" s="11" t="s">
        <v>27</v>
      </c>
      <c r="L33" s="11" t="s">
        <v>26</v>
      </c>
      <c r="M33" s="11">
        <v>79200</v>
      </c>
      <c r="N33">
        <v>6655</v>
      </c>
      <c r="O33">
        <v>72545</v>
      </c>
      <c r="Q33" s="140">
        <f t="shared" si="5"/>
        <v>0</v>
      </c>
      <c r="R33" s="140">
        <f t="shared" si="6"/>
        <v>30</v>
      </c>
    </row>
    <row r="34" spans="1:18" x14ac:dyDescent="0.25">
      <c r="A34" s="128"/>
      <c r="B34" s="133"/>
      <c r="C34" s="133"/>
      <c r="D34" s="133"/>
      <c r="E34" s="133"/>
      <c r="F34" s="135"/>
      <c r="G34" s="135"/>
      <c r="H34" s="135"/>
      <c r="I34" s="7">
        <f t="shared" si="0"/>
        <v>-2224286</v>
      </c>
      <c r="J34" s="11">
        <v>2224286</v>
      </c>
      <c r="K34" s="11" t="s">
        <v>331</v>
      </c>
      <c r="L34" s="11" t="s">
        <v>61</v>
      </c>
      <c r="M34" s="11">
        <v>92720</v>
      </c>
      <c r="N34">
        <v>16760</v>
      </c>
      <c r="O34">
        <v>75960</v>
      </c>
      <c r="Q34" s="140">
        <f t="shared" si="5"/>
        <v>-92720</v>
      </c>
      <c r="R34" s="140">
        <f t="shared" si="6"/>
        <v>-16760</v>
      </c>
    </row>
    <row r="35" spans="1:18" x14ac:dyDescent="0.25">
      <c r="A35" s="129">
        <v>30</v>
      </c>
      <c r="B35" s="133">
        <v>14344705</v>
      </c>
      <c r="C35" s="133">
        <v>2224637</v>
      </c>
      <c r="D35" s="133" t="s">
        <v>59</v>
      </c>
      <c r="E35" s="133" t="s">
        <v>387</v>
      </c>
      <c r="F35" s="135">
        <v>85652</v>
      </c>
      <c r="G35" s="135">
        <v>9685</v>
      </c>
      <c r="H35" s="135">
        <v>75967</v>
      </c>
      <c r="I35" s="7">
        <f t="shared" si="0"/>
        <v>0</v>
      </c>
      <c r="J35" s="11">
        <v>2224637</v>
      </c>
      <c r="K35" s="11" t="s">
        <v>59</v>
      </c>
      <c r="L35" s="11" t="s">
        <v>58</v>
      </c>
      <c r="M35" s="11">
        <v>85652</v>
      </c>
      <c r="N35">
        <v>9685</v>
      </c>
      <c r="O35">
        <v>75967</v>
      </c>
      <c r="Q35" s="140">
        <f t="shared" si="5"/>
        <v>0</v>
      </c>
      <c r="R35" s="140">
        <f t="shared" si="6"/>
        <v>0</v>
      </c>
    </row>
    <row r="36" spans="1:18" x14ac:dyDescent="0.25">
      <c r="A36" s="128">
        <v>31</v>
      </c>
      <c r="B36" s="130">
        <v>14344706</v>
      </c>
      <c r="C36" s="130">
        <v>2224638</v>
      </c>
      <c r="D36" s="130" t="s">
        <v>87</v>
      </c>
      <c r="E36" s="130" t="s">
        <v>387</v>
      </c>
      <c r="F36" s="131">
        <v>85652</v>
      </c>
      <c r="G36" s="131">
        <v>15685</v>
      </c>
      <c r="H36" s="131">
        <v>69967</v>
      </c>
      <c r="I36" s="7">
        <f t="shared" si="0"/>
        <v>0</v>
      </c>
      <c r="J36" s="11">
        <v>2224638</v>
      </c>
      <c r="K36" s="11" t="s">
        <v>87</v>
      </c>
      <c r="L36" s="11" t="s">
        <v>85</v>
      </c>
      <c r="M36" s="11">
        <v>85652</v>
      </c>
      <c r="N36">
        <v>15685</v>
      </c>
      <c r="O36">
        <v>69967</v>
      </c>
      <c r="Q36" s="140">
        <f t="shared" si="5"/>
        <v>0</v>
      </c>
      <c r="R36" s="140">
        <f t="shared" si="6"/>
        <v>0</v>
      </c>
    </row>
    <row r="37" spans="1:18" x14ac:dyDescent="0.25">
      <c r="A37" s="129">
        <v>32</v>
      </c>
      <c r="B37" s="130">
        <v>14344711</v>
      </c>
      <c r="C37" s="130">
        <v>2224644</v>
      </c>
      <c r="D37" s="130" t="s">
        <v>10</v>
      </c>
      <c r="E37" s="130" t="s">
        <v>387</v>
      </c>
      <c r="F37" s="131">
        <v>82252</v>
      </c>
      <c r="G37" s="131">
        <v>11655</v>
      </c>
      <c r="H37" s="131">
        <v>70597</v>
      </c>
      <c r="I37" s="7">
        <f t="shared" si="0"/>
        <v>0</v>
      </c>
      <c r="J37" s="11">
        <v>2224644</v>
      </c>
      <c r="K37" s="11" t="s">
        <v>10</v>
      </c>
      <c r="L37" s="11" t="s">
        <v>11</v>
      </c>
      <c r="M37" s="11">
        <v>82252</v>
      </c>
      <c r="N37">
        <v>11685</v>
      </c>
      <c r="O37">
        <v>70567</v>
      </c>
      <c r="Q37" s="140">
        <f t="shared" si="5"/>
        <v>0</v>
      </c>
      <c r="R37" s="140">
        <f t="shared" si="6"/>
        <v>-30</v>
      </c>
    </row>
    <row r="38" spans="1:18" x14ac:dyDescent="0.25">
      <c r="A38" s="128">
        <v>33</v>
      </c>
      <c r="B38" s="133">
        <v>14344720</v>
      </c>
      <c r="C38" s="133">
        <v>2224658</v>
      </c>
      <c r="D38" s="133" t="s">
        <v>386</v>
      </c>
      <c r="E38" s="133" t="s">
        <v>387</v>
      </c>
      <c r="F38" s="135">
        <v>85652</v>
      </c>
      <c r="G38" s="135">
        <v>18485</v>
      </c>
      <c r="H38" s="135">
        <v>67167</v>
      </c>
      <c r="I38" s="7">
        <f t="shared" si="0"/>
        <v>0</v>
      </c>
      <c r="J38" s="123">
        <v>2224658</v>
      </c>
      <c r="K38" s="11" t="s">
        <v>340</v>
      </c>
      <c r="L38" s="11" t="s">
        <v>85</v>
      </c>
      <c r="M38" s="11">
        <v>85652</v>
      </c>
      <c r="N38">
        <v>18485</v>
      </c>
      <c r="O38">
        <v>67167</v>
      </c>
      <c r="Q38" s="140">
        <f t="shared" si="5"/>
        <v>0</v>
      </c>
      <c r="R38" s="140">
        <f t="shared" si="6"/>
        <v>0</v>
      </c>
    </row>
    <row r="39" spans="1:18" x14ac:dyDescent="0.25">
      <c r="A39" s="129">
        <v>34</v>
      </c>
      <c r="B39" s="133">
        <v>14344721</v>
      </c>
      <c r="C39" s="133">
        <v>2224660</v>
      </c>
      <c r="D39" s="133" t="s">
        <v>66</v>
      </c>
      <c r="E39" s="133" t="s">
        <v>387</v>
      </c>
      <c r="F39" s="135">
        <v>85852</v>
      </c>
      <c r="G39" s="135">
        <v>13685</v>
      </c>
      <c r="H39" s="135">
        <v>72167</v>
      </c>
      <c r="I39" s="7">
        <f t="shared" si="0"/>
        <v>0</v>
      </c>
      <c r="J39" s="11">
        <v>2224660</v>
      </c>
      <c r="K39" s="11" t="s">
        <v>66</v>
      </c>
      <c r="L39" s="11" t="s">
        <v>65</v>
      </c>
      <c r="M39" s="11">
        <v>85852</v>
      </c>
      <c r="N39">
        <v>13685</v>
      </c>
      <c r="O39">
        <v>72167</v>
      </c>
      <c r="Q39" s="140">
        <f t="shared" si="5"/>
        <v>0</v>
      </c>
      <c r="R39" s="140">
        <f t="shared" si="6"/>
        <v>0</v>
      </c>
    </row>
    <row r="40" spans="1:18" x14ac:dyDescent="0.25">
      <c r="A40" s="128">
        <v>35</v>
      </c>
      <c r="B40" s="133">
        <v>14344725</v>
      </c>
      <c r="C40" s="133">
        <v>2224665</v>
      </c>
      <c r="D40" s="133" t="s">
        <v>402</v>
      </c>
      <c r="E40" s="133" t="s">
        <v>387</v>
      </c>
      <c r="F40" s="135">
        <v>77103</v>
      </c>
      <c r="G40" s="135">
        <v>9285</v>
      </c>
      <c r="H40" s="135">
        <v>67818</v>
      </c>
      <c r="I40" s="7">
        <f t="shared" si="0"/>
        <v>0</v>
      </c>
      <c r="J40" s="11">
        <v>2224665</v>
      </c>
      <c r="K40" s="11" t="s">
        <v>33</v>
      </c>
      <c r="L40" s="11" t="s">
        <v>32</v>
      </c>
      <c r="M40" s="11">
        <v>77103</v>
      </c>
      <c r="N40">
        <v>9285</v>
      </c>
      <c r="O40">
        <v>67818</v>
      </c>
      <c r="Q40" s="140">
        <f t="shared" si="5"/>
        <v>0</v>
      </c>
      <c r="R40" s="140">
        <f t="shared" si="6"/>
        <v>0</v>
      </c>
    </row>
    <row r="41" spans="1:18" x14ac:dyDescent="0.25">
      <c r="A41" s="129">
        <v>36</v>
      </c>
      <c r="B41" s="133">
        <v>14344726</v>
      </c>
      <c r="C41" s="133">
        <v>2224667</v>
      </c>
      <c r="D41" s="133" t="s">
        <v>56</v>
      </c>
      <c r="E41" s="133" t="s">
        <v>387</v>
      </c>
      <c r="F41" s="135">
        <v>83395</v>
      </c>
      <c r="G41" s="135">
        <v>8685</v>
      </c>
      <c r="H41" s="135">
        <v>74710</v>
      </c>
      <c r="I41" s="7">
        <f t="shared" si="0"/>
        <v>0</v>
      </c>
      <c r="J41" s="11">
        <v>2224667</v>
      </c>
      <c r="K41" s="11" t="s">
        <v>56</v>
      </c>
      <c r="L41" s="11" t="s">
        <v>55</v>
      </c>
      <c r="M41" s="11">
        <v>83395</v>
      </c>
      <c r="N41">
        <v>8685</v>
      </c>
      <c r="O41">
        <v>74710</v>
      </c>
      <c r="Q41" s="140">
        <f t="shared" si="5"/>
        <v>0</v>
      </c>
      <c r="R41" s="140">
        <f t="shared" si="6"/>
        <v>0</v>
      </c>
    </row>
    <row r="42" spans="1:18" x14ac:dyDescent="0.25">
      <c r="A42" s="128">
        <v>37</v>
      </c>
      <c r="B42" s="130">
        <v>14344732</v>
      </c>
      <c r="C42" s="130">
        <v>2224675</v>
      </c>
      <c r="D42" s="130" t="s">
        <v>393</v>
      </c>
      <c r="E42" s="130" t="s">
        <v>387</v>
      </c>
      <c r="F42" s="131">
        <v>85652</v>
      </c>
      <c r="G42" s="131">
        <v>17685</v>
      </c>
      <c r="H42" s="131">
        <v>67967</v>
      </c>
      <c r="I42" s="7">
        <f t="shared" si="0"/>
        <v>0</v>
      </c>
      <c r="J42" s="11">
        <v>2224675</v>
      </c>
      <c r="K42" s="11" t="s">
        <v>86</v>
      </c>
      <c r="L42" s="11" t="s">
        <v>85</v>
      </c>
      <c r="M42" s="11">
        <v>85652</v>
      </c>
      <c r="N42">
        <v>17685</v>
      </c>
      <c r="O42">
        <v>67967</v>
      </c>
      <c r="Q42" s="140">
        <f t="shared" si="5"/>
        <v>0</v>
      </c>
      <c r="R42" s="140">
        <f t="shared" si="6"/>
        <v>0</v>
      </c>
    </row>
    <row r="43" spans="1:18" x14ac:dyDescent="0.25">
      <c r="A43" s="129">
        <v>38</v>
      </c>
      <c r="B43" s="133">
        <v>14344736</v>
      </c>
      <c r="C43" s="133">
        <v>2224679</v>
      </c>
      <c r="D43" s="133" t="s">
        <v>408</v>
      </c>
      <c r="E43" s="133" t="s">
        <v>387</v>
      </c>
      <c r="F43" s="135">
        <v>85652</v>
      </c>
      <c r="G43" s="135">
        <v>8685</v>
      </c>
      <c r="H43" s="135">
        <v>76967</v>
      </c>
      <c r="I43" s="7">
        <f t="shared" si="0"/>
        <v>0</v>
      </c>
      <c r="J43" s="11">
        <v>2224679</v>
      </c>
      <c r="K43" s="11" t="s">
        <v>15</v>
      </c>
      <c r="L43" s="11" t="s">
        <v>14</v>
      </c>
      <c r="M43" s="11">
        <v>85652</v>
      </c>
      <c r="N43">
        <v>8685</v>
      </c>
      <c r="O43">
        <v>76967</v>
      </c>
      <c r="Q43" s="140">
        <f t="shared" si="5"/>
        <v>0</v>
      </c>
      <c r="R43" s="140">
        <f t="shared" si="6"/>
        <v>0</v>
      </c>
    </row>
    <row r="44" spans="1:18" x14ac:dyDescent="0.25">
      <c r="A44" s="128">
        <v>39</v>
      </c>
      <c r="B44" s="130">
        <v>14371712</v>
      </c>
      <c r="C44" s="130">
        <v>2224681</v>
      </c>
      <c r="D44" s="130" t="s">
        <v>83</v>
      </c>
      <c r="E44" s="130" t="s">
        <v>385</v>
      </c>
      <c r="F44" s="132">
        <v>113708</v>
      </c>
      <c r="G44" s="131">
        <v>20620</v>
      </c>
      <c r="H44" s="131">
        <v>93088</v>
      </c>
      <c r="I44" s="7">
        <f t="shared" si="0"/>
        <v>0</v>
      </c>
      <c r="J44" s="11">
        <v>2224681</v>
      </c>
      <c r="K44" s="11" t="s">
        <v>83</v>
      </c>
      <c r="L44" s="11" t="s">
        <v>84</v>
      </c>
      <c r="M44" s="11">
        <v>113708</v>
      </c>
      <c r="N44">
        <v>20485</v>
      </c>
      <c r="O44">
        <v>93223</v>
      </c>
      <c r="Q44" s="140">
        <f t="shared" si="5"/>
        <v>0</v>
      </c>
      <c r="R44" s="140">
        <f t="shared" si="6"/>
        <v>135</v>
      </c>
    </row>
    <row r="45" spans="1:18" x14ac:dyDescent="0.25">
      <c r="A45" s="129">
        <v>40</v>
      </c>
      <c r="B45" s="133">
        <v>14344745</v>
      </c>
      <c r="C45" s="133">
        <v>2224690</v>
      </c>
      <c r="D45" s="133" t="s">
        <v>403</v>
      </c>
      <c r="E45" s="133" t="s">
        <v>387</v>
      </c>
      <c r="F45" s="135">
        <v>85852</v>
      </c>
      <c r="G45" s="135">
        <v>11685</v>
      </c>
      <c r="H45" s="135">
        <v>74167</v>
      </c>
      <c r="I45" s="7">
        <f t="shared" si="0"/>
        <v>0</v>
      </c>
      <c r="J45" s="11">
        <v>2224690</v>
      </c>
      <c r="K45" s="11" t="s">
        <v>77</v>
      </c>
      <c r="L45" s="11" t="s">
        <v>76</v>
      </c>
      <c r="M45" s="11">
        <v>85852</v>
      </c>
      <c r="N45">
        <v>11685</v>
      </c>
      <c r="O45">
        <v>74167</v>
      </c>
      <c r="Q45" s="140">
        <f t="shared" si="5"/>
        <v>0</v>
      </c>
      <c r="R45" s="140">
        <f t="shared" si="6"/>
        <v>0</v>
      </c>
    </row>
    <row r="46" spans="1:18" x14ac:dyDescent="0.25">
      <c r="A46" s="129"/>
      <c r="B46" s="133"/>
      <c r="C46" s="133"/>
      <c r="D46" s="133"/>
      <c r="E46" s="133"/>
      <c r="F46" s="135"/>
      <c r="G46" s="135"/>
      <c r="H46" s="135"/>
      <c r="I46" s="7">
        <f t="shared" si="0"/>
        <v>-2224691</v>
      </c>
      <c r="J46" s="11">
        <v>2224691</v>
      </c>
      <c r="K46" s="11" t="s">
        <v>334</v>
      </c>
      <c r="L46" s="11" t="s">
        <v>335</v>
      </c>
      <c r="M46" s="11">
        <v>92720</v>
      </c>
      <c r="N46">
        <v>19560</v>
      </c>
      <c r="O46">
        <v>73160</v>
      </c>
      <c r="Q46" s="140">
        <f t="shared" si="5"/>
        <v>-92720</v>
      </c>
      <c r="R46" s="140">
        <f t="shared" si="6"/>
        <v>-19560</v>
      </c>
    </row>
    <row r="47" spans="1:18" x14ac:dyDescent="0.25">
      <c r="A47" s="128">
        <v>41</v>
      </c>
      <c r="B47" s="130">
        <v>14344756</v>
      </c>
      <c r="C47" s="130">
        <v>2224703</v>
      </c>
      <c r="D47" s="130" t="s">
        <v>57</v>
      </c>
      <c r="E47" s="130" t="s">
        <v>387</v>
      </c>
      <c r="F47" s="131">
        <v>85652</v>
      </c>
      <c r="G47" s="131">
        <v>10185</v>
      </c>
      <c r="H47" s="131">
        <v>75467</v>
      </c>
      <c r="I47" s="7">
        <f t="shared" si="0"/>
        <v>0</v>
      </c>
      <c r="J47" s="11">
        <v>2224703</v>
      </c>
      <c r="K47" s="11" t="s">
        <v>57</v>
      </c>
      <c r="L47" s="11" t="s">
        <v>58</v>
      </c>
      <c r="M47" s="11">
        <v>85652</v>
      </c>
      <c r="N47">
        <v>10155</v>
      </c>
      <c r="O47">
        <v>75497</v>
      </c>
      <c r="Q47" s="140">
        <f t="shared" si="5"/>
        <v>0</v>
      </c>
      <c r="R47" s="140">
        <f t="shared" si="6"/>
        <v>30</v>
      </c>
    </row>
    <row r="48" spans="1:18" x14ac:dyDescent="0.25">
      <c r="A48" s="129">
        <v>42</v>
      </c>
      <c r="B48" s="130">
        <v>14344758</v>
      </c>
      <c r="C48" s="130">
        <v>2224705</v>
      </c>
      <c r="D48" s="130" t="s">
        <v>399</v>
      </c>
      <c r="E48" s="130" t="s">
        <v>387</v>
      </c>
      <c r="F48" s="131">
        <v>83395</v>
      </c>
      <c r="G48" s="131">
        <v>13685</v>
      </c>
      <c r="H48" s="131">
        <v>69710</v>
      </c>
      <c r="I48" s="7">
        <f t="shared" si="0"/>
        <v>0</v>
      </c>
      <c r="J48" s="11">
        <v>2224705</v>
      </c>
      <c r="K48" s="11" t="s">
        <v>54</v>
      </c>
      <c r="L48" s="11" t="s">
        <v>52</v>
      </c>
      <c r="M48" s="11">
        <v>83395</v>
      </c>
      <c r="N48">
        <v>13685</v>
      </c>
      <c r="O48">
        <v>69710</v>
      </c>
      <c r="Q48" s="140">
        <f t="shared" si="5"/>
        <v>0</v>
      </c>
      <c r="R48" s="140">
        <f t="shared" si="6"/>
        <v>0</v>
      </c>
    </row>
    <row r="49" spans="1:18" x14ac:dyDescent="0.25">
      <c r="A49" s="128">
        <v>43</v>
      </c>
      <c r="B49" s="133">
        <v>14344760</v>
      </c>
      <c r="C49" s="133">
        <v>2224707</v>
      </c>
      <c r="D49" s="133" t="s">
        <v>43</v>
      </c>
      <c r="E49" s="133" t="s">
        <v>387</v>
      </c>
      <c r="F49" s="135">
        <v>79200</v>
      </c>
      <c r="G49" s="135">
        <v>11694</v>
      </c>
      <c r="H49" s="135">
        <v>67506</v>
      </c>
      <c r="I49" s="7">
        <f t="shared" si="0"/>
        <v>0</v>
      </c>
      <c r="J49" s="11">
        <v>2224707</v>
      </c>
      <c r="K49" s="11" t="s">
        <v>43</v>
      </c>
      <c r="L49" s="11" t="s">
        <v>44</v>
      </c>
      <c r="M49" s="11">
        <v>79200</v>
      </c>
      <c r="N49">
        <v>11694</v>
      </c>
      <c r="O49">
        <v>67506</v>
      </c>
      <c r="Q49" s="140">
        <f t="shared" si="5"/>
        <v>0</v>
      </c>
      <c r="R49" s="140">
        <f t="shared" si="6"/>
        <v>0</v>
      </c>
    </row>
    <row r="50" spans="1:18" x14ac:dyDescent="0.25">
      <c r="A50" s="129">
        <v>44</v>
      </c>
      <c r="B50" s="130">
        <v>14345869</v>
      </c>
      <c r="C50" s="130">
        <v>2229092</v>
      </c>
      <c r="D50" s="130" t="s">
        <v>34</v>
      </c>
      <c r="E50" s="130" t="s">
        <v>385</v>
      </c>
      <c r="F50" s="131">
        <v>92720</v>
      </c>
      <c r="G50" s="131">
        <v>8791</v>
      </c>
      <c r="H50" s="131">
        <v>83929</v>
      </c>
      <c r="I50" s="7">
        <f t="shared" si="0"/>
        <v>0</v>
      </c>
      <c r="J50" s="11">
        <v>2229092</v>
      </c>
      <c r="K50" s="11" t="s">
        <v>34</v>
      </c>
      <c r="L50" s="11" t="s">
        <v>55</v>
      </c>
      <c r="M50" s="11">
        <v>92720</v>
      </c>
      <c r="N50">
        <v>8791</v>
      </c>
      <c r="O50">
        <v>83929</v>
      </c>
      <c r="Q50" s="140">
        <f t="shared" si="5"/>
        <v>0</v>
      </c>
      <c r="R50" s="140">
        <f t="shared" si="6"/>
        <v>0</v>
      </c>
    </row>
    <row r="51" spans="1:18" x14ac:dyDescent="0.25">
      <c r="A51" s="128">
        <v>45</v>
      </c>
      <c r="B51" s="133">
        <v>14371751</v>
      </c>
      <c r="C51" s="133">
        <v>2229255</v>
      </c>
      <c r="D51" s="133" t="s">
        <v>4</v>
      </c>
      <c r="E51" s="133" t="s">
        <v>385</v>
      </c>
      <c r="F51" s="134">
        <v>102382</v>
      </c>
      <c r="G51" s="135">
        <v>9820</v>
      </c>
      <c r="H51" s="135">
        <v>92562</v>
      </c>
      <c r="I51" s="7">
        <f t="shared" si="0"/>
        <v>0</v>
      </c>
      <c r="J51" s="11">
        <v>2229255</v>
      </c>
      <c r="K51" s="11" t="s">
        <v>4</v>
      </c>
      <c r="L51" s="11" t="s">
        <v>5</v>
      </c>
      <c r="M51" s="11">
        <v>102957</v>
      </c>
      <c r="N51">
        <v>19820</v>
      </c>
      <c r="O51">
        <v>83137</v>
      </c>
      <c r="Q51" s="140">
        <f t="shared" si="5"/>
        <v>-575</v>
      </c>
      <c r="R51" s="140">
        <f t="shared" si="6"/>
        <v>-10000</v>
      </c>
    </row>
    <row r="52" spans="1:18" x14ac:dyDescent="0.25">
      <c r="A52" s="129">
        <v>46</v>
      </c>
      <c r="B52" s="133">
        <v>14346060</v>
      </c>
      <c r="C52" s="133">
        <v>2229330</v>
      </c>
      <c r="D52" s="133" t="s">
        <v>36</v>
      </c>
      <c r="E52" s="133" t="s">
        <v>385</v>
      </c>
      <c r="F52" s="134">
        <v>102782</v>
      </c>
      <c r="G52" s="135">
        <v>19120</v>
      </c>
      <c r="H52" s="135">
        <v>83662</v>
      </c>
      <c r="I52" s="7">
        <f t="shared" si="0"/>
        <v>0</v>
      </c>
      <c r="J52" s="11">
        <v>2229330</v>
      </c>
      <c r="K52" s="11" t="s">
        <v>36</v>
      </c>
      <c r="L52" s="11" t="s">
        <v>44</v>
      </c>
      <c r="M52" s="11">
        <v>102782</v>
      </c>
      <c r="N52">
        <v>19120</v>
      </c>
      <c r="O52">
        <v>83662</v>
      </c>
      <c r="Q52" s="140">
        <f t="shared" si="5"/>
        <v>0</v>
      </c>
      <c r="R52" s="140">
        <f t="shared" si="6"/>
        <v>0</v>
      </c>
    </row>
    <row r="53" spans="1:18" x14ac:dyDescent="0.25">
      <c r="A53" s="128">
        <v>47</v>
      </c>
      <c r="B53" s="130">
        <v>14346223</v>
      </c>
      <c r="C53" s="130">
        <v>2229524</v>
      </c>
      <c r="D53" s="130" t="s">
        <v>51</v>
      </c>
      <c r="E53" s="130" t="s">
        <v>385</v>
      </c>
      <c r="F53" s="132">
        <v>100180</v>
      </c>
      <c r="G53" s="131">
        <v>12129</v>
      </c>
      <c r="H53" s="131">
        <v>88051</v>
      </c>
      <c r="I53" s="7">
        <f t="shared" si="0"/>
        <v>0</v>
      </c>
      <c r="J53" s="86">
        <v>2229524</v>
      </c>
      <c r="K53" s="86" t="s">
        <v>51</v>
      </c>
      <c r="L53" s="86" t="s">
        <v>52</v>
      </c>
      <c r="M53" s="86">
        <v>102782</v>
      </c>
      <c r="N53">
        <v>12189</v>
      </c>
      <c r="O53">
        <v>90593</v>
      </c>
      <c r="Q53" s="140">
        <f t="shared" si="5"/>
        <v>-2602</v>
      </c>
      <c r="R53" s="140">
        <f t="shared" si="6"/>
        <v>-60</v>
      </c>
    </row>
    <row r="54" spans="1:18" x14ac:dyDescent="0.25">
      <c r="A54" s="128">
        <v>49</v>
      </c>
      <c r="B54" s="133">
        <v>14346947</v>
      </c>
      <c r="C54" s="133">
        <v>2233062</v>
      </c>
      <c r="D54" s="133" t="s">
        <v>409</v>
      </c>
      <c r="E54" s="133" t="s">
        <v>385</v>
      </c>
      <c r="F54" s="135">
        <v>92720</v>
      </c>
      <c r="G54" s="135">
        <v>16685</v>
      </c>
      <c r="H54" s="135">
        <v>76035</v>
      </c>
      <c r="I54" s="7">
        <f t="shared" si="0"/>
        <v>0</v>
      </c>
      <c r="J54" s="11">
        <v>2233062</v>
      </c>
      <c r="K54" s="11" t="s">
        <v>45</v>
      </c>
      <c r="L54" s="11" t="s">
        <v>46</v>
      </c>
      <c r="M54" s="11">
        <v>92720</v>
      </c>
      <c r="N54">
        <v>21685</v>
      </c>
      <c r="O54">
        <v>71035</v>
      </c>
      <c r="Q54" s="140">
        <f t="shared" si="5"/>
        <v>0</v>
      </c>
      <c r="R54" s="140">
        <f t="shared" si="6"/>
        <v>-5000</v>
      </c>
    </row>
    <row r="55" spans="1:18" x14ac:dyDescent="0.25">
      <c r="A55" s="128"/>
      <c r="B55" s="133"/>
      <c r="C55" s="133"/>
      <c r="D55" s="133"/>
      <c r="E55" s="133"/>
      <c r="F55" s="135"/>
      <c r="G55" s="135"/>
      <c r="H55" s="135"/>
      <c r="I55" s="7">
        <f t="shared" si="0"/>
        <v>-2233153</v>
      </c>
      <c r="J55" s="11">
        <v>2233153</v>
      </c>
      <c r="K55" s="11" t="s">
        <v>332</v>
      </c>
      <c r="L55" s="11" t="s">
        <v>32</v>
      </c>
      <c r="M55" s="11">
        <v>100180</v>
      </c>
      <c r="N55">
        <v>12054</v>
      </c>
      <c r="O55">
        <v>88126</v>
      </c>
      <c r="Q55" s="140">
        <f t="shared" si="5"/>
        <v>-100180</v>
      </c>
      <c r="R55" s="140">
        <f t="shared" si="6"/>
        <v>-12054</v>
      </c>
    </row>
    <row r="56" spans="1:18" x14ac:dyDescent="0.25">
      <c r="A56" s="129">
        <v>50</v>
      </c>
      <c r="B56" s="130">
        <v>14417006</v>
      </c>
      <c r="C56" s="130">
        <v>2233232</v>
      </c>
      <c r="D56" s="130" t="s">
        <v>13</v>
      </c>
      <c r="E56" s="130" t="s">
        <v>385</v>
      </c>
      <c r="F56" s="132">
        <v>102782</v>
      </c>
      <c r="G56" s="131">
        <v>9820</v>
      </c>
      <c r="H56" s="131">
        <v>92962</v>
      </c>
      <c r="I56" s="7">
        <f t="shared" si="0"/>
        <v>0</v>
      </c>
      <c r="J56" s="11">
        <v>2233232</v>
      </c>
      <c r="K56" s="11" t="s">
        <v>13</v>
      </c>
      <c r="L56" s="11" t="s">
        <v>29</v>
      </c>
      <c r="M56" s="11">
        <v>102782</v>
      </c>
      <c r="N56">
        <v>9760</v>
      </c>
      <c r="O56">
        <v>93022</v>
      </c>
      <c r="Q56" s="140">
        <f t="shared" si="5"/>
        <v>0</v>
      </c>
      <c r="R56" s="140">
        <f t="shared" si="6"/>
        <v>60</v>
      </c>
    </row>
    <row r="57" spans="1:18" x14ac:dyDescent="0.25">
      <c r="A57" s="128">
        <v>51</v>
      </c>
      <c r="B57" s="130">
        <v>14351724</v>
      </c>
      <c r="C57" s="130">
        <v>2244125</v>
      </c>
      <c r="D57" s="130" t="s">
        <v>63</v>
      </c>
      <c r="E57" s="130" t="s">
        <v>387</v>
      </c>
      <c r="F57" s="131">
        <v>72977</v>
      </c>
      <c r="G57" s="131">
        <v>8712</v>
      </c>
      <c r="H57" s="131">
        <v>64265</v>
      </c>
      <c r="I57" s="7">
        <f t="shared" si="0"/>
        <v>0</v>
      </c>
      <c r="J57" s="11">
        <v>2244125</v>
      </c>
      <c r="K57" s="11" t="s">
        <v>63</v>
      </c>
      <c r="L57" s="11" t="s">
        <v>64</v>
      </c>
      <c r="M57" s="11">
        <v>72977</v>
      </c>
      <c r="N57">
        <v>8712</v>
      </c>
      <c r="O57">
        <v>64265</v>
      </c>
      <c r="Q57" s="140">
        <f t="shared" si="5"/>
        <v>0</v>
      </c>
      <c r="R57" s="140">
        <f t="shared" si="6"/>
        <v>0</v>
      </c>
    </row>
    <row r="58" spans="1:18" x14ac:dyDescent="0.25">
      <c r="A58" s="129">
        <v>52</v>
      </c>
      <c r="B58" s="133">
        <v>14351941</v>
      </c>
      <c r="C58" s="133">
        <v>2244407</v>
      </c>
      <c r="D58" s="133" t="s">
        <v>8</v>
      </c>
      <c r="E58" s="133" t="s">
        <v>387</v>
      </c>
      <c r="F58" s="135">
        <v>73127</v>
      </c>
      <c r="G58" s="135">
        <v>8712</v>
      </c>
      <c r="H58" s="135">
        <v>64415</v>
      </c>
      <c r="I58" s="7">
        <f t="shared" si="0"/>
        <v>0</v>
      </c>
      <c r="J58" s="11">
        <v>2244407</v>
      </c>
      <c r="K58" s="11" t="s">
        <v>8</v>
      </c>
      <c r="L58" s="11" t="s">
        <v>5</v>
      </c>
      <c r="M58" s="11">
        <v>73127</v>
      </c>
      <c r="N58">
        <v>8712</v>
      </c>
      <c r="O58">
        <v>64415</v>
      </c>
      <c r="Q58" s="140">
        <f t="shared" si="5"/>
        <v>0</v>
      </c>
      <c r="R58" s="140">
        <f t="shared" si="6"/>
        <v>0</v>
      </c>
    </row>
    <row r="59" spans="1:18" x14ac:dyDescent="0.25">
      <c r="A59" s="128">
        <v>53</v>
      </c>
      <c r="B59" s="133">
        <v>14351945</v>
      </c>
      <c r="C59" s="133">
        <v>2244412</v>
      </c>
      <c r="D59" s="133" t="s">
        <v>48</v>
      </c>
      <c r="E59" s="133" t="s">
        <v>387</v>
      </c>
      <c r="F59" s="135">
        <v>69827</v>
      </c>
      <c r="G59" s="135">
        <v>10712</v>
      </c>
      <c r="H59" s="135">
        <v>59115</v>
      </c>
      <c r="I59" s="7">
        <f t="shared" si="0"/>
        <v>0</v>
      </c>
      <c r="J59" s="11">
        <v>2244412</v>
      </c>
      <c r="K59" s="11" t="s">
        <v>48</v>
      </c>
      <c r="L59" s="11" t="s">
        <v>49</v>
      </c>
      <c r="M59" s="11">
        <v>69827</v>
      </c>
      <c r="N59">
        <v>10712</v>
      </c>
      <c r="O59">
        <v>59115</v>
      </c>
      <c r="Q59" s="140">
        <f t="shared" si="5"/>
        <v>0</v>
      </c>
      <c r="R59" s="140">
        <f t="shared" si="6"/>
        <v>0</v>
      </c>
    </row>
    <row r="60" spans="1:18" x14ac:dyDescent="0.25">
      <c r="A60" s="129">
        <v>54</v>
      </c>
      <c r="B60" s="130">
        <v>14352118</v>
      </c>
      <c r="C60" s="130">
        <v>2244603</v>
      </c>
      <c r="D60" s="130" t="s">
        <v>30</v>
      </c>
      <c r="E60" s="130" t="s">
        <v>387</v>
      </c>
      <c r="F60" s="131">
        <v>69246</v>
      </c>
      <c r="G60" s="131">
        <v>9367</v>
      </c>
      <c r="H60" s="131">
        <v>59879</v>
      </c>
      <c r="I60" s="7">
        <f t="shared" si="0"/>
        <v>0</v>
      </c>
      <c r="J60" s="11">
        <v>2244603</v>
      </c>
      <c r="K60" s="11" t="s">
        <v>30</v>
      </c>
      <c r="L60" s="11" t="s">
        <v>41</v>
      </c>
      <c r="M60" s="11">
        <v>69246</v>
      </c>
      <c r="N60">
        <v>9367</v>
      </c>
      <c r="O60">
        <v>59879</v>
      </c>
      <c r="Q60" s="140">
        <f t="shared" si="5"/>
        <v>0</v>
      </c>
      <c r="R60" s="140">
        <f t="shared" si="6"/>
        <v>0</v>
      </c>
    </row>
    <row r="61" spans="1:18" x14ac:dyDescent="0.25">
      <c r="A61" s="128">
        <v>55</v>
      </c>
      <c r="B61" s="130">
        <v>14406052</v>
      </c>
      <c r="C61" s="130">
        <v>2247010</v>
      </c>
      <c r="D61" s="130" t="s">
        <v>411</v>
      </c>
      <c r="E61" s="130" t="s">
        <v>387</v>
      </c>
      <c r="F61" s="131">
        <v>67454</v>
      </c>
      <c r="G61" s="131">
        <v>10201</v>
      </c>
      <c r="H61" s="131">
        <v>57253</v>
      </c>
      <c r="I61" s="7">
        <f t="shared" si="0"/>
        <v>0</v>
      </c>
      <c r="J61" s="123">
        <v>2247010</v>
      </c>
      <c r="K61" s="11" t="s">
        <v>339</v>
      </c>
      <c r="L61" s="11" t="s">
        <v>84</v>
      </c>
      <c r="M61" s="11">
        <v>67454</v>
      </c>
      <c r="N61">
        <v>10099</v>
      </c>
      <c r="O61">
        <v>57355</v>
      </c>
      <c r="Q61" s="140">
        <f t="shared" si="5"/>
        <v>0</v>
      </c>
      <c r="R61" s="140">
        <f t="shared" si="6"/>
        <v>102</v>
      </c>
    </row>
    <row r="62" spans="1:18" x14ac:dyDescent="0.25">
      <c r="A62" s="129">
        <v>56</v>
      </c>
      <c r="B62" s="133">
        <v>14355348</v>
      </c>
      <c r="C62" s="133">
        <v>2249480</v>
      </c>
      <c r="D62" s="133" t="s">
        <v>53</v>
      </c>
      <c r="E62" s="133" t="s">
        <v>387</v>
      </c>
      <c r="F62" s="135">
        <v>57363</v>
      </c>
      <c r="G62" s="135">
        <v>6559</v>
      </c>
      <c r="H62" s="135">
        <v>50804</v>
      </c>
      <c r="I62" s="7">
        <f t="shared" si="0"/>
        <v>0</v>
      </c>
      <c r="J62" s="11">
        <v>2249480</v>
      </c>
      <c r="K62" s="11" t="s">
        <v>53</v>
      </c>
      <c r="L62" s="11" t="s">
        <v>52</v>
      </c>
      <c r="M62" s="11">
        <v>57363</v>
      </c>
      <c r="N62">
        <v>6559</v>
      </c>
      <c r="O62">
        <v>50804</v>
      </c>
      <c r="Q62" s="140">
        <f t="shared" si="5"/>
        <v>0</v>
      </c>
      <c r="R62" s="140">
        <f t="shared" si="6"/>
        <v>0</v>
      </c>
    </row>
    <row r="63" spans="1:18" x14ac:dyDescent="0.25">
      <c r="A63" s="128">
        <v>57</v>
      </c>
      <c r="B63" s="133">
        <v>14355349</v>
      </c>
      <c r="C63" s="133">
        <v>2249481</v>
      </c>
      <c r="D63" s="133" t="s">
        <v>25</v>
      </c>
      <c r="E63" s="133" t="s">
        <v>387</v>
      </c>
      <c r="F63" s="135">
        <v>57488</v>
      </c>
      <c r="G63" s="135">
        <v>6784</v>
      </c>
      <c r="H63" s="135">
        <v>50704</v>
      </c>
      <c r="I63" s="7">
        <f t="shared" si="0"/>
        <v>0</v>
      </c>
      <c r="J63" s="11">
        <v>2249481</v>
      </c>
      <c r="K63" s="11" t="s">
        <v>25</v>
      </c>
      <c r="L63" s="11" t="s">
        <v>24</v>
      </c>
      <c r="M63" s="11">
        <v>57488</v>
      </c>
      <c r="N63">
        <v>6784</v>
      </c>
      <c r="O63">
        <v>50704</v>
      </c>
      <c r="Q63" s="140">
        <f t="shared" si="5"/>
        <v>0</v>
      </c>
      <c r="R63" s="140">
        <f t="shared" si="6"/>
        <v>0</v>
      </c>
    </row>
    <row r="64" spans="1:18" x14ac:dyDescent="0.25">
      <c r="A64" s="129">
        <v>58</v>
      </c>
      <c r="B64" s="133">
        <v>14372119</v>
      </c>
      <c r="C64" s="133">
        <v>2249482</v>
      </c>
      <c r="D64" s="133" t="s">
        <v>39</v>
      </c>
      <c r="E64" s="133" t="s">
        <v>387</v>
      </c>
      <c r="F64" s="135">
        <v>57363</v>
      </c>
      <c r="G64" s="135">
        <v>6784</v>
      </c>
      <c r="H64" s="135">
        <v>50579</v>
      </c>
      <c r="I64" s="7">
        <f t="shared" si="0"/>
        <v>0</v>
      </c>
      <c r="J64" s="11">
        <v>2249482</v>
      </c>
      <c r="K64" s="11" t="s">
        <v>39</v>
      </c>
      <c r="L64" s="11" t="s">
        <v>38</v>
      </c>
      <c r="M64" s="11">
        <v>57363</v>
      </c>
      <c r="N64">
        <v>6784</v>
      </c>
      <c r="O64">
        <v>50579</v>
      </c>
      <c r="Q64" s="140">
        <f t="shared" si="5"/>
        <v>0</v>
      </c>
      <c r="R64" s="140">
        <f t="shared" si="6"/>
        <v>0</v>
      </c>
    </row>
    <row r="65" spans="1:18" x14ac:dyDescent="0.25">
      <c r="A65" s="128">
        <v>59</v>
      </c>
      <c r="B65" s="130">
        <v>14355350</v>
      </c>
      <c r="C65" s="130">
        <v>2249483</v>
      </c>
      <c r="D65" s="130" t="s">
        <v>7</v>
      </c>
      <c r="E65" s="130" t="s">
        <v>387</v>
      </c>
      <c r="F65" s="131">
        <v>57488</v>
      </c>
      <c r="G65" s="131">
        <v>6784</v>
      </c>
      <c r="H65" s="131">
        <v>50704</v>
      </c>
      <c r="I65" s="7">
        <f t="shared" si="0"/>
        <v>0</v>
      </c>
      <c r="J65" s="11">
        <v>2249483</v>
      </c>
      <c r="K65" s="11" t="s">
        <v>7</v>
      </c>
      <c r="L65" s="11" t="s">
        <v>24</v>
      </c>
      <c r="M65" s="11">
        <v>57488</v>
      </c>
      <c r="N65">
        <v>6784</v>
      </c>
      <c r="O65">
        <v>50704</v>
      </c>
      <c r="Q65" s="140">
        <f t="shared" si="5"/>
        <v>0</v>
      </c>
      <c r="R65" s="140">
        <f t="shared" si="6"/>
        <v>0</v>
      </c>
    </row>
    <row r="66" spans="1:18" x14ac:dyDescent="0.25">
      <c r="A66" s="129">
        <v>60</v>
      </c>
      <c r="B66" s="133">
        <v>14970726</v>
      </c>
      <c r="C66" s="133">
        <v>2255741</v>
      </c>
      <c r="D66" s="133" t="s">
        <v>20</v>
      </c>
      <c r="E66" s="133" t="s">
        <v>394</v>
      </c>
      <c r="F66" s="135">
        <v>31384</v>
      </c>
      <c r="G66" s="135">
        <v>3916</v>
      </c>
      <c r="H66" s="135">
        <v>27468</v>
      </c>
      <c r="I66" s="7">
        <f t="shared" si="0"/>
        <v>0</v>
      </c>
      <c r="J66" s="11">
        <v>2255741</v>
      </c>
      <c r="K66" s="11" t="s">
        <v>20</v>
      </c>
      <c r="L66" s="11" t="s">
        <v>19</v>
      </c>
      <c r="M66" s="11">
        <v>31384</v>
      </c>
      <c r="N66">
        <v>3916</v>
      </c>
      <c r="O66">
        <v>27468</v>
      </c>
      <c r="Q66" s="140">
        <f t="shared" si="5"/>
        <v>0</v>
      </c>
      <c r="R66" s="140">
        <f t="shared" si="6"/>
        <v>0</v>
      </c>
    </row>
    <row r="67" spans="1:18" x14ac:dyDescent="0.25">
      <c r="I67" s="124"/>
    </row>
    <row r="69" spans="1:18" x14ac:dyDescent="0.25">
      <c r="A69" s="136">
        <v>61</v>
      </c>
      <c r="B69" s="137">
        <v>15163028</v>
      </c>
      <c r="C69" s="137">
        <v>7018734</v>
      </c>
      <c r="D69" s="137" t="s">
        <v>406</v>
      </c>
      <c r="E69" s="137" t="s">
        <v>387</v>
      </c>
      <c r="F69" s="139">
        <v>40102</v>
      </c>
      <c r="G69" s="138">
        <v>30</v>
      </c>
      <c r="H69" s="139">
        <v>40072</v>
      </c>
    </row>
    <row r="71" spans="1:18" x14ac:dyDescent="0.25">
      <c r="A71" s="136">
        <v>48</v>
      </c>
      <c r="B71" s="137">
        <v>14346318</v>
      </c>
      <c r="C71" s="137">
        <v>2229664</v>
      </c>
      <c r="D71" s="137" t="s">
        <v>390</v>
      </c>
      <c r="E71" s="137" t="s">
        <v>385</v>
      </c>
      <c r="F71" s="138" t="s">
        <v>391</v>
      </c>
      <c r="G71" s="139">
        <v>16320</v>
      </c>
      <c r="H71" s="138" t="s">
        <v>392</v>
      </c>
    </row>
    <row r="73" spans="1:18" x14ac:dyDescent="0.25">
      <c r="I73"/>
      <c r="J73"/>
      <c r="K73"/>
      <c r="L73"/>
      <c r="M73"/>
    </row>
    <row r="74" spans="1:18" x14ac:dyDescent="0.25">
      <c r="I74"/>
      <c r="J74"/>
      <c r="K74"/>
      <c r="L74"/>
      <c r="M74"/>
    </row>
    <row r="75" spans="1:18" x14ac:dyDescent="0.25">
      <c r="I75"/>
      <c r="J75"/>
      <c r="K75"/>
      <c r="L75"/>
      <c r="M75"/>
    </row>
    <row r="76" spans="1:18" x14ac:dyDescent="0.25">
      <c r="I76"/>
      <c r="J76"/>
      <c r="K76"/>
      <c r="L76"/>
      <c r="M76"/>
    </row>
    <row r="77" spans="1:18" x14ac:dyDescent="0.25">
      <c r="I77"/>
      <c r="J77"/>
      <c r="K77"/>
      <c r="L77"/>
      <c r="M77"/>
    </row>
  </sheetData>
  <autoFilter ref="A2:R66" xr:uid="{00000000-0001-0000-0700-000000000000}"/>
  <sortState xmlns:xlrd2="http://schemas.microsoft.com/office/spreadsheetml/2017/richdata2" ref="J3:O66">
    <sortCondition ref="J3:J66"/>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9AAFF-8F32-44AA-B1E3-2EA89973D016}">
  <dimension ref="A1:R112"/>
  <sheetViews>
    <sheetView tabSelected="1" topLeftCell="C74" workbookViewId="0">
      <selection activeCell="L104" sqref="L104"/>
    </sheetView>
  </sheetViews>
  <sheetFormatPr defaultRowHeight="15" x14ac:dyDescent="0.25"/>
  <cols>
    <col min="1" max="1" width="5.85546875" bestFit="1" customWidth="1"/>
    <col min="2" max="2" width="10.140625" bestFit="1" customWidth="1"/>
    <col min="3" max="3" width="9" bestFit="1" customWidth="1"/>
    <col min="4" max="4" width="45.7109375" bestFit="1" customWidth="1"/>
    <col min="5" max="5" width="26.140625" bestFit="1" customWidth="1"/>
    <col min="6" max="6" width="9" bestFit="1" customWidth="1"/>
    <col min="7" max="7" width="11.42578125" bestFit="1" customWidth="1"/>
    <col min="8" max="8" width="9" bestFit="1" customWidth="1"/>
    <col min="10" max="10" width="9" style="1" bestFit="1" customWidth="1"/>
    <col min="11" max="11" width="39.7109375" style="1" bestFit="1" customWidth="1"/>
    <col min="12" max="12" width="26.7109375" style="1" bestFit="1" customWidth="1"/>
    <col min="13" max="13" width="8" bestFit="1" customWidth="1"/>
    <col min="14" max="14" width="10.85546875" bestFit="1" customWidth="1"/>
    <col min="15" max="15" width="8" bestFit="1" customWidth="1"/>
  </cols>
  <sheetData>
    <row r="1" spans="1:18" x14ac:dyDescent="0.25">
      <c r="J1"/>
      <c r="K1"/>
      <c r="L1"/>
    </row>
    <row r="2" spans="1:18" x14ac:dyDescent="0.25">
      <c r="A2" s="141" t="s">
        <v>378</v>
      </c>
      <c r="B2" s="141" t="s">
        <v>379</v>
      </c>
      <c r="C2" s="141" t="s">
        <v>380</v>
      </c>
      <c r="D2" s="141" t="s">
        <v>381</v>
      </c>
      <c r="E2" s="141" t="s">
        <v>250</v>
      </c>
      <c r="F2" s="141" t="s">
        <v>382</v>
      </c>
      <c r="G2" s="141" t="s">
        <v>383</v>
      </c>
      <c r="H2" s="141" t="s">
        <v>384</v>
      </c>
      <c r="I2" s="141" t="s">
        <v>444</v>
      </c>
      <c r="J2" s="7" t="s">
        <v>1</v>
      </c>
      <c r="K2" s="7" t="s">
        <v>2</v>
      </c>
      <c r="L2" s="7" t="s">
        <v>3</v>
      </c>
      <c r="M2" t="s">
        <v>91</v>
      </c>
      <c r="N2" t="s">
        <v>170</v>
      </c>
      <c r="O2" t="s">
        <v>164</v>
      </c>
    </row>
    <row r="3" spans="1:18" x14ac:dyDescent="0.25">
      <c r="A3" s="142">
        <v>1</v>
      </c>
      <c r="B3" s="144">
        <v>14008285</v>
      </c>
      <c r="C3" s="144">
        <v>116574</v>
      </c>
      <c r="D3" s="144" t="s">
        <v>115</v>
      </c>
      <c r="E3" s="144" t="s">
        <v>387</v>
      </c>
      <c r="F3" s="145">
        <v>81298</v>
      </c>
      <c r="G3" s="145">
        <v>16460</v>
      </c>
      <c r="H3" s="145">
        <v>64838</v>
      </c>
      <c r="I3" s="148">
        <f>J3-C3</f>
        <v>0</v>
      </c>
      <c r="J3" s="16">
        <v>116574</v>
      </c>
      <c r="K3" s="11" t="s">
        <v>115</v>
      </c>
      <c r="L3" s="11" t="s">
        <v>222</v>
      </c>
      <c r="M3">
        <v>81298</v>
      </c>
      <c r="N3">
        <v>16460</v>
      </c>
      <c r="O3">
        <v>64838</v>
      </c>
      <c r="Q3" s="140">
        <f>F3-M3</f>
        <v>0</v>
      </c>
      <c r="R3" s="140">
        <f>G3-N3</f>
        <v>0</v>
      </c>
    </row>
    <row r="4" spans="1:18" x14ac:dyDescent="0.25">
      <c r="A4" s="142"/>
      <c r="B4" s="144"/>
      <c r="C4" s="144"/>
      <c r="D4" s="144"/>
      <c r="E4" s="144"/>
      <c r="F4" s="145"/>
      <c r="G4" s="145"/>
      <c r="H4" s="145"/>
      <c r="I4" s="148">
        <f>J4-C4</f>
        <v>253535</v>
      </c>
      <c r="J4" s="151" t="s">
        <v>443</v>
      </c>
      <c r="K4" s="11" t="s">
        <v>361</v>
      </c>
      <c r="L4" s="11" t="s">
        <v>201</v>
      </c>
      <c r="M4">
        <v>72977</v>
      </c>
      <c r="N4">
        <v>8517</v>
      </c>
      <c r="O4">
        <v>64460</v>
      </c>
      <c r="Q4" s="140">
        <f t="shared" ref="Q4:Q67" si="0">F4-M4</f>
        <v>-72977</v>
      </c>
      <c r="R4" s="140">
        <f t="shared" ref="R4:R67" si="1">G4-N4</f>
        <v>-8517</v>
      </c>
    </row>
    <row r="5" spans="1:18" x14ac:dyDescent="0.25">
      <c r="A5" s="142"/>
      <c r="B5" s="144"/>
      <c r="C5" s="144"/>
      <c r="D5" s="144"/>
      <c r="E5" s="144"/>
      <c r="F5" s="145"/>
      <c r="G5" s="145"/>
      <c r="H5" s="145"/>
      <c r="I5" s="148">
        <f t="shared" ref="I5:I68" si="2">J5-C5</f>
        <v>257693</v>
      </c>
      <c r="J5" s="126" t="s">
        <v>374</v>
      </c>
      <c r="K5" s="11" t="s">
        <v>343</v>
      </c>
      <c r="L5" s="11" t="s">
        <v>178</v>
      </c>
      <c r="M5">
        <v>67454</v>
      </c>
      <c r="N5">
        <v>8401</v>
      </c>
      <c r="O5">
        <v>59053</v>
      </c>
      <c r="Q5" s="140">
        <f t="shared" si="0"/>
        <v>-67454</v>
      </c>
      <c r="R5" s="140">
        <f t="shared" si="1"/>
        <v>-8401</v>
      </c>
    </row>
    <row r="6" spans="1:18" x14ac:dyDescent="0.25">
      <c r="A6" s="144">
        <v>2</v>
      </c>
      <c r="B6" s="144">
        <v>14340263</v>
      </c>
      <c r="C6" s="144">
        <v>2207580</v>
      </c>
      <c r="D6" s="144" t="s">
        <v>132</v>
      </c>
      <c r="E6" s="144" t="s">
        <v>387</v>
      </c>
      <c r="F6" s="145">
        <v>79200</v>
      </c>
      <c r="G6" s="145">
        <v>9694</v>
      </c>
      <c r="H6" s="145">
        <v>69506</v>
      </c>
      <c r="I6" s="148">
        <f t="shared" si="2"/>
        <v>0</v>
      </c>
      <c r="J6" s="10">
        <v>2207580</v>
      </c>
      <c r="K6" s="11" t="s">
        <v>132</v>
      </c>
      <c r="L6" s="11" t="s">
        <v>196</v>
      </c>
      <c r="M6">
        <v>79200</v>
      </c>
      <c r="N6">
        <v>9694</v>
      </c>
      <c r="O6">
        <v>69506</v>
      </c>
      <c r="Q6" s="140">
        <f t="shared" si="0"/>
        <v>0</v>
      </c>
      <c r="R6" s="140">
        <f t="shared" si="1"/>
        <v>0</v>
      </c>
    </row>
    <row r="7" spans="1:18" x14ac:dyDescent="0.25">
      <c r="A7" s="142">
        <v>3</v>
      </c>
      <c r="B7" s="144">
        <v>14340688</v>
      </c>
      <c r="C7" s="144">
        <v>2208100</v>
      </c>
      <c r="D7" s="144" t="s">
        <v>439</v>
      </c>
      <c r="E7" s="144" t="s">
        <v>387</v>
      </c>
      <c r="F7" s="145">
        <v>78735</v>
      </c>
      <c r="G7" s="145">
        <v>9694</v>
      </c>
      <c r="H7" s="145">
        <v>69041</v>
      </c>
      <c r="I7" s="148">
        <f t="shared" si="2"/>
        <v>0</v>
      </c>
      <c r="J7" s="11">
        <v>2208100</v>
      </c>
      <c r="K7" s="11" t="s">
        <v>370</v>
      </c>
      <c r="L7" s="11" t="s">
        <v>225</v>
      </c>
      <c r="M7">
        <v>79400</v>
      </c>
      <c r="N7">
        <v>9694</v>
      </c>
      <c r="O7">
        <v>69706</v>
      </c>
      <c r="Q7" s="140">
        <f t="shared" si="0"/>
        <v>-665</v>
      </c>
      <c r="R7" s="140">
        <f t="shared" si="1"/>
        <v>0</v>
      </c>
    </row>
    <row r="8" spans="1:18" x14ac:dyDescent="0.25">
      <c r="A8" s="144">
        <v>4</v>
      </c>
      <c r="B8" s="144">
        <v>14340912</v>
      </c>
      <c r="C8" s="144">
        <v>2208458</v>
      </c>
      <c r="D8" s="144" t="s">
        <v>163</v>
      </c>
      <c r="E8" s="144" t="s">
        <v>385</v>
      </c>
      <c r="F8" s="147" t="s">
        <v>431</v>
      </c>
      <c r="G8" s="145">
        <v>18395</v>
      </c>
      <c r="H8" s="147" t="s">
        <v>432</v>
      </c>
      <c r="I8" s="148">
        <f t="shared" si="2"/>
        <v>0</v>
      </c>
      <c r="J8" s="10">
        <v>2208458</v>
      </c>
      <c r="K8" s="11" t="s">
        <v>163</v>
      </c>
      <c r="L8" s="11" t="s">
        <v>212</v>
      </c>
      <c r="M8">
        <v>174887</v>
      </c>
      <c r="N8">
        <v>18320</v>
      </c>
      <c r="O8">
        <v>156567</v>
      </c>
      <c r="Q8" s="140" t="e">
        <f t="shared" si="0"/>
        <v>#VALUE!</v>
      </c>
      <c r="R8" s="140">
        <f t="shared" si="1"/>
        <v>75</v>
      </c>
    </row>
    <row r="9" spans="1:18" x14ac:dyDescent="0.25">
      <c r="A9" s="144"/>
      <c r="B9" s="144"/>
      <c r="C9" s="144"/>
      <c r="D9" s="144"/>
      <c r="E9" s="144"/>
      <c r="F9" s="147"/>
      <c r="G9" s="145"/>
      <c r="H9" s="147"/>
      <c r="I9" s="148">
        <f t="shared" si="2"/>
        <v>2217522</v>
      </c>
      <c r="J9" s="11">
        <v>2217522</v>
      </c>
      <c r="K9" s="11" t="s">
        <v>350</v>
      </c>
      <c r="L9" s="11" t="s">
        <v>189</v>
      </c>
      <c r="M9">
        <v>2900</v>
      </c>
      <c r="N9">
        <v>0</v>
      </c>
      <c r="O9">
        <v>2900</v>
      </c>
      <c r="Q9" s="140">
        <f t="shared" si="0"/>
        <v>-2900</v>
      </c>
      <c r="R9" s="140">
        <f t="shared" si="1"/>
        <v>0</v>
      </c>
    </row>
    <row r="10" spans="1:18" x14ac:dyDescent="0.25">
      <c r="A10" s="142">
        <v>5</v>
      </c>
      <c r="B10" s="144">
        <v>14344391</v>
      </c>
      <c r="C10" s="144">
        <v>2224172</v>
      </c>
      <c r="D10" s="144" t="s">
        <v>415</v>
      </c>
      <c r="E10" s="144" t="s">
        <v>387</v>
      </c>
      <c r="F10" s="145">
        <v>85187</v>
      </c>
      <c r="G10" s="145">
        <v>9635</v>
      </c>
      <c r="H10" s="145">
        <v>75552</v>
      </c>
      <c r="I10" s="148">
        <f t="shared" si="2"/>
        <v>0</v>
      </c>
      <c r="J10" s="11">
        <v>2224172</v>
      </c>
      <c r="K10" s="11" t="s">
        <v>353</v>
      </c>
      <c r="L10" s="11" t="s">
        <v>192</v>
      </c>
      <c r="M10">
        <v>85852</v>
      </c>
      <c r="N10">
        <v>14685</v>
      </c>
      <c r="O10">
        <v>71167</v>
      </c>
      <c r="Q10" s="140">
        <f t="shared" si="0"/>
        <v>-665</v>
      </c>
      <c r="R10" s="140">
        <f t="shared" si="1"/>
        <v>-5050</v>
      </c>
    </row>
    <row r="11" spans="1:18" x14ac:dyDescent="0.25">
      <c r="A11" s="144">
        <v>6</v>
      </c>
      <c r="B11" s="142">
        <v>14344418</v>
      </c>
      <c r="C11" s="142">
        <v>2224207</v>
      </c>
      <c r="D11" s="142" t="s">
        <v>106</v>
      </c>
      <c r="E11" s="142" t="s">
        <v>385</v>
      </c>
      <c r="F11" s="146" t="s">
        <v>416</v>
      </c>
      <c r="G11" s="143">
        <v>17560</v>
      </c>
      <c r="H11" s="146" t="s">
        <v>417</v>
      </c>
      <c r="I11" s="148">
        <f t="shared" si="2"/>
        <v>0</v>
      </c>
      <c r="J11" s="10">
        <v>2224207</v>
      </c>
      <c r="K11" s="11" t="s">
        <v>106</v>
      </c>
      <c r="L11" s="11" t="s">
        <v>180</v>
      </c>
      <c r="M11">
        <v>135593</v>
      </c>
      <c r="N11">
        <v>17485</v>
      </c>
      <c r="O11">
        <v>118108</v>
      </c>
      <c r="Q11" s="140" t="e">
        <f t="shared" si="0"/>
        <v>#VALUE!</v>
      </c>
      <c r="R11" s="140">
        <f t="shared" si="1"/>
        <v>75</v>
      </c>
    </row>
    <row r="12" spans="1:18" x14ac:dyDescent="0.25">
      <c r="A12" s="142">
        <v>7</v>
      </c>
      <c r="B12" s="144">
        <v>14344469</v>
      </c>
      <c r="C12" s="144">
        <v>2224268</v>
      </c>
      <c r="D12" s="144" t="s">
        <v>155</v>
      </c>
      <c r="E12" s="144" t="s">
        <v>387</v>
      </c>
      <c r="F12" s="145">
        <v>95324</v>
      </c>
      <c r="G12" s="145">
        <v>21685</v>
      </c>
      <c r="H12" s="145">
        <v>73639</v>
      </c>
      <c r="I12" s="148">
        <f t="shared" si="2"/>
        <v>0</v>
      </c>
      <c r="J12" s="10">
        <v>2224268</v>
      </c>
      <c r="K12" s="11" t="s">
        <v>155</v>
      </c>
      <c r="L12" s="11" t="s">
        <v>210</v>
      </c>
      <c r="M12">
        <v>95324</v>
      </c>
      <c r="N12">
        <v>21685</v>
      </c>
      <c r="O12">
        <v>73639</v>
      </c>
      <c r="Q12" s="140">
        <f t="shared" si="0"/>
        <v>0</v>
      </c>
      <c r="R12" s="140">
        <f t="shared" si="1"/>
        <v>0</v>
      </c>
    </row>
    <row r="13" spans="1:18" x14ac:dyDescent="0.25">
      <c r="A13" s="144">
        <v>8</v>
      </c>
      <c r="B13" s="144">
        <v>14344471</v>
      </c>
      <c r="C13" s="144">
        <v>2224272</v>
      </c>
      <c r="D13" s="144" t="s">
        <v>139</v>
      </c>
      <c r="E13" s="144" t="s">
        <v>385</v>
      </c>
      <c r="F13" s="147" t="s">
        <v>396</v>
      </c>
      <c r="G13" s="145">
        <v>23685</v>
      </c>
      <c r="H13" s="145">
        <v>76495</v>
      </c>
      <c r="I13" s="148">
        <f t="shared" si="2"/>
        <v>0</v>
      </c>
      <c r="J13" s="101">
        <v>2224272</v>
      </c>
      <c r="K13" s="86" t="s">
        <v>139</v>
      </c>
      <c r="L13" s="86" t="s">
        <v>179</v>
      </c>
      <c r="M13">
        <v>102782</v>
      </c>
      <c r="N13">
        <v>23685</v>
      </c>
      <c r="O13">
        <v>79097</v>
      </c>
      <c r="Q13" s="140" t="e">
        <f t="shared" si="0"/>
        <v>#VALUE!</v>
      </c>
      <c r="R13" s="140">
        <f t="shared" si="1"/>
        <v>0</v>
      </c>
    </row>
    <row r="14" spans="1:18" x14ac:dyDescent="0.25">
      <c r="A14" s="142">
        <v>9</v>
      </c>
      <c r="B14" s="142">
        <v>14344475</v>
      </c>
      <c r="C14" s="142">
        <v>2224276</v>
      </c>
      <c r="D14" s="142" t="s">
        <v>150</v>
      </c>
      <c r="E14" s="142" t="s">
        <v>387</v>
      </c>
      <c r="F14" s="143">
        <v>85852</v>
      </c>
      <c r="G14" s="143">
        <v>14685</v>
      </c>
      <c r="H14" s="143">
        <v>71167</v>
      </c>
      <c r="I14" s="148">
        <f t="shared" si="2"/>
        <v>0</v>
      </c>
      <c r="J14" s="10">
        <v>2224276</v>
      </c>
      <c r="K14" s="11" t="s">
        <v>150</v>
      </c>
      <c r="L14" s="11" t="s">
        <v>226</v>
      </c>
      <c r="M14">
        <v>85852</v>
      </c>
      <c r="N14">
        <v>14685</v>
      </c>
      <c r="O14">
        <v>71167</v>
      </c>
      <c r="Q14" s="140">
        <f t="shared" si="0"/>
        <v>0</v>
      </c>
      <c r="R14" s="140">
        <f t="shared" si="1"/>
        <v>0</v>
      </c>
    </row>
    <row r="15" spans="1:18" x14ac:dyDescent="0.25">
      <c r="A15" s="144">
        <v>10</v>
      </c>
      <c r="B15" s="142">
        <v>14344478</v>
      </c>
      <c r="C15" s="142">
        <v>2224284</v>
      </c>
      <c r="D15" s="142" t="s">
        <v>138</v>
      </c>
      <c r="E15" s="142" t="s">
        <v>387</v>
      </c>
      <c r="F15" s="143">
        <v>90165</v>
      </c>
      <c r="G15" s="143">
        <v>16685</v>
      </c>
      <c r="H15" s="143">
        <v>73480</v>
      </c>
      <c r="I15" s="148">
        <f t="shared" si="2"/>
        <v>0</v>
      </c>
      <c r="J15" s="10">
        <v>2224284</v>
      </c>
      <c r="K15" s="11" t="s">
        <v>138</v>
      </c>
      <c r="L15" s="11" t="s">
        <v>221</v>
      </c>
      <c r="M15">
        <v>90165</v>
      </c>
      <c r="N15">
        <v>16685</v>
      </c>
      <c r="O15">
        <v>73480</v>
      </c>
      <c r="Q15" s="140">
        <f t="shared" si="0"/>
        <v>0</v>
      </c>
      <c r="R15" s="140">
        <f t="shared" si="1"/>
        <v>0</v>
      </c>
    </row>
    <row r="16" spans="1:18" x14ac:dyDescent="0.25">
      <c r="A16" s="142">
        <v>11</v>
      </c>
      <c r="B16" s="142">
        <v>14344479</v>
      </c>
      <c r="C16" s="142">
        <v>2224285</v>
      </c>
      <c r="D16" s="142" t="s">
        <v>129</v>
      </c>
      <c r="E16" s="142" t="s">
        <v>387</v>
      </c>
      <c r="F16" s="143">
        <v>90365</v>
      </c>
      <c r="G16" s="143">
        <v>18685</v>
      </c>
      <c r="H16" s="143">
        <v>71680</v>
      </c>
      <c r="I16" s="148">
        <f t="shared" si="2"/>
        <v>0</v>
      </c>
      <c r="J16" s="10">
        <v>2224285</v>
      </c>
      <c r="K16" s="11" t="s">
        <v>129</v>
      </c>
      <c r="L16" s="11" t="s">
        <v>217</v>
      </c>
      <c r="M16">
        <v>90165</v>
      </c>
      <c r="N16">
        <v>18685</v>
      </c>
      <c r="O16">
        <v>71480</v>
      </c>
      <c r="Q16" s="140">
        <f t="shared" si="0"/>
        <v>200</v>
      </c>
      <c r="R16" s="140">
        <f t="shared" si="1"/>
        <v>0</v>
      </c>
    </row>
    <row r="17" spans="1:18" x14ac:dyDescent="0.25">
      <c r="A17" s="144">
        <v>12</v>
      </c>
      <c r="B17" s="142">
        <v>14344482</v>
      </c>
      <c r="C17" s="142">
        <v>2224288</v>
      </c>
      <c r="D17" s="142" t="s">
        <v>109</v>
      </c>
      <c r="E17" s="142" t="s">
        <v>387</v>
      </c>
      <c r="F17" s="143">
        <v>81298</v>
      </c>
      <c r="G17" s="143">
        <v>8685</v>
      </c>
      <c r="H17" s="143">
        <v>72613</v>
      </c>
      <c r="I17" s="148">
        <f t="shared" si="2"/>
        <v>0</v>
      </c>
      <c r="J17" s="10">
        <v>2224288</v>
      </c>
      <c r="K17" s="11" t="s">
        <v>109</v>
      </c>
      <c r="L17" s="11" t="s">
        <v>376</v>
      </c>
      <c r="M17">
        <v>81298</v>
      </c>
      <c r="N17">
        <v>13685</v>
      </c>
      <c r="O17">
        <v>67613</v>
      </c>
      <c r="Q17" s="140">
        <f t="shared" si="0"/>
        <v>0</v>
      </c>
      <c r="R17" s="140">
        <f t="shared" si="1"/>
        <v>-5000</v>
      </c>
    </row>
    <row r="18" spans="1:18" x14ac:dyDescent="0.25">
      <c r="A18" s="142">
        <v>13</v>
      </c>
      <c r="B18" s="142">
        <v>14344483</v>
      </c>
      <c r="C18" s="142">
        <v>2224289</v>
      </c>
      <c r="D18" s="142" t="s">
        <v>428</v>
      </c>
      <c r="E18" s="142" t="s">
        <v>387</v>
      </c>
      <c r="F18" s="143">
        <v>80070</v>
      </c>
      <c r="G18" s="143">
        <v>11685</v>
      </c>
      <c r="H18" s="143">
        <v>68385</v>
      </c>
      <c r="I18" s="148">
        <f t="shared" si="2"/>
        <v>0</v>
      </c>
      <c r="J18" s="11">
        <v>2224289</v>
      </c>
      <c r="K18" s="11" t="s">
        <v>358</v>
      </c>
      <c r="L18" s="11" t="s">
        <v>195</v>
      </c>
      <c r="M18">
        <v>83395</v>
      </c>
      <c r="N18">
        <v>11685</v>
      </c>
      <c r="O18">
        <v>71710</v>
      </c>
      <c r="Q18" s="140">
        <f t="shared" si="0"/>
        <v>-3325</v>
      </c>
      <c r="R18" s="140">
        <f t="shared" si="1"/>
        <v>0</v>
      </c>
    </row>
    <row r="19" spans="1:18" x14ac:dyDescent="0.25">
      <c r="A19" s="144">
        <v>14</v>
      </c>
      <c r="B19" s="142">
        <v>14344487</v>
      </c>
      <c r="C19" s="142">
        <v>2224293</v>
      </c>
      <c r="D19" s="142" t="s">
        <v>424</v>
      </c>
      <c r="E19" s="142" t="s">
        <v>385</v>
      </c>
      <c r="F19" s="143">
        <v>92895</v>
      </c>
      <c r="G19" s="143">
        <v>19485</v>
      </c>
      <c r="H19" s="143">
        <v>73410</v>
      </c>
      <c r="I19" s="148">
        <f t="shared" si="2"/>
        <v>0</v>
      </c>
      <c r="J19" s="10">
        <v>2224293</v>
      </c>
      <c r="K19" s="11" t="s">
        <v>227</v>
      </c>
      <c r="L19" s="11" t="s">
        <v>225</v>
      </c>
      <c r="M19">
        <v>92895</v>
      </c>
      <c r="N19">
        <v>19485</v>
      </c>
      <c r="O19">
        <v>73410</v>
      </c>
      <c r="Q19" s="140">
        <f t="shared" si="0"/>
        <v>0</v>
      </c>
      <c r="R19" s="140">
        <f t="shared" si="1"/>
        <v>0</v>
      </c>
    </row>
    <row r="20" spans="1:18" x14ac:dyDescent="0.25">
      <c r="A20" s="142">
        <v>15</v>
      </c>
      <c r="B20" s="142">
        <v>14344491</v>
      </c>
      <c r="C20" s="142">
        <v>2224300</v>
      </c>
      <c r="D20" s="142" t="s">
        <v>149</v>
      </c>
      <c r="E20" s="142" t="s">
        <v>387</v>
      </c>
      <c r="F20" s="143">
        <v>85852</v>
      </c>
      <c r="G20" s="143">
        <v>11403</v>
      </c>
      <c r="H20" s="143">
        <v>74449</v>
      </c>
      <c r="I20" s="148">
        <f t="shared" si="2"/>
        <v>0</v>
      </c>
      <c r="J20" s="10">
        <v>2224300</v>
      </c>
      <c r="K20" s="11" t="s">
        <v>149</v>
      </c>
      <c r="L20" s="11" t="s">
        <v>181</v>
      </c>
      <c r="M20">
        <v>85852</v>
      </c>
      <c r="N20">
        <v>11403</v>
      </c>
      <c r="O20">
        <v>74449</v>
      </c>
      <c r="Q20" s="140">
        <f t="shared" si="0"/>
        <v>0</v>
      </c>
      <c r="R20" s="140">
        <f t="shared" si="1"/>
        <v>0</v>
      </c>
    </row>
    <row r="21" spans="1:18" x14ac:dyDescent="0.25">
      <c r="A21" s="144">
        <v>16</v>
      </c>
      <c r="B21" s="142">
        <v>14344500</v>
      </c>
      <c r="C21" s="142">
        <v>2224312</v>
      </c>
      <c r="D21" s="142" t="s">
        <v>143</v>
      </c>
      <c r="E21" s="142" t="s">
        <v>387</v>
      </c>
      <c r="F21" s="143">
        <v>79400</v>
      </c>
      <c r="G21" s="143">
        <v>12694</v>
      </c>
      <c r="H21" s="143">
        <v>66706</v>
      </c>
      <c r="I21" s="148">
        <f t="shared" si="2"/>
        <v>0</v>
      </c>
      <c r="J21" s="10">
        <v>2224312</v>
      </c>
      <c r="K21" s="11" t="s">
        <v>143</v>
      </c>
      <c r="L21" s="11" t="s">
        <v>173</v>
      </c>
      <c r="M21">
        <v>79400</v>
      </c>
      <c r="N21">
        <v>12664</v>
      </c>
      <c r="O21">
        <v>66736</v>
      </c>
      <c r="Q21" s="140">
        <f t="shared" si="0"/>
        <v>0</v>
      </c>
      <c r="R21" s="140">
        <f t="shared" si="1"/>
        <v>30</v>
      </c>
    </row>
    <row r="22" spans="1:18" x14ac:dyDescent="0.25">
      <c r="A22" s="142">
        <v>17</v>
      </c>
      <c r="B22" s="142">
        <v>14344502</v>
      </c>
      <c r="C22" s="142">
        <v>2224317</v>
      </c>
      <c r="D22" s="142" t="s">
        <v>159</v>
      </c>
      <c r="E22" s="142" t="s">
        <v>385</v>
      </c>
      <c r="F22" s="146" t="s">
        <v>388</v>
      </c>
      <c r="G22" s="143">
        <v>16889</v>
      </c>
      <c r="H22" s="143">
        <v>85893</v>
      </c>
      <c r="I22" s="148">
        <f t="shared" si="2"/>
        <v>0</v>
      </c>
      <c r="J22" s="101">
        <v>2224317</v>
      </c>
      <c r="K22" s="86" t="s">
        <v>159</v>
      </c>
      <c r="L22" s="86" t="s">
        <v>192</v>
      </c>
      <c r="M22">
        <v>105559</v>
      </c>
      <c r="N22">
        <v>16964</v>
      </c>
      <c r="O22">
        <v>88595</v>
      </c>
      <c r="Q22" s="140" t="e">
        <f t="shared" si="0"/>
        <v>#VALUE!</v>
      </c>
      <c r="R22" s="140">
        <f t="shared" si="1"/>
        <v>-75</v>
      </c>
    </row>
    <row r="23" spans="1:18" x14ac:dyDescent="0.25">
      <c r="A23" s="144">
        <v>18</v>
      </c>
      <c r="B23" s="144">
        <v>14344504</v>
      </c>
      <c r="C23" s="144">
        <v>2224319</v>
      </c>
      <c r="D23" s="144" t="s">
        <v>140</v>
      </c>
      <c r="E23" s="144" t="s">
        <v>385</v>
      </c>
      <c r="F23" s="147" t="s">
        <v>429</v>
      </c>
      <c r="G23" s="145">
        <v>22685</v>
      </c>
      <c r="H23" s="145">
        <v>82699</v>
      </c>
      <c r="I23" s="148">
        <f t="shared" si="2"/>
        <v>0</v>
      </c>
      <c r="J23" s="10">
        <v>2224319</v>
      </c>
      <c r="K23" s="11" t="s">
        <v>140</v>
      </c>
      <c r="L23" s="11" t="s">
        <v>211</v>
      </c>
      <c r="M23">
        <v>105384</v>
      </c>
      <c r="N23">
        <v>22685</v>
      </c>
      <c r="O23">
        <v>82699</v>
      </c>
      <c r="Q23" s="140" t="e">
        <f t="shared" si="0"/>
        <v>#VALUE!</v>
      </c>
      <c r="R23" s="140">
        <f t="shared" si="1"/>
        <v>0</v>
      </c>
    </row>
    <row r="24" spans="1:18" x14ac:dyDescent="0.25">
      <c r="A24" s="144"/>
      <c r="B24" s="144"/>
      <c r="C24" s="144"/>
      <c r="D24" s="144"/>
      <c r="E24" s="144"/>
      <c r="F24" s="147"/>
      <c r="G24" s="145"/>
      <c r="H24" s="145"/>
      <c r="I24" s="148">
        <f t="shared" si="2"/>
        <v>2224323</v>
      </c>
      <c r="J24" s="11">
        <v>2224323</v>
      </c>
      <c r="K24" s="11" t="s">
        <v>354</v>
      </c>
      <c r="L24" s="11" t="s">
        <v>193</v>
      </c>
      <c r="M24">
        <v>83595</v>
      </c>
      <c r="N24">
        <v>9685</v>
      </c>
      <c r="O24">
        <v>73910</v>
      </c>
      <c r="Q24" s="140">
        <f t="shared" si="0"/>
        <v>-83595</v>
      </c>
      <c r="R24" s="140">
        <f t="shared" si="1"/>
        <v>-9685</v>
      </c>
    </row>
    <row r="25" spans="1:18" x14ac:dyDescent="0.25">
      <c r="A25" s="142">
        <v>19</v>
      </c>
      <c r="B25" s="144">
        <v>14344507</v>
      </c>
      <c r="C25" s="144">
        <v>2224325</v>
      </c>
      <c r="D25" s="144" t="s">
        <v>121</v>
      </c>
      <c r="E25" s="144" t="s">
        <v>387</v>
      </c>
      <c r="F25" s="145">
        <v>85652</v>
      </c>
      <c r="G25" s="145">
        <v>14485</v>
      </c>
      <c r="H25" s="145">
        <v>71167</v>
      </c>
      <c r="I25" s="148">
        <f t="shared" si="2"/>
        <v>0</v>
      </c>
      <c r="J25" s="10">
        <v>2224325</v>
      </c>
      <c r="K25" s="11" t="s">
        <v>121</v>
      </c>
      <c r="L25" s="11" t="s">
        <v>207</v>
      </c>
      <c r="M25">
        <v>85652</v>
      </c>
      <c r="N25">
        <v>14485</v>
      </c>
      <c r="O25">
        <v>71167</v>
      </c>
      <c r="Q25" s="140">
        <f t="shared" si="0"/>
        <v>0</v>
      </c>
      <c r="R25" s="140">
        <f t="shared" si="1"/>
        <v>0</v>
      </c>
    </row>
    <row r="26" spans="1:18" x14ac:dyDescent="0.25">
      <c r="A26" s="144">
        <v>20</v>
      </c>
      <c r="B26" s="142">
        <v>14344509</v>
      </c>
      <c r="C26" s="142">
        <v>2224327</v>
      </c>
      <c r="D26" s="142" t="s">
        <v>148</v>
      </c>
      <c r="E26" s="142" t="s">
        <v>387</v>
      </c>
      <c r="F26" s="143">
        <v>85652</v>
      </c>
      <c r="G26" s="143">
        <v>11685</v>
      </c>
      <c r="H26" s="143">
        <v>73967</v>
      </c>
      <c r="I26" s="148">
        <f t="shared" si="2"/>
        <v>0</v>
      </c>
      <c r="J26" s="10">
        <v>2224327</v>
      </c>
      <c r="K26" s="11" t="s">
        <v>148</v>
      </c>
      <c r="L26" s="11" t="s">
        <v>372</v>
      </c>
      <c r="M26">
        <v>85652</v>
      </c>
      <c r="N26">
        <v>11685</v>
      </c>
      <c r="O26">
        <v>73967</v>
      </c>
      <c r="Q26" s="140">
        <f t="shared" si="0"/>
        <v>0</v>
      </c>
      <c r="R26" s="140">
        <f t="shared" si="1"/>
        <v>0</v>
      </c>
    </row>
    <row r="27" spans="1:18" x14ac:dyDescent="0.25">
      <c r="A27" s="142">
        <v>21</v>
      </c>
      <c r="B27" s="144">
        <v>14416948</v>
      </c>
      <c r="C27" s="144">
        <v>2224331</v>
      </c>
      <c r="D27" s="144" t="s">
        <v>130</v>
      </c>
      <c r="E27" s="144" t="s">
        <v>387</v>
      </c>
      <c r="F27" s="145">
        <v>85852</v>
      </c>
      <c r="G27" s="145">
        <v>9685</v>
      </c>
      <c r="H27" s="145">
        <v>76167</v>
      </c>
      <c r="I27" s="148">
        <f t="shared" si="2"/>
        <v>0</v>
      </c>
      <c r="J27" s="10">
        <v>2224331</v>
      </c>
      <c r="K27" s="11" t="s">
        <v>130</v>
      </c>
      <c r="L27" s="11" t="s">
        <v>219</v>
      </c>
      <c r="M27">
        <v>85852</v>
      </c>
      <c r="N27">
        <v>9685</v>
      </c>
      <c r="O27">
        <v>76167</v>
      </c>
      <c r="Q27" s="140">
        <f t="shared" si="0"/>
        <v>0</v>
      </c>
      <c r="R27" s="140">
        <f t="shared" si="1"/>
        <v>0</v>
      </c>
    </row>
    <row r="28" spans="1:18" x14ac:dyDescent="0.25">
      <c r="A28" s="144">
        <v>22</v>
      </c>
      <c r="B28" s="144">
        <v>14344511</v>
      </c>
      <c r="C28" s="144">
        <v>2224332</v>
      </c>
      <c r="D28" s="144" t="s">
        <v>153</v>
      </c>
      <c r="E28" s="144" t="s">
        <v>387</v>
      </c>
      <c r="F28" s="147" t="s">
        <v>396</v>
      </c>
      <c r="G28" s="145">
        <v>22760</v>
      </c>
      <c r="H28" s="145">
        <v>77420</v>
      </c>
      <c r="I28" s="148">
        <f t="shared" si="2"/>
        <v>0</v>
      </c>
      <c r="J28" s="10">
        <v>2224332</v>
      </c>
      <c r="K28" s="11" t="s">
        <v>153</v>
      </c>
      <c r="L28" s="11" t="s">
        <v>174</v>
      </c>
      <c r="M28">
        <v>100180</v>
      </c>
      <c r="N28">
        <v>22685</v>
      </c>
      <c r="O28">
        <v>77495</v>
      </c>
      <c r="Q28" s="140" t="e">
        <f t="shared" si="0"/>
        <v>#VALUE!</v>
      </c>
      <c r="R28" s="140">
        <f t="shared" si="1"/>
        <v>75</v>
      </c>
    </row>
    <row r="29" spans="1:18" x14ac:dyDescent="0.25">
      <c r="A29" s="142">
        <v>23</v>
      </c>
      <c r="B29" s="142">
        <v>14344513</v>
      </c>
      <c r="C29" s="142">
        <v>2224334</v>
      </c>
      <c r="D29" s="142" t="s">
        <v>134</v>
      </c>
      <c r="E29" s="142" t="s">
        <v>387</v>
      </c>
      <c r="F29" s="143">
        <v>87909</v>
      </c>
      <c r="G29" s="143">
        <v>14930</v>
      </c>
      <c r="H29" s="143">
        <v>72979</v>
      </c>
      <c r="I29" s="148">
        <f t="shared" si="2"/>
        <v>0</v>
      </c>
      <c r="J29" s="10">
        <v>2224334</v>
      </c>
      <c r="K29" s="11" t="s">
        <v>134</v>
      </c>
      <c r="L29" s="11" t="s">
        <v>212</v>
      </c>
      <c r="M29">
        <v>87909</v>
      </c>
      <c r="N29">
        <v>14960</v>
      </c>
      <c r="O29">
        <v>72949</v>
      </c>
      <c r="Q29" s="140">
        <f t="shared" si="0"/>
        <v>0</v>
      </c>
      <c r="R29" s="140">
        <f t="shared" si="1"/>
        <v>-30</v>
      </c>
    </row>
    <row r="30" spans="1:18" x14ac:dyDescent="0.25">
      <c r="A30" s="144">
        <v>24</v>
      </c>
      <c r="B30" s="144">
        <v>14416951</v>
      </c>
      <c r="C30" s="144">
        <v>2224338</v>
      </c>
      <c r="D30" s="144" t="s">
        <v>120</v>
      </c>
      <c r="E30" s="144" t="s">
        <v>387</v>
      </c>
      <c r="F30" s="145">
        <v>83395</v>
      </c>
      <c r="G30" s="145">
        <v>14685</v>
      </c>
      <c r="H30" s="145">
        <v>68710</v>
      </c>
      <c r="I30" s="148">
        <f t="shared" si="2"/>
        <v>0</v>
      </c>
      <c r="J30" s="10">
        <v>2224338</v>
      </c>
      <c r="K30" s="11" t="s">
        <v>120</v>
      </c>
      <c r="L30" s="11" t="s">
        <v>185</v>
      </c>
      <c r="M30">
        <v>83395</v>
      </c>
      <c r="N30">
        <v>14685</v>
      </c>
      <c r="O30">
        <v>68710</v>
      </c>
      <c r="Q30" s="140">
        <f t="shared" si="0"/>
        <v>0</v>
      </c>
      <c r="R30" s="140">
        <f t="shared" si="1"/>
        <v>0</v>
      </c>
    </row>
    <row r="31" spans="1:18" x14ac:dyDescent="0.25">
      <c r="A31" s="142">
        <v>25</v>
      </c>
      <c r="B31" s="144">
        <v>14344518</v>
      </c>
      <c r="C31" s="144">
        <v>2224343</v>
      </c>
      <c r="D31" s="144" t="s">
        <v>125</v>
      </c>
      <c r="E31" s="144" t="s">
        <v>387</v>
      </c>
      <c r="F31" s="145">
        <v>85852</v>
      </c>
      <c r="G31" s="145">
        <v>8685</v>
      </c>
      <c r="H31" s="145">
        <v>77167</v>
      </c>
      <c r="I31" s="148">
        <f t="shared" si="2"/>
        <v>0</v>
      </c>
      <c r="J31" s="10">
        <v>2224343</v>
      </c>
      <c r="K31" s="11" t="s">
        <v>125</v>
      </c>
      <c r="L31" s="11" t="s">
        <v>200</v>
      </c>
      <c r="M31">
        <v>85852</v>
      </c>
      <c r="N31">
        <v>8685</v>
      </c>
      <c r="O31">
        <v>77167</v>
      </c>
      <c r="Q31" s="140">
        <f t="shared" si="0"/>
        <v>0</v>
      </c>
      <c r="R31" s="140">
        <f t="shared" si="1"/>
        <v>0</v>
      </c>
    </row>
    <row r="32" spans="1:18" x14ac:dyDescent="0.25">
      <c r="A32" s="144">
        <v>26</v>
      </c>
      <c r="B32" s="144">
        <v>14344521</v>
      </c>
      <c r="C32" s="144">
        <v>2224346</v>
      </c>
      <c r="D32" s="144" t="s">
        <v>117</v>
      </c>
      <c r="E32" s="144" t="s">
        <v>387</v>
      </c>
      <c r="F32" s="145">
        <v>95149</v>
      </c>
      <c r="G32" s="145">
        <v>16889</v>
      </c>
      <c r="H32" s="145">
        <v>78260</v>
      </c>
      <c r="I32" s="148">
        <f t="shared" si="2"/>
        <v>0</v>
      </c>
      <c r="J32" s="10">
        <v>2224346</v>
      </c>
      <c r="K32" s="11" t="s">
        <v>117</v>
      </c>
      <c r="L32" s="11" t="s">
        <v>192</v>
      </c>
      <c r="M32">
        <v>95324</v>
      </c>
      <c r="N32">
        <v>16889</v>
      </c>
      <c r="O32">
        <v>78435</v>
      </c>
      <c r="Q32" s="140">
        <f t="shared" si="0"/>
        <v>-175</v>
      </c>
      <c r="R32" s="140">
        <f t="shared" si="1"/>
        <v>0</v>
      </c>
    </row>
    <row r="33" spans="1:18" x14ac:dyDescent="0.25">
      <c r="A33" s="142">
        <v>27</v>
      </c>
      <c r="B33" s="144">
        <v>14344522</v>
      </c>
      <c r="C33" s="144">
        <v>2224347</v>
      </c>
      <c r="D33" s="144" t="s">
        <v>124</v>
      </c>
      <c r="E33" s="144" t="s">
        <v>387</v>
      </c>
      <c r="F33" s="145">
        <v>85652</v>
      </c>
      <c r="G33" s="145">
        <v>12685</v>
      </c>
      <c r="H33" s="145">
        <v>72967</v>
      </c>
      <c r="I33" s="148">
        <f t="shared" si="2"/>
        <v>0</v>
      </c>
      <c r="J33" s="10">
        <v>2224347</v>
      </c>
      <c r="K33" s="11" t="s">
        <v>124</v>
      </c>
      <c r="L33" s="11" t="s">
        <v>224</v>
      </c>
      <c r="M33">
        <v>85652</v>
      </c>
      <c r="N33">
        <v>12685</v>
      </c>
      <c r="O33">
        <v>72967</v>
      </c>
      <c r="Q33" s="140">
        <f t="shared" si="0"/>
        <v>0</v>
      </c>
      <c r="R33" s="140">
        <f t="shared" si="1"/>
        <v>0</v>
      </c>
    </row>
    <row r="34" spans="1:18" x14ac:dyDescent="0.25">
      <c r="A34" s="144">
        <v>28</v>
      </c>
      <c r="B34" s="142">
        <v>14344523</v>
      </c>
      <c r="C34" s="142">
        <v>2224348</v>
      </c>
      <c r="D34" s="142" t="s">
        <v>123</v>
      </c>
      <c r="E34" s="142" t="s">
        <v>387</v>
      </c>
      <c r="F34" s="143">
        <v>90165</v>
      </c>
      <c r="G34" s="143">
        <v>16685</v>
      </c>
      <c r="H34" s="143">
        <v>73480</v>
      </c>
      <c r="I34" s="148">
        <f t="shared" si="2"/>
        <v>0</v>
      </c>
      <c r="J34" s="10">
        <v>2224348</v>
      </c>
      <c r="K34" s="11" t="s">
        <v>123</v>
      </c>
      <c r="L34" s="11" t="s">
        <v>213</v>
      </c>
      <c r="M34">
        <v>90165</v>
      </c>
      <c r="N34">
        <v>16685</v>
      </c>
      <c r="O34">
        <v>73480</v>
      </c>
      <c r="Q34" s="140">
        <f t="shared" si="0"/>
        <v>0</v>
      </c>
      <c r="R34" s="140">
        <f t="shared" si="1"/>
        <v>0</v>
      </c>
    </row>
    <row r="35" spans="1:18" x14ac:dyDescent="0.25">
      <c r="A35" s="142">
        <v>29</v>
      </c>
      <c r="B35" s="142">
        <v>14344524</v>
      </c>
      <c r="C35" s="142">
        <v>2224353</v>
      </c>
      <c r="D35" s="142" t="s">
        <v>122</v>
      </c>
      <c r="E35" s="142" t="s">
        <v>387</v>
      </c>
      <c r="F35" s="143">
        <v>90165</v>
      </c>
      <c r="G35" s="143">
        <v>8685</v>
      </c>
      <c r="H35" s="143">
        <v>81480</v>
      </c>
      <c r="I35" s="148">
        <f t="shared" si="2"/>
        <v>0</v>
      </c>
      <c r="J35" s="10">
        <v>2224353</v>
      </c>
      <c r="K35" s="11" t="s">
        <v>122</v>
      </c>
      <c r="L35" s="11" t="s">
        <v>194</v>
      </c>
      <c r="M35">
        <v>90165</v>
      </c>
      <c r="N35">
        <v>8685</v>
      </c>
      <c r="O35">
        <v>81480</v>
      </c>
      <c r="Q35" s="140">
        <f t="shared" si="0"/>
        <v>0</v>
      </c>
      <c r="R35" s="140">
        <f t="shared" si="1"/>
        <v>0</v>
      </c>
    </row>
    <row r="36" spans="1:18" x14ac:dyDescent="0.25">
      <c r="A36" s="144">
        <v>30</v>
      </c>
      <c r="B36" s="144">
        <v>14344527</v>
      </c>
      <c r="C36" s="144">
        <v>2224356</v>
      </c>
      <c r="D36" s="144" t="s">
        <v>108</v>
      </c>
      <c r="E36" s="144" t="s">
        <v>387</v>
      </c>
      <c r="F36" s="145">
        <v>85652</v>
      </c>
      <c r="G36" s="145">
        <v>15685</v>
      </c>
      <c r="H36" s="145">
        <v>69967</v>
      </c>
      <c r="I36" s="148">
        <f t="shared" si="2"/>
        <v>0</v>
      </c>
      <c r="J36" s="10">
        <v>2224356</v>
      </c>
      <c r="K36" s="11" t="s">
        <v>108</v>
      </c>
      <c r="L36" s="11" t="s">
        <v>206</v>
      </c>
      <c r="M36">
        <v>85652</v>
      </c>
      <c r="N36">
        <v>15685</v>
      </c>
      <c r="O36">
        <v>69967</v>
      </c>
      <c r="Q36" s="140">
        <f t="shared" si="0"/>
        <v>0</v>
      </c>
      <c r="R36" s="140">
        <f t="shared" si="1"/>
        <v>0</v>
      </c>
    </row>
    <row r="37" spans="1:18" x14ac:dyDescent="0.25">
      <c r="A37" s="142">
        <v>31</v>
      </c>
      <c r="B37" s="142">
        <v>14344528</v>
      </c>
      <c r="C37" s="142">
        <v>2224357</v>
      </c>
      <c r="D37" s="142" t="s">
        <v>438</v>
      </c>
      <c r="E37" s="142" t="s">
        <v>387</v>
      </c>
      <c r="F37" s="143">
        <v>85327</v>
      </c>
      <c r="G37" s="143">
        <v>7485</v>
      </c>
      <c r="H37" s="143">
        <v>77842</v>
      </c>
      <c r="I37" s="148">
        <f t="shared" si="2"/>
        <v>0</v>
      </c>
      <c r="J37" s="11">
        <v>2224357</v>
      </c>
      <c r="K37" s="11" t="s">
        <v>342</v>
      </c>
      <c r="L37" s="11" t="s">
        <v>172</v>
      </c>
      <c r="M37">
        <v>85652</v>
      </c>
      <c r="N37">
        <v>12685</v>
      </c>
      <c r="O37">
        <v>72967</v>
      </c>
      <c r="Q37" s="140">
        <f t="shared" si="0"/>
        <v>-325</v>
      </c>
      <c r="R37" s="140">
        <f t="shared" si="1"/>
        <v>-5200</v>
      </c>
    </row>
    <row r="38" spans="1:18" x14ac:dyDescent="0.25">
      <c r="A38" s="144">
        <v>32</v>
      </c>
      <c r="B38" s="144">
        <v>14344530</v>
      </c>
      <c r="C38" s="144">
        <v>2224360</v>
      </c>
      <c r="D38" s="144" t="s">
        <v>119</v>
      </c>
      <c r="E38" s="144" t="s">
        <v>387</v>
      </c>
      <c r="F38" s="145">
        <v>85852</v>
      </c>
      <c r="G38" s="145">
        <v>12685</v>
      </c>
      <c r="H38" s="145">
        <v>73167</v>
      </c>
      <c r="I38" s="148">
        <f t="shared" si="2"/>
        <v>0</v>
      </c>
      <c r="J38" s="10">
        <v>2224360</v>
      </c>
      <c r="K38" s="11" t="s">
        <v>119</v>
      </c>
      <c r="L38" s="11" t="s">
        <v>197</v>
      </c>
      <c r="M38">
        <v>85852</v>
      </c>
      <c r="N38">
        <v>12685</v>
      </c>
      <c r="O38">
        <v>73167</v>
      </c>
      <c r="Q38" s="140">
        <f t="shared" si="0"/>
        <v>0</v>
      </c>
      <c r="R38" s="140">
        <f t="shared" si="1"/>
        <v>0</v>
      </c>
    </row>
    <row r="39" spans="1:18" x14ac:dyDescent="0.25">
      <c r="A39" s="142">
        <v>33</v>
      </c>
      <c r="B39" s="144">
        <v>14416956</v>
      </c>
      <c r="C39" s="144">
        <v>2224361</v>
      </c>
      <c r="D39" s="144" t="s">
        <v>414</v>
      </c>
      <c r="E39" s="144" t="s">
        <v>387</v>
      </c>
      <c r="F39" s="145">
        <v>85652</v>
      </c>
      <c r="G39" s="145">
        <v>16985</v>
      </c>
      <c r="H39" s="145">
        <v>68667</v>
      </c>
      <c r="I39" s="148">
        <f t="shared" si="2"/>
        <v>0</v>
      </c>
      <c r="J39" s="11">
        <v>2224361</v>
      </c>
      <c r="K39" s="11" t="s">
        <v>363</v>
      </c>
      <c r="L39" s="11" t="s">
        <v>203</v>
      </c>
      <c r="M39">
        <v>85652</v>
      </c>
      <c r="N39">
        <v>16985</v>
      </c>
      <c r="O39">
        <v>68667</v>
      </c>
      <c r="Q39" s="140">
        <f t="shared" si="0"/>
        <v>0</v>
      </c>
      <c r="R39" s="140">
        <f t="shared" si="1"/>
        <v>0</v>
      </c>
    </row>
    <row r="40" spans="1:18" x14ac:dyDescent="0.25">
      <c r="A40" s="144">
        <v>34</v>
      </c>
      <c r="B40" s="144">
        <v>14344532</v>
      </c>
      <c r="C40" s="144">
        <v>2224363</v>
      </c>
      <c r="D40" s="144" t="s">
        <v>158</v>
      </c>
      <c r="E40" s="144" t="s">
        <v>385</v>
      </c>
      <c r="F40" s="145">
        <v>97578</v>
      </c>
      <c r="G40" s="145">
        <v>15685</v>
      </c>
      <c r="H40" s="145">
        <v>81893</v>
      </c>
      <c r="I40" s="148">
        <f t="shared" si="2"/>
        <v>0</v>
      </c>
      <c r="J40" s="10">
        <v>2224363</v>
      </c>
      <c r="K40" s="11" t="s">
        <v>158</v>
      </c>
      <c r="L40" s="11" t="s">
        <v>215</v>
      </c>
      <c r="M40">
        <v>97578</v>
      </c>
      <c r="N40">
        <v>15685</v>
      </c>
      <c r="O40">
        <v>81893</v>
      </c>
      <c r="Q40" s="140">
        <f t="shared" si="0"/>
        <v>0</v>
      </c>
      <c r="R40" s="140">
        <f t="shared" si="1"/>
        <v>0</v>
      </c>
    </row>
    <row r="41" spans="1:18" x14ac:dyDescent="0.25">
      <c r="A41" s="142">
        <v>35</v>
      </c>
      <c r="B41" s="142">
        <v>14344533</v>
      </c>
      <c r="C41" s="142">
        <v>2224364</v>
      </c>
      <c r="D41" s="142" t="s">
        <v>160</v>
      </c>
      <c r="E41" s="142" t="s">
        <v>385</v>
      </c>
      <c r="F41" s="146" t="s">
        <v>433</v>
      </c>
      <c r="G41" s="143">
        <v>24678</v>
      </c>
      <c r="H41" s="146" t="s">
        <v>434</v>
      </c>
      <c r="I41" s="148">
        <f t="shared" si="2"/>
        <v>0</v>
      </c>
      <c r="J41" s="10">
        <v>2224364</v>
      </c>
      <c r="K41" s="11" t="s">
        <v>160</v>
      </c>
      <c r="L41" s="11" t="s">
        <v>191</v>
      </c>
      <c r="M41">
        <v>138965</v>
      </c>
      <c r="N41">
        <v>24603</v>
      </c>
      <c r="O41">
        <v>114362</v>
      </c>
      <c r="Q41" s="140" t="e">
        <f t="shared" si="0"/>
        <v>#VALUE!</v>
      </c>
      <c r="R41" s="140">
        <f t="shared" si="1"/>
        <v>75</v>
      </c>
    </row>
    <row r="42" spans="1:18" x14ac:dyDescent="0.25">
      <c r="A42" s="144">
        <v>36</v>
      </c>
      <c r="B42" s="142">
        <v>14344534</v>
      </c>
      <c r="C42" s="142">
        <v>2224365</v>
      </c>
      <c r="D42" s="142" t="s">
        <v>112</v>
      </c>
      <c r="E42" s="142" t="s">
        <v>387</v>
      </c>
      <c r="F42" s="143">
        <v>90165</v>
      </c>
      <c r="G42" s="143">
        <v>18685</v>
      </c>
      <c r="H42" s="143">
        <v>71480</v>
      </c>
      <c r="I42" s="148">
        <f t="shared" si="2"/>
        <v>0</v>
      </c>
      <c r="J42" s="10">
        <v>2224365</v>
      </c>
      <c r="K42" s="11" t="s">
        <v>112</v>
      </c>
      <c r="L42" s="11" t="s">
        <v>189</v>
      </c>
      <c r="M42">
        <v>90365</v>
      </c>
      <c r="N42">
        <v>18685</v>
      </c>
      <c r="O42">
        <v>71680</v>
      </c>
      <c r="Q42" s="140">
        <f t="shared" si="0"/>
        <v>-200</v>
      </c>
      <c r="R42" s="140">
        <f t="shared" si="1"/>
        <v>0</v>
      </c>
    </row>
    <row r="43" spans="1:18" x14ac:dyDescent="0.25">
      <c r="A43" s="142">
        <v>37</v>
      </c>
      <c r="B43" s="142">
        <v>14344618</v>
      </c>
      <c r="C43" s="142">
        <v>2224528</v>
      </c>
      <c r="D43" s="142" t="s">
        <v>161</v>
      </c>
      <c r="E43" s="142" t="s">
        <v>385</v>
      </c>
      <c r="F43" s="146" t="s">
        <v>440</v>
      </c>
      <c r="G43" s="143">
        <v>12620</v>
      </c>
      <c r="H43" s="146" t="s">
        <v>441</v>
      </c>
      <c r="I43" s="148">
        <f t="shared" si="2"/>
        <v>0</v>
      </c>
      <c r="J43" s="10">
        <v>2224528</v>
      </c>
      <c r="K43" s="11" t="s">
        <v>161</v>
      </c>
      <c r="L43" s="11" t="s">
        <v>172</v>
      </c>
      <c r="M43">
        <v>135593</v>
      </c>
      <c r="N43">
        <v>12560</v>
      </c>
      <c r="O43">
        <v>123033</v>
      </c>
      <c r="Q43" s="140" t="e">
        <f t="shared" si="0"/>
        <v>#VALUE!</v>
      </c>
      <c r="R43" s="140">
        <f t="shared" si="1"/>
        <v>60</v>
      </c>
    </row>
    <row r="44" spans="1:18" x14ac:dyDescent="0.25">
      <c r="A44" s="142"/>
      <c r="B44" s="142"/>
      <c r="C44" s="142"/>
      <c r="D44" s="142"/>
      <c r="E44" s="142"/>
      <c r="F44" s="146"/>
      <c r="G44" s="143"/>
      <c r="H44" s="146"/>
      <c r="I44" s="148">
        <f t="shared" si="2"/>
        <v>2224590</v>
      </c>
      <c r="J44" s="11">
        <v>2224590</v>
      </c>
      <c r="K44" s="11" t="s">
        <v>336</v>
      </c>
      <c r="L44" s="11" t="s">
        <v>202</v>
      </c>
      <c r="M44">
        <v>2800</v>
      </c>
      <c r="N44">
        <v>0</v>
      </c>
      <c r="O44">
        <v>2800</v>
      </c>
      <c r="Q44" s="140">
        <f t="shared" si="0"/>
        <v>-2800</v>
      </c>
      <c r="R44" s="140">
        <f t="shared" si="1"/>
        <v>0</v>
      </c>
    </row>
    <row r="45" spans="1:18" x14ac:dyDescent="0.25">
      <c r="A45" s="144">
        <v>38</v>
      </c>
      <c r="B45" s="144">
        <v>14344702</v>
      </c>
      <c r="C45" s="144">
        <v>2224633</v>
      </c>
      <c r="D45" s="144" t="s">
        <v>114</v>
      </c>
      <c r="E45" s="144" t="s">
        <v>387</v>
      </c>
      <c r="F45" s="145">
        <v>90365</v>
      </c>
      <c r="G45" s="145">
        <v>16685</v>
      </c>
      <c r="H45" s="145">
        <v>73680</v>
      </c>
      <c r="I45" s="148">
        <f t="shared" si="2"/>
        <v>0</v>
      </c>
      <c r="J45" s="10">
        <v>2224633</v>
      </c>
      <c r="K45" s="11" t="s">
        <v>114</v>
      </c>
      <c r="L45" s="11" t="s">
        <v>218</v>
      </c>
      <c r="M45">
        <v>90365</v>
      </c>
      <c r="N45">
        <v>16685</v>
      </c>
      <c r="O45">
        <v>73680</v>
      </c>
      <c r="Q45" s="140">
        <f t="shared" si="0"/>
        <v>0</v>
      </c>
      <c r="R45" s="140">
        <f t="shared" si="1"/>
        <v>0</v>
      </c>
    </row>
    <row r="46" spans="1:18" x14ac:dyDescent="0.25">
      <c r="A46" s="142">
        <v>39</v>
      </c>
      <c r="B46" s="142">
        <v>14344703</v>
      </c>
      <c r="C46" s="142">
        <v>2224634</v>
      </c>
      <c r="D46" s="142" t="s">
        <v>426</v>
      </c>
      <c r="E46" s="142" t="s">
        <v>387</v>
      </c>
      <c r="F46" s="143">
        <v>85652</v>
      </c>
      <c r="G46" s="143">
        <v>14985</v>
      </c>
      <c r="H46" s="143">
        <v>70667</v>
      </c>
      <c r="I46" s="148">
        <f t="shared" si="2"/>
        <v>0</v>
      </c>
      <c r="J46" s="11">
        <v>2224634</v>
      </c>
      <c r="K46" s="11" t="s">
        <v>356</v>
      </c>
      <c r="L46" s="11" t="s">
        <v>195</v>
      </c>
      <c r="M46">
        <v>85652</v>
      </c>
      <c r="N46">
        <v>14985</v>
      </c>
      <c r="O46">
        <v>70667</v>
      </c>
      <c r="Q46" s="140">
        <f t="shared" si="0"/>
        <v>0</v>
      </c>
      <c r="R46" s="140">
        <f t="shared" si="1"/>
        <v>0</v>
      </c>
    </row>
    <row r="47" spans="1:18" x14ac:dyDescent="0.25">
      <c r="A47" s="144">
        <v>40</v>
      </c>
      <c r="B47" s="144">
        <v>14344742</v>
      </c>
      <c r="C47" s="144">
        <v>2224687</v>
      </c>
      <c r="D47" s="144" t="s">
        <v>133</v>
      </c>
      <c r="E47" s="144" t="s">
        <v>387</v>
      </c>
      <c r="F47" s="145">
        <v>85652</v>
      </c>
      <c r="G47" s="145">
        <v>8685</v>
      </c>
      <c r="H47" s="145">
        <v>76967</v>
      </c>
      <c r="I47" s="148">
        <f t="shared" si="2"/>
        <v>0</v>
      </c>
      <c r="J47" s="10">
        <v>2224687</v>
      </c>
      <c r="K47" s="11" t="s">
        <v>133</v>
      </c>
      <c r="L47" s="11" t="s">
        <v>184</v>
      </c>
      <c r="M47">
        <v>85652</v>
      </c>
      <c r="N47">
        <v>8655</v>
      </c>
      <c r="O47">
        <v>76997</v>
      </c>
      <c r="Q47" s="140">
        <f t="shared" si="0"/>
        <v>0</v>
      </c>
      <c r="R47" s="140">
        <f t="shared" si="1"/>
        <v>30</v>
      </c>
    </row>
    <row r="48" spans="1:18" x14ac:dyDescent="0.25">
      <c r="A48" s="142">
        <v>41</v>
      </c>
      <c r="B48" s="142">
        <v>14344778</v>
      </c>
      <c r="C48" s="142">
        <v>2224731</v>
      </c>
      <c r="D48" s="142" t="s">
        <v>423</v>
      </c>
      <c r="E48" s="142" t="s">
        <v>387</v>
      </c>
      <c r="F48" s="143">
        <v>84252</v>
      </c>
      <c r="G48" s="143">
        <v>19485</v>
      </c>
      <c r="H48" s="143">
        <v>64767</v>
      </c>
      <c r="I48" s="148">
        <f t="shared" si="2"/>
        <v>0</v>
      </c>
      <c r="J48" s="11">
        <v>2224731</v>
      </c>
      <c r="K48" s="11" t="s">
        <v>360</v>
      </c>
      <c r="L48" s="11" t="s">
        <v>199</v>
      </c>
      <c r="M48">
        <v>85652</v>
      </c>
      <c r="N48">
        <v>19485</v>
      </c>
      <c r="O48">
        <v>66167</v>
      </c>
      <c r="Q48" s="140">
        <f t="shared" si="0"/>
        <v>-1400</v>
      </c>
      <c r="R48" s="140">
        <f t="shared" si="1"/>
        <v>0</v>
      </c>
    </row>
    <row r="49" spans="1:18" x14ac:dyDescent="0.25">
      <c r="A49" s="144">
        <v>42</v>
      </c>
      <c r="B49" s="142">
        <v>14344788</v>
      </c>
      <c r="C49" s="142">
        <v>2224742</v>
      </c>
      <c r="D49" s="142" t="s">
        <v>135</v>
      </c>
      <c r="E49" s="142" t="s">
        <v>387</v>
      </c>
      <c r="F49" s="143">
        <v>85652</v>
      </c>
      <c r="G49" s="143">
        <v>17685</v>
      </c>
      <c r="H49" s="143">
        <v>67967</v>
      </c>
      <c r="I49" s="148">
        <f t="shared" si="2"/>
        <v>0</v>
      </c>
      <c r="J49" s="10">
        <v>2224742</v>
      </c>
      <c r="K49" s="11" t="s">
        <v>135</v>
      </c>
      <c r="L49" s="11" t="s">
        <v>191</v>
      </c>
      <c r="M49">
        <v>85652</v>
      </c>
      <c r="N49">
        <v>17685</v>
      </c>
      <c r="O49">
        <v>67967</v>
      </c>
      <c r="Q49" s="140">
        <f t="shared" si="0"/>
        <v>0</v>
      </c>
      <c r="R49" s="140">
        <f t="shared" si="1"/>
        <v>0</v>
      </c>
    </row>
    <row r="50" spans="1:18" x14ac:dyDescent="0.25">
      <c r="A50" s="142">
        <v>43</v>
      </c>
      <c r="B50" s="144">
        <v>14344789</v>
      </c>
      <c r="C50" s="144">
        <v>2224744</v>
      </c>
      <c r="D50" s="144" t="s">
        <v>420</v>
      </c>
      <c r="E50" s="144" t="s">
        <v>387</v>
      </c>
      <c r="F50" s="145">
        <v>89810</v>
      </c>
      <c r="G50" s="145">
        <v>15485</v>
      </c>
      <c r="H50" s="145">
        <v>74325</v>
      </c>
      <c r="I50" s="148">
        <f t="shared" si="2"/>
        <v>0</v>
      </c>
      <c r="J50" s="11">
        <v>2224744</v>
      </c>
      <c r="K50" s="11" t="s">
        <v>367</v>
      </c>
      <c r="L50" s="11" t="s">
        <v>372</v>
      </c>
      <c r="M50">
        <v>90165</v>
      </c>
      <c r="N50">
        <v>20260</v>
      </c>
      <c r="O50">
        <v>69905</v>
      </c>
      <c r="Q50" s="140">
        <f t="shared" si="0"/>
        <v>-355</v>
      </c>
      <c r="R50" s="140">
        <f t="shared" si="1"/>
        <v>-4775</v>
      </c>
    </row>
    <row r="51" spans="1:18" x14ac:dyDescent="0.25">
      <c r="A51" s="144">
        <v>44</v>
      </c>
      <c r="B51" s="144">
        <v>14344796</v>
      </c>
      <c r="C51" s="144">
        <v>2224756</v>
      </c>
      <c r="D51" s="144" t="s">
        <v>142</v>
      </c>
      <c r="E51" s="144" t="s">
        <v>387</v>
      </c>
      <c r="F51" s="145">
        <v>85652</v>
      </c>
      <c r="G51" s="145">
        <v>17460</v>
      </c>
      <c r="H51" s="145">
        <v>68192</v>
      </c>
      <c r="I51" s="148">
        <f t="shared" si="2"/>
        <v>0</v>
      </c>
      <c r="J51" s="10">
        <v>2224756</v>
      </c>
      <c r="K51" s="11" t="s">
        <v>142</v>
      </c>
      <c r="L51" s="11" t="s">
        <v>185</v>
      </c>
      <c r="M51">
        <v>85652</v>
      </c>
      <c r="N51">
        <v>17460</v>
      </c>
      <c r="O51">
        <v>68192</v>
      </c>
      <c r="Q51" s="140">
        <f t="shared" si="0"/>
        <v>0</v>
      </c>
      <c r="R51" s="140">
        <f t="shared" si="1"/>
        <v>0</v>
      </c>
    </row>
    <row r="52" spans="1:18" x14ac:dyDescent="0.25">
      <c r="A52" s="142">
        <v>45</v>
      </c>
      <c r="B52" s="144">
        <v>14344807</v>
      </c>
      <c r="C52" s="144">
        <v>2224768</v>
      </c>
      <c r="D52" s="144" t="s">
        <v>425</v>
      </c>
      <c r="E52" s="144" t="s">
        <v>387</v>
      </c>
      <c r="F52" s="145">
        <v>77103</v>
      </c>
      <c r="G52" s="145">
        <v>6616</v>
      </c>
      <c r="H52" s="145">
        <v>70487</v>
      </c>
      <c r="I52" s="148">
        <f t="shared" si="2"/>
        <v>0</v>
      </c>
      <c r="J52" s="10">
        <v>2224768</v>
      </c>
      <c r="K52" s="11" t="s">
        <v>208</v>
      </c>
      <c r="L52" s="11" t="s">
        <v>215</v>
      </c>
      <c r="M52">
        <v>77103</v>
      </c>
      <c r="N52">
        <v>6616</v>
      </c>
      <c r="O52">
        <v>70487</v>
      </c>
      <c r="Q52" s="140">
        <f t="shared" si="0"/>
        <v>0</v>
      </c>
      <c r="R52" s="140">
        <f t="shared" si="1"/>
        <v>0</v>
      </c>
    </row>
    <row r="53" spans="1:18" x14ac:dyDescent="0.25">
      <c r="A53" s="142"/>
      <c r="B53" s="144"/>
      <c r="C53" s="144"/>
      <c r="D53" s="144"/>
      <c r="E53" s="144"/>
      <c r="F53" s="145"/>
      <c r="G53" s="145"/>
      <c r="H53" s="145"/>
      <c r="I53" s="148">
        <f t="shared" si="2"/>
        <v>2224771</v>
      </c>
      <c r="J53" s="11">
        <v>2224771</v>
      </c>
      <c r="K53" s="11" t="s">
        <v>348</v>
      </c>
      <c r="L53" s="11" t="s">
        <v>187</v>
      </c>
      <c r="M53">
        <v>85652</v>
      </c>
      <c r="N53">
        <v>15985</v>
      </c>
      <c r="O53">
        <v>69667</v>
      </c>
      <c r="Q53" s="140">
        <f t="shared" si="0"/>
        <v>-85652</v>
      </c>
      <c r="R53" s="140">
        <f t="shared" si="1"/>
        <v>-15985</v>
      </c>
    </row>
    <row r="54" spans="1:18" x14ac:dyDescent="0.25">
      <c r="A54" s="144">
        <v>46</v>
      </c>
      <c r="B54" s="142">
        <v>14344811</v>
      </c>
      <c r="C54" s="142">
        <v>2224773</v>
      </c>
      <c r="D54" s="142" t="s">
        <v>113</v>
      </c>
      <c r="E54" s="142" t="s">
        <v>387</v>
      </c>
      <c r="F54" s="143">
        <v>85652</v>
      </c>
      <c r="G54" s="143">
        <v>19685</v>
      </c>
      <c r="H54" s="143">
        <v>65967</v>
      </c>
      <c r="I54" s="148">
        <f t="shared" si="2"/>
        <v>0</v>
      </c>
      <c r="J54" s="10">
        <v>2224773</v>
      </c>
      <c r="K54" s="11" t="s">
        <v>113</v>
      </c>
      <c r="L54" s="11" t="s">
        <v>221</v>
      </c>
      <c r="M54">
        <v>85652</v>
      </c>
      <c r="N54">
        <v>19685</v>
      </c>
      <c r="O54">
        <v>65967</v>
      </c>
      <c r="Q54" s="140">
        <f t="shared" si="0"/>
        <v>0</v>
      </c>
      <c r="R54" s="140">
        <f t="shared" si="1"/>
        <v>0</v>
      </c>
    </row>
    <row r="55" spans="1:18" x14ac:dyDescent="0.25">
      <c r="A55" s="142">
        <v>47</v>
      </c>
      <c r="B55" s="144">
        <v>14371715</v>
      </c>
      <c r="C55" s="144">
        <v>2224774</v>
      </c>
      <c r="D55" s="144" t="s">
        <v>151</v>
      </c>
      <c r="E55" s="144" t="s">
        <v>387</v>
      </c>
      <c r="F55" s="145">
        <v>85852</v>
      </c>
      <c r="G55" s="145">
        <v>14685</v>
      </c>
      <c r="H55" s="145">
        <v>71167</v>
      </c>
      <c r="I55" s="148">
        <f t="shared" si="2"/>
        <v>0</v>
      </c>
      <c r="J55" s="10">
        <v>2224774</v>
      </c>
      <c r="K55" s="11" t="s">
        <v>151</v>
      </c>
      <c r="L55" s="11" t="s">
        <v>184</v>
      </c>
      <c r="M55">
        <v>85652</v>
      </c>
      <c r="N55">
        <v>19685</v>
      </c>
      <c r="O55">
        <v>65967</v>
      </c>
      <c r="Q55" s="140">
        <f t="shared" si="0"/>
        <v>200</v>
      </c>
      <c r="R55" s="140">
        <f t="shared" si="1"/>
        <v>-5000</v>
      </c>
    </row>
    <row r="56" spans="1:18" x14ac:dyDescent="0.25">
      <c r="A56" s="144">
        <v>48</v>
      </c>
      <c r="B56" s="144">
        <v>14344813</v>
      </c>
      <c r="C56" s="144">
        <v>2224776</v>
      </c>
      <c r="D56" s="144" t="s">
        <v>137</v>
      </c>
      <c r="E56" s="144" t="s">
        <v>387</v>
      </c>
      <c r="F56" s="145">
        <v>86765</v>
      </c>
      <c r="G56" s="145">
        <v>13085</v>
      </c>
      <c r="H56" s="145">
        <v>73680</v>
      </c>
      <c r="I56" s="148">
        <f t="shared" si="2"/>
        <v>0</v>
      </c>
      <c r="J56" s="10">
        <v>2224776</v>
      </c>
      <c r="K56" s="11" t="s">
        <v>137</v>
      </c>
      <c r="L56" s="11" t="s">
        <v>177</v>
      </c>
      <c r="M56">
        <v>86765</v>
      </c>
      <c r="N56">
        <v>13085</v>
      </c>
      <c r="O56">
        <v>73680</v>
      </c>
      <c r="Q56" s="140">
        <f t="shared" si="0"/>
        <v>0</v>
      </c>
      <c r="R56" s="140">
        <f t="shared" si="1"/>
        <v>0</v>
      </c>
    </row>
    <row r="57" spans="1:18" x14ac:dyDescent="0.25">
      <c r="A57" s="144"/>
      <c r="B57" s="144"/>
      <c r="C57" s="144"/>
      <c r="D57" s="144"/>
      <c r="E57" s="144"/>
      <c r="F57" s="145"/>
      <c r="G57" s="145"/>
      <c r="H57" s="145"/>
      <c r="I57" s="148">
        <f t="shared" si="2"/>
        <v>2224792</v>
      </c>
      <c r="J57" s="10">
        <v>2224792</v>
      </c>
      <c r="K57" s="11" t="s">
        <v>152</v>
      </c>
      <c r="L57" s="11" t="s">
        <v>217</v>
      </c>
      <c r="M57">
        <v>100180</v>
      </c>
      <c r="N57">
        <v>25485</v>
      </c>
      <c r="O57">
        <v>74695</v>
      </c>
      <c r="Q57" s="140">
        <f t="shared" si="0"/>
        <v>-100180</v>
      </c>
      <c r="R57" s="140">
        <f t="shared" si="1"/>
        <v>-25485</v>
      </c>
    </row>
    <row r="58" spans="1:18" x14ac:dyDescent="0.25">
      <c r="A58" s="142">
        <v>49</v>
      </c>
      <c r="B58" s="144">
        <v>14345861</v>
      </c>
      <c r="C58" s="144">
        <v>2229084</v>
      </c>
      <c r="D58" s="144" t="s">
        <v>162</v>
      </c>
      <c r="E58" s="144" t="s">
        <v>387</v>
      </c>
      <c r="F58" s="145">
        <v>82252</v>
      </c>
      <c r="G58" s="145">
        <v>10685</v>
      </c>
      <c r="H58" s="145">
        <v>71567</v>
      </c>
      <c r="I58" s="148">
        <f t="shared" si="2"/>
        <v>0</v>
      </c>
      <c r="J58" s="10">
        <v>2229084</v>
      </c>
      <c r="K58" s="11" t="s">
        <v>162</v>
      </c>
      <c r="L58" s="11" t="s">
        <v>212</v>
      </c>
      <c r="M58">
        <v>85652</v>
      </c>
      <c r="N58">
        <v>10685</v>
      </c>
      <c r="O58">
        <v>74967</v>
      </c>
      <c r="Q58" s="140">
        <f t="shared" si="0"/>
        <v>-3400</v>
      </c>
      <c r="R58" s="140">
        <f t="shared" si="1"/>
        <v>0</v>
      </c>
    </row>
    <row r="59" spans="1:18" x14ac:dyDescent="0.25">
      <c r="A59" s="144">
        <v>50</v>
      </c>
      <c r="B59" s="144">
        <v>14345873</v>
      </c>
      <c r="C59" s="144">
        <v>2229098</v>
      </c>
      <c r="D59" s="144" t="s">
        <v>107</v>
      </c>
      <c r="E59" s="144" t="s">
        <v>387</v>
      </c>
      <c r="F59" s="145">
        <v>85652</v>
      </c>
      <c r="G59" s="145">
        <v>7685</v>
      </c>
      <c r="H59" s="145">
        <v>77967</v>
      </c>
      <c r="I59" s="148">
        <f t="shared" si="2"/>
        <v>0</v>
      </c>
      <c r="J59" s="10">
        <v>2229098</v>
      </c>
      <c r="K59" s="11" t="s">
        <v>107</v>
      </c>
      <c r="L59" s="11" t="s">
        <v>222</v>
      </c>
      <c r="M59">
        <v>85652</v>
      </c>
      <c r="N59">
        <v>7685</v>
      </c>
      <c r="O59">
        <v>77967</v>
      </c>
      <c r="Q59" s="140">
        <f t="shared" si="0"/>
        <v>0</v>
      </c>
      <c r="R59" s="140">
        <f t="shared" si="1"/>
        <v>0</v>
      </c>
    </row>
    <row r="60" spans="1:18" x14ac:dyDescent="0.25">
      <c r="A60" s="142">
        <v>51</v>
      </c>
      <c r="B60" s="142">
        <v>14345931</v>
      </c>
      <c r="C60" s="142">
        <v>2229168</v>
      </c>
      <c r="D60" s="142" t="s">
        <v>418</v>
      </c>
      <c r="E60" s="142" t="s">
        <v>387</v>
      </c>
      <c r="F60" s="143">
        <v>83395</v>
      </c>
      <c r="G60" s="143">
        <v>17685</v>
      </c>
      <c r="H60" s="143">
        <v>65710</v>
      </c>
      <c r="I60" s="148">
        <f t="shared" si="2"/>
        <v>0</v>
      </c>
      <c r="J60" s="10">
        <v>2229168</v>
      </c>
      <c r="K60" s="11" t="s">
        <v>205</v>
      </c>
      <c r="L60" s="11" t="s">
        <v>180</v>
      </c>
      <c r="M60">
        <v>83395</v>
      </c>
      <c r="N60">
        <v>17685</v>
      </c>
      <c r="O60">
        <v>65710</v>
      </c>
      <c r="Q60" s="140">
        <f t="shared" si="0"/>
        <v>0</v>
      </c>
      <c r="R60" s="140">
        <f t="shared" si="1"/>
        <v>0</v>
      </c>
    </row>
    <row r="61" spans="1:18" x14ac:dyDescent="0.25">
      <c r="A61" s="144">
        <v>52</v>
      </c>
      <c r="B61" s="142">
        <v>14346245</v>
      </c>
      <c r="C61" s="142">
        <v>2229550</v>
      </c>
      <c r="D61" s="142" t="s">
        <v>127</v>
      </c>
      <c r="E61" s="142" t="s">
        <v>387</v>
      </c>
      <c r="F61" s="143">
        <v>97753</v>
      </c>
      <c r="G61" s="143">
        <v>9685</v>
      </c>
      <c r="H61" s="143">
        <v>88068</v>
      </c>
      <c r="I61" s="148">
        <f t="shared" si="2"/>
        <v>0</v>
      </c>
      <c r="J61" s="10">
        <v>2229550</v>
      </c>
      <c r="K61" s="11" t="s">
        <v>127</v>
      </c>
      <c r="L61" s="11" t="s">
        <v>198</v>
      </c>
      <c r="M61">
        <v>97753</v>
      </c>
      <c r="N61">
        <v>9685</v>
      </c>
      <c r="O61">
        <v>88068</v>
      </c>
      <c r="Q61" s="140">
        <f t="shared" si="0"/>
        <v>0</v>
      </c>
      <c r="R61" s="140">
        <f t="shared" si="1"/>
        <v>0</v>
      </c>
    </row>
    <row r="62" spans="1:18" x14ac:dyDescent="0.25">
      <c r="A62" s="142">
        <v>53</v>
      </c>
      <c r="B62" s="142">
        <v>14349250</v>
      </c>
      <c r="C62" s="142">
        <v>2240696</v>
      </c>
      <c r="D62" s="142" t="s">
        <v>141</v>
      </c>
      <c r="E62" s="142" t="s">
        <v>387</v>
      </c>
      <c r="F62" s="143">
        <v>79200</v>
      </c>
      <c r="G62" s="143">
        <v>12694</v>
      </c>
      <c r="H62" s="143">
        <v>66506</v>
      </c>
      <c r="I62" s="148">
        <f t="shared" si="2"/>
        <v>0</v>
      </c>
      <c r="J62" s="10">
        <v>2240696</v>
      </c>
      <c r="K62" s="11" t="s">
        <v>141</v>
      </c>
      <c r="L62" s="11" t="s">
        <v>177</v>
      </c>
      <c r="M62">
        <v>75800</v>
      </c>
      <c r="N62">
        <v>12694</v>
      </c>
      <c r="O62">
        <v>63106</v>
      </c>
      <c r="Q62" s="140">
        <f t="shared" si="0"/>
        <v>3400</v>
      </c>
      <c r="R62" s="140">
        <f t="shared" si="1"/>
        <v>0</v>
      </c>
    </row>
    <row r="63" spans="1:18" x14ac:dyDescent="0.25">
      <c r="A63" s="144">
        <v>54</v>
      </c>
      <c r="B63" s="144">
        <v>14351475</v>
      </c>
      <c r="C63" s="144">
        <v>2243837</v>
      </c>
      <c r="D63" s="144" t="s">
        <v>156</v>
      </c>
      <c r="E63" s="144" t="s">
        <v>387</v>
      </c>
      <c r="F63" s="145">
        <v>72977</v>
      </c>
      <c r="G63" s="145">
        <v>8712</v>
      </c>
      <c r="H63" s="145">
        <v>64265</v>
      </c>
      <c r="I63" s="148">
        <f t="shared" si="2"/>
        <v>0</v>
      </c>
      <c r="J63" s="110">
        <v>2243837</v>
      </c>
      <c r="K63" s="88" t="s">
        <v>156</v>
      </c>
      <c r="L63" s="88" t="s">
        <v>223</v>
      </c>
      <c r="M63">
        <v>74915</v>
      </c>
      <c r="N63">
        <v>8891</v>
      </c>
      <c r="O63">
        <v>66024</v>
      </c>
      <c r="Q63" s="140">
        <f t="shared" si="0"/>
        <v>-1938</v>
      </c>
      <c r="R63" s="140">
        <f t="shared" si="1"/>
        <v>-179</v>
      </c>
    </row>
    <row r="64" spans="1:18" x14ac:dyDescent="0.25">
      <c r="A64" s="142">
        <v>55</v>
      </c>
      <c r="B64" s="144">
        <v>14351477</v>
      </c>
      <c r="C64" s="144">
        <v>2243839</v>
      </c>
      <c r="D64" s="144" t="s">
        <v>145</v>
      </c>
      <c r="E64" s="144" t="s">
        <v>387</v>
      </c>
      <c r="F64" s="145">
        <v>72977</v>
      </c>
      <c r="G64" s="145">
        <v>8712</v>
      </c>
      <c r="H64" s="145">
        <v>64265</v>
      </c>
      <c r="I64" s="148">
        <f t="shared" si="2"/>
        <v>0</v>
      </c>
      <c r="J64" s="110">
        <v>2243839</v>
      </c>
      <c r="K64" s="88" t="s">
        <v>145</v>
      </c>
      <c r="L64" s="88" t="s">
        <v>375</v>
      </c>
      <c r="M64">
        <v>74915</v>
      </c>
      <c r="N64">
        <v>8891</v>
      </c>
      <c r="O64">
        <v>66024</v>
      </c>
      <c r="Q64" s="140">
        <f t="shared" si="0"/>
        <v>-1938</v>
      </c>
      <c r="R64" s="140">
        <f t="shared" si="1"/>
        <v>-179</v>
      </c>
    </row>
    <row r="65" spans="1:18" x14ac:dyDescent="0.25">
      <c r="A65" s="142"/>
      <c r="B65" s="144"/>
      <c r="C65" s="144"/>
      <c r="D65" s="144"/>
      <c r="E65" s="144"/>
      <c r="F65" s="145"/>
      <c r="G65" s="145"/>
      <c r="H65" s="145"/>
      <c r="I65" s="148">
        <f t="shared" si="2"/>
        <v>2243849</v>
      </c>
      <c r="J65" s="11">
        <v>2243849</v>
      </c>
      <c r="K65" s="11" t="s">
        <v>349</v>
      </c>
      <c r="L65" s="11" t="s">
        <v>188</v>
      </c>
      <c r="M65">
        <v>72977</v>
      </c>
      <c r="N65">
        <v>8742</v>
      </c>
      <c r="O65">
        <v>64235</v>
      </c>
      <c r="Q65" s="140">
        <f t="shared" si="0"/>
        <v>-72977</v>
      </c>
      <c r="R65" s="140">
        <f t="shared" si="1"/>
        <v>-8742</v>
      </c>
    </row>
    <row r="66" spans="1:18" x14ac:dyDescent="0.25">
      <c r="A66" s="144">
        <v>56</v>
      </c>
      <c r="B66" s="142">
        <v>14351726</v>
      </c>
      <c r="C66" s="142">
        <v>2244127</v>
      </c>
      <c r="D66" s="142" t="s">
        <v>147</v>
      </c>
      <c r="E66" s="142" t="s">
        <v>387</v>
      </c>
      <c r="F66" s="143">
        <v>72977</v>
      </c>
      <c r="G66" s="143">
        <v>8912</v>
      </c>
      <c r="H66" s="143">
        <v>64065</v>
      </c>
      <c r="I66" s="148">
        <f t="shared" si="2"/>
        <v>0</v>
      </c>
      <c r="J66" s="10">
        <v>2244127</v>
      </c>
      <c r="K66" s="11" t="s">
        <v>147</v>
      </c>
      <c r="L66" s="11" t="s">
        <v>196</v>
      </c>
      <c r="M66">
        <v>72977</v>
      </c>
      <c r="N66">
        <v>8912</v>
      </c>
      <c r="O66">
        <v>64065</v>
      </c>
      <c r="Q66" s="140">
        <f t="shared" si="0"/>
        <v>0</v>
      </c>
      <c r="R66" s="140">
        <f t="shared" si="1"/>
        <v>0</v>
      </c>
    </row>
    <row r="67" spans="1:18" x14ac:dyDescent="0.25">
      <c r="A67" s="142">
        <v>57</v>
      </c>
      <c r="B67" s="144">
        <v>14351786</v>
      </c>
      <c r="C67" s="144">
        <v>2244214</v>
      </c>
      <c r="D67" s="144" t="s">
        <v>436</v>
      </c>
      <c r="E67" s="144" t="s">
        <v>387</v>
      </c>
      <c r="F67" s="145">
        <v>69827</v>
      </c>
      <c r="G67" s="145">
        <v>8742</v>
      </c>
      <c r="H67" s="145">
        <v>61085</v>
      </c>
      <c r="I67" s="148">
        <f t="shared" si="2"/>
        <v>0</v>
      </c>
      <c r="J67" s="11">
        <v>2244214</v>
      </c>
      <c r="K67" s="11" t="s">
        <v>344</v>
      </c>
      <c r="L67" s="11" t="s">
        <v>181</v>
      </c>
      <c r="M67">
        <v>73127</v>
      </c>
      <c r="N67">
        <v>8742</v>
      </c>
      <c r="O67">
        <v>64385</v>
      </c>
      <c r="Q67" s="140">
        <f t="shared" si="0"/>
        <v>-3300</v>
      </c>
      <c r="R67" s="140">
        <f t="shared" si="1"/>
        <v>0</v>
      </c>
    </row>
    <row r="68" spans="1:18" x14ac:dyDescent="0.25">
      <c r="A68" s="142">
        <v>59</v>
      </c>
      <c r="B68" s="142">
        <v>14351943</v>
      </c>
      <c r="C68" s="142">
        <v>2244409</v>
      </c>
      <c r="D68" s="142" t="s">
        <v>413</v>
      </c>
      <c r="E68" s="142" t="s">
        <v>387</v>
      </c>
      <c r="F68" s="143">
        <v>72762</v>
      </c>
      <c r="G68" s="143">
        <v>9912</v>
      </c>
      <c r="H68" s="143">
        <v>62850</v>
      </c>
      <c r="I68" s="148">
        <f t="shared" si="2"/>
        <v>0</v>
      </c>
      <c r="J68" s="11">
        <v>2244409</v>
      </c>
      <c r="K68" s="11" t="s">
        <v>368</v>
      </c>
      <c r="L68" s="11" t="s">
        <v>224</v>
      </c>
      <c r="M68">
        <v>72977</v>
      </c>
      <c r="N68">
        <v>9912</v>
      </c>
      <c r="O68">
        <v>63065</v>
      </c>
      <c r="Q68" s="140">
        <f t="shared" ref="Q68:Q92" si="3">F68-M68</f>
        <v>-215</v>
      </c>
      <c r="R68" s="140">
        <f t="shared" ref="R68:R92" si="4">G68-N68</f>
        <v>0</v>
      </c>
    </row>
    <row r="69" spans="1:18" x14ac:dyDescent="0.25">
      <c r="A69" s="144">
        <v>60</v>
      </c>
      <c r="B69" s="142">
        <v>14351944</v>
      </c>
      <c r="C69" s="142">
        <v>2244410</v>
      </c>
      <c r="D69" s="142" t="s">
        <v>437</v>
      </c>
      <c r="E69" s="142" t="s">
        <v>387</v>
      </c>
      <c r="F69" s="143">
        <v>72977</v>
      </c>
      <c r="G69" s="143">
        <v>9712</v>
      </c>
      <c r="H69" s="143">
        <v>63265</v>
      </c>
      <c r="I69" s="148">
        <f t="shared" ref="I69:I92" si="5">J69-C69</f>
        <v>0</v>
      </c>
      <c r="J69" s="10">
        <v>2244410</v>
      </c>
      <c r="K69" s="11" t="s">
        <v>216</v>
      </c>
      <c r="L69" s="11" t="s">
        <v>209</v>
      </c>
      <c r="M69">
        <v>72977</v>
      </c>
      <c r="N69">
        <v>9712</v>
      </c>
      <c r="O69">
        <v>63265</v>
      </c>
      <c r="Q69" s="140">
        <f t="shared" si="3"/>
        <v>0</v>
      </c>
      <c r="R69" s="140">
        <f t="shared" si="4"/>
        <v>0</v>
      </c>
    </row>
    <row r="70" spans="1:18" x14ac:dyDescent="0.25">
      <c r="A70" s="142">
        <v>61</v>
      </c>
      <c r="B70" s="142">
        <v>14371977</v>
      </c>
      <c r="C70" s="142">
        <v>2244411</v>
      </c>
      <c r="D70" s="142" t="s">
        <v>435</v>
      </c>
      <c r="E70" s="142" t="s">
        <v>387</v>
      </c>
      <c r="F70" s="143">
        <v>72977</v>
      </c>
      <c r="G70" s="143">
        <v>10912</v>
      </c>
      <c r="H70" s="143">
        <v>62065</v>
      </c>
      <c r="I70" s="148">
        <f t="shared" si="5"/>
        <v>0</v>
      </c>
      <c r="J70" s="10">
        <v>2244411</v>
      </c>
      <c r="K70" s="11" t="s">
        <v>175</v>
      </c>
      <c r="L70" s="11" t="s">
        <v>176</v>
      </c>
      <c r="M70">
        <v>72977</v>
      </c>
      <c r="N70">
        <v>10912</v>
      </c>
      <c r="O70">
        <v>62065</v>
      </c>
      <c r="Q70" s="140">
        <f t="shared" si="3"/>
        <v>0</v>
      </c>
      <c r="R70" s="140">
        <f t="shared" si="4"/>
        <v>0</v>
      </c>
    </row>
    <row r="71" spans="1:18" x14ac:dyDescent="0.25">
      <c r="A71" s="142"/>
      <c r="B71" s="142"/>
      <c r="C71" s="142"/>
      <c r="D71" s="142"/>
      <c r="E71" s="142"/>
      <c r="F71" s="143"/>
      <c r="G71" s="143"/>
      <c r="H71" s="143"/>
      <c r="I71" s="148">
        <f t="shared" si="5"/>
        <v>2244664</v>
      </c>
      <c r="J71" s="11">
        <v>2244664</v>
      </c>
      <c r="K71" s="11" t="s">
        <v>357</v>
      </c>
      <c r="L71" s="11" t="s">
        <v>195</v>
      </c>
      <c r="M71">
        <v>72977</v>
      </c>
      <c r="N71">
        <v>8442</v>
      </c>
      <c r="O71">
        <v>64535</v>
      </c>
      <c r="Q71" s="140">
        <f t="shared" si="3"/>
        <v>-72977</v>
      </c>
      <c r="R71" s="140">
        <f t="shared" si="4"/>
        <v>-8442</v>
      </c>
    </row>
    <row r="72" spans="1:18" x14ac:dyDescent="0.25">
      <c r="A72" s="144">
        <v>62</v>
      </c>
      <c r="B72" s="142">
        <v>14352225</v>
      </c>
      <c r="C72" s="142">
        <v>2244745</v>
      </c>
      <c r="D72" s="142" t="s">
        <v>154</v>
      </c>
      <c r="E72" s="142" t="s">
        <v>387</v>
      </c>
      <c r="F72" s="143">
        <v>73127</v>
      </c>
      <c r="G72" s="143">
        <v>10912</v>
      </c>
      <c r="H72" s="143">
        <v>62215</v>
      </c>
      <c r="I72" s="148">
        <f t="shared" si="5"/>
        <v>0</v>
      </c>
      <c r="J72" s="10">
        <v>2244745</v>
      </c>
      <c r="K72" s="11" t="s">
        <v>154</v>
      </c>
      <c r="L72" s="11" t="s">
        <v>179</v>
      </c>
      <c r="M72">
        <v>72977</v>
      </c>
      <c r="N72">
        <v>10942</v>
      </c>
      <c r="O72">
        <v>62035</v>
      </c>
      <c r="Q72" s="140">
        <f t="shared" si="3"/>
        <v>150</v>
      </c>
      <c r="R72" s="140">
        <f t="shared" si="4"/>
        <v>-30</v>
      </c>
    </row>
    <row r="73" spans="1:18" x14ac:dyDescent="0.25">
      <c r="A73" s="144"/>
      <c r="B73" s="142"/>
      <c r="C73" s="142"/>
      <c r="D73" s="142"/>
      <c r="E73" s="142"/>
      <c r="F73" s="143"/>
      <c r="G73" s="143"/>
      <c r="H73" s="143"/>
      <c r="I73" s="148">
        <f t="shared" si="5"/>
        <v>2245038</v>
      </c>
      <c r="J73" s="11">
        <v>2245038</v>
      </c>
      <c r="K73" s="11" t="s">
        <v>347</v>
      </c>
      <c r="L73" s="11" t="s">
        <v>187</v>
      </c>
      <c r="M73">
        <v>67454</v>
      </c>
      <c r="N73">
        <v>8201</v>
      </c>
      <c r="O73">
        <v>59253</v>
      </c>
      <c r="Q73" s="140">
        <f t="shared" si="3"/>
        <v>-67454</v>
      </c>
      <c r="R73" s="140">
        <f t="shared" si="4"/>
        <v>-8201</v>
      </c>
    </row>
    <row r="74" spans="1:18" x14ac:dyDescent="0.25">
      <c r="A74" s="144"/>
      <c r="B74" s="142"/>
      <c r="C74" s="142"/>
      <c r="D74" s="142"/>
      <c r="E74" s="142"/>
      <c r="F74" s="143"/>
      <c r="G74" s="143"/>
      <c r="H74" s="143"/>
      <c r="I74" s="148">
        <f t="shared" si="5"/>
        <v>2245051</v>
      </c>
      <c r="J74" s="11">
        <v>2245051</v>
      </c>
      <c r="K74" s="11" t="s">
        <v>345</v>
      </c>
      <c r="L74" s="11" t="s">
        <v>181</v>
      </c>
      <c r="M74">
        <v>73127</v>
      </c>
      <c r="N74">
        <v>8742</v>
      </c>
      <c r="O74">
        <v>64385</v>
      </c>
      <c r="Q74" s="140">
        <f t="shared" si="3"/>
        <v>-73127</v>
      </c>
      <c r="R74" s="140">
        <f t="shared" si="4"/>
        <v>-8742</v>
      </c>
    </row>
    <row r="75" spans="1:18" x14ac:dyDescent="0.25">
      <c r="A75" s="144">
        <v>64</v>
      </c>
      <c r="B75" s="144">
        <v>14353273</v>
      </c>
      <c r="C75" s="144">
        <v>2246707</v>
      </c>
      <c r="D75" s="144" t="s">
        <v>105</v>
      </c>
      <c r="E75" s="144" t="s">
        <v>387</v>
      </c>
      <c r="F75" s="145">
        <v>67454</v>
      </c>
      <c r="G75" s="145">
        <v>8901</v>
      </c>
      <c r="H75" s="145">
        <v>58553</v>
      </c>
      <c r="I75" s="148">
        <f t="shared" si="5"/>
        <v>0</v>
      </c>
      <c r="J75" s="10">
        <v>2246707</v>
      </c>
      <c r="K75" s="11" t="s">
        <v>105</v>
      </c>
      <c r="L75" s="11" t="s">
        <v>179</v>
      </c>
      <c r="M75">
        <v>67454</v>
      </c>
      <c r="N75">
        <v>8901</v>
      </c>
      <c r="O75">
        <v>58553</v>
      </c>
      <c r="Q75" s="140">
        <f t="shared" si="3"/>
        <v>0</v>
      </c>
      <c r="R75" s="140">
        <f t="shared" si="4"/>
        <v>0</v>
      </c>
    </row>
    <row r="76" spans="1:18" x14ac:dyDescent="0.25">
      <c r="A76" s="142">
        <v>65</v>
      </c>
      <c r="B76" s="142">
        <v>14353447</v>
      </c>
      <c r="C76" s="142">
        <v>2246943</v>
      </c>
      <c r="D76" s="142" t="s">
        <v>126</v>
      </c>
      <c r="E76" s="142" t="s">
        <v>387</v>
      </c>
      <c r="F76" s="143">
        <v>67454</v>
      </c>
      <c r="G76" s="143">
        <v>9201</v>
      </c>
      <c r="H76" s="143">
        <v>58253</v>
      </c>
      <c r="I76" s="148">
        <f t="shared" si="5"/>
        <v>0</v>
      </c>
      <c r="J76" s="10">
        <v>2246943</v>
      </c>
      <c r="K76" s="11" t="s">
        <v>126</v>
      </c>
      <c r="L76" s="11" t="s">
        <v>202</v>
      </c>
      <c r="M76">
        <v>67454</v>
      </c>
      <c r="N76">
        <v>9201</v>
      </c>
      <c r="O76">
        <v>58253</v>
      </c>
      <c r="Q76" s="140">
        <f t="shared" si="3"/>
        <v>0</v>
      </c>
      <c r="R76" s="140">
        <f t="shared" si="4"/>
        <v>0</v>
      </c>
    </row>
    <row r="77" spans="1:18" x14ac:dyDescent="0.25">
      <c r="A77" s="144">
        <v>66</v>
      </c>
      <c r="B77" s="142">
        <v>14353496</v>
      </c>
      <c r="C77" s="142">
        <v>2246998</v>
      </c>
      <c r="D77" s="142" t="s">
        <v>111</v>
      </c>
      <c r="E77" s="142" t="s">
        <v>387</v>
      </c>
      <c r="F77" s="143">
        <v>67454</v>
      </c>
      <c r="G77" s="143">
        <v>8401</v>
      </c>
      <c r="H77" s="143">
        <v>59053</v>
      </c>
      <c r="I77" s="148">
        <f t="shared" si="5"/>
        <v>0</v>
      </c>
      <c r="J77" s="10">
        <v>2246998</v>
      </c>
      <c r="K77" s="11" t="s">
        <v>111</v>
      </c>
      <c r="L77" s="11" t="s">
        <v>180</v>
      </c>
      <c r="M77">
        <v>67454</v>
      </c>
      <c r="N77">
        <v>8401</v>
      </c>
      <c r="O77">
        <v>59053</v>
      </c>
      <c r="Q77" s="140">
        <f t="shared" si="3"/>
        <v>0</v>
      </c>
      <c r="R77" s="140">
        <f t="shared" si="4"/>
        <v>0</v>
      </c>
    </row>
    <row r="78" spans="1:18" x14ac:dyDescent="0.25">
      <c r="A78" s="144"/>
      <c r="B78" s="142"/>
      <c r="C78" s="142"/>
      <c r="D78" s="142"/>
      <c r="E78" s="142"/>
      <c r="F78" s="143"/>
      <c r="G78" s="143"/>
      <c r="H78" s="143"/>
      <c r="I78" s="148">
        <f t="shared" si="5"/>
        <v>2247006</v>
      </c>
      <c r="J78" s="11">
        <v>2247006</v>
      </c>
      <c r="K78" s="11" t="s">
        <v>355</v>
      </c>
      <c r="L78" s="11" t="s">
        <v>371</v>
      </c>
      <c r="M78">
        <v>67454</v>
      </c>
      <c r="N78">
        <v>8201</v>
      </c>
      <c r="O78">
        <v>59253</v>
      </c>
      <c r="Q78" s="140">
        <f t="shared" si="3"/>
        <v>-67454</v>
      </c>
      <c r="R78" s="140">
        <f t="shared" si="4"/>
        <v>-8201</v>
      </c>
    </row>
    <row r="79" spans="1:18" x14ac:dyDescent="0.25">
      <c r="A79" s="144"/>
      <c r="B79" s="142"/>
      <c r="C79" s="142"/>
      <c r="D79" s="142"/>
      <c r="E79" s="142"/>
      <c r="F79" s="143"/>
      <c r="G79" s="143"/>
      <c r="H79" s="143"/>
      <c r="I79" s="148">
        <f t="shared" si="5"/>
        <v>2247087</v>
      </c>
      <c r="J79" s="11">
        <v>2247087</v>
      </c>
      <c r="K79" s="11" t="s">
        <v>359</v>
      </c>
      <c r="L79" s="11" t="s">
        <v>196</v>
      </c>
      <c r="M79">
        <v>67454</v>
      </c>
      <c r="N79">
        <v>10701</v>
      </c>
      <c r="O79">
        <v>56753</v>
      </c>
      <c r="Q79" s="140">
        <f t="shared" si="3"/>
        <v>-67454</v>
      </c>
      <c r="R79" s="140">
        <f t="shared" si="4"/>
        <v>-10701</v>
      </c>
    </row>
    <row r="80" spans="1:18" x14ac:dyDescent="0.25">
      <c r="A80" s="142">
        <v>67</v>
      </c>
      <c r="B80" s="142">
        <v>14353592</v>
      </c>
      <c r="C80" s="142">
        <v>2247111</v>
      </c>
      <c r="D80" s="142" t="s">
        <v>116</v>
      </c>
      <c r="E80" s="142" t="s">
        <v>387</v>
      </c>
      <c r="F80" s="143">
        <v>67454</v>
      </c>
      <c r="G80" s="143">
        <v>8201</v>
      </c>
      <c r="H80" s="143">
        <v>59253</v>
      </c>
      <c r="I80" s="148">
        <f t="shared" si="5"/>
        <v>0</v>
      </c>
      <c r="J80" s="10">
        <v>2247111</v>
      </c>
      <c r="K80" s="11" t="s">
        <v>116</v>
      </c>
      <c r="L80" s="11" t="s">
        <v>206</v>
      </c>
      <c r="M80">
        <v>67454</v>
      </c>
      <c r="N80">
        <v>8201</v>
      </c>
      <c r="O80">
        <v>59253</v>
      </c>
      <c r="Q80" s="140">
        <f t="shared" si="3"/>
        <v>0</v>
      </c>
      <c r="R80" s="140">
        <f t="shared" si="4"/>
        <v>0</v>
      </c>
    </row>
    <row r="81" spans="1:18" x14ac:dyDescent="0.25">
      <c r="A81" s="142"/>
      <c r="B81" s="142"/>
      <c r="C81" s="142"/>
      <c r="D81" s="142"/>
      <c r="E81" s="142"/>
      <c r="F81" s="143"/>
      <c r="G81" s="143"/>
      <c r="H81" s="143"/>
      <c r="I81" s="148">
        <f t="shared" si="5"/>
        <v>2247113</v>
      </c>
      <c r="J81" s="11">
        <v>2247113</v>
      </c>
      <c r="K81" s="11" t="s">
        <v>346</v>
      </c>
      <c r="L81" s="11" t="s">
        <v>186</v>
      </c>
      <c r="M81">
        <v>67454</v>
      </c>
      <c r="N81">
        <v>8551</v>
      </c>
      <c r="O81">
        <v>58903</v>
      </c>
      <c r="Q81" s="140">
        <f t="shared" si="3"/>
        <v>-67454</v>
      </c>
      <c r="R81" s="140">
        <f t="shared" si="4"/>
        <v>-8551</v>
      </c>
    </row>
    <row r="82" spans="1:18" x14ac:dyDescent="0.25">
      <c r="A82" s="144">
        <v>68</v>
      </c>
      <c r="B82" s="144">
        <v>14353640</v>
      </c>
      <c r="C82" s="144">
        <v>2247181</v>
      </c>
      <c r="D82" s="144" t="s">
        <v>419</v>
      </c>
      <c r="E82" s="144" t="s">
        <v>387</v>
      </c>
      <c r="F82" s="145">
        <v>67454</v>
      </c>
      <c r="G82" s="145">
        <v>9231</v>
      </c>
      <c r="H82" s="145">
        <v>58223</v>
      </c>
      <c r="I82" s="148">
        <f t="shared" si="5"/>
        <v>0</v>
      </c>
      <c r="J82" s="10">
        <v>2247181</v>
      </c>
      <c r="K82" s="11" t="s">
        <v>171</v>
      </c>
      <c r="L82" s="11" t="s">
        <v>221</v>
      </c>
      <c r="M82">
        <v>67454</v>
      </c>
      <c r="N82">
        <v>9201</v>
      </c>
      <c r="O82">
        <v>58253</v>
      </c>
      <c r="Q82" s="140">
        <f t="shared" si="3"/>
        <v>0</v>
      </c>
      <c r="R82" s="140">
        <f t="shared" si="4"/>
        <v>30</v>
      </c>
    </row>
    <row r="83" spans="1:18" x14ac:dyDescent="0.25">
      <c r="A83" s="142">
        <v>69</v>
      </c>
      <c r="B83" s="144">
        <v>14353735</v>
      </c>
      <c r="C83" s="144">
        <v>2247321</v>
      </c>
      <c r="D83" s="144" t="s">
        <v>421</v>
      </c>
      <c r="E83" s="144" t="s">
        <v>387</v>
      </c>
      <c r="F83" s="145">
        <v>64304</v>
      </c>
      <c r="G83" s="145">
        <v>13040</v>
      </c>
      <c r="H83" s="145">
        <v>51264</v>
      </c>
      <c r="I83" s="148">
        <f t="shared" si="5"/>
        <v>0</v>
      </c>
      <c r="J83" s="11">
        <v>2247321</v>
      </c>
      <c r="K83" s="11" t="s">
        <v>366</v>
      </c>
      <c r="L83" s="11" t="s">
        <v>220</v>
      </c>
      <c r="M83">
        <v>67454</v>
      </c>
      <c r="N83">
        <v>10550</v>
      </c>
      <c r="O83">
        <v>56904</v>
      </c>
      <c r="Q83" s="140">
        <f t="shared" si="3"/>
        <v>-3150</v>
      </c>
      <c r="R83" s="140">
        <f t="shared" si="4"/>
        <v>2490</v>
      </c>
    </row>
    <row r="84" spans="1:18" x14ac:dyDescent="0.25">
      <c r="A84" s="144">
        <v>70</v>
      </c>
      <c r="B84" s="144">
        <v>14355341</v>
      </c>
      <c r="C84" s="144">
        <v>2249473</v>
      </c>
      <c r="D84" s="144" t="s">
        <v>131</v>
      </c>
      <c r="E84" s="144" t="s">
        <v>387</v>
      </c>
      <c r="F84" s="145">
        <v>57363</v>
      </c>
      <c r="G84" s="145">
        <v>6784</v>
      </c>
      <c r="H84" s="145">
        <v>50579</v>
      </c>
      <c r="I84" s="148">
        <f t="shared" si="5"/>
        <v>0</v>
      </c>
      <c r="J84" s="10">
        <v>2249473</v>
      </c>
      <c r="K84" s="11" t="s">
        <v>131</v>
      </c>
      <c r="L84" s="11" t="s">
        <v>204</v>
      </c>
      <c r="M84">
        <v>57363</v>
      </c>
      <c r="N84">
        <v>6784</v>
      </c>
      <c r="O84">
        <v>50579</v>
      </c>
      <c r="Q84" s="140">
        <f t="shared" si="3"/>
        <v>0</v>
      </c>
      <c r="R84" s="140">
        <f t="shared" si="4"/>
        <v>0</v>
      </c>
    </row>
    <row r="85" spans="1:18" x14ac:dyDescent="0.25">
      <c r="A85" s="142">
        <v>71</v>
      </c>
      <c r="B85" s="142">
        <v>14355343</v>
      </c>
      <c r="C85" s="142">
        <v>2249475</v>
      </c>
      <c r="D85" s="142" t="s">
        <v>146</v>
      </c>
      <c r="E85" s="142" t="s">
        <v>387</v>
      </c>
      <c r="F85" s="143">
        <v>57488</v>
      </c>
      <c r="G85" s="143">
        <v>6784</v>
      </c>
      <c r="H85" s="143">
        <v>50704</v>
      </c>
      <c r="I85" s="148">
        <f t="shared" si="5"/>
        <v>0</v>
      </c>
      <c r="J85" s="10">
        <v>2249475</v>
      </c>
      <c r="K85" s="11" t="s">
        <v>146</v>
      </c>
      <c r="L85" s="11" t="s">
        <v>172</v>
      </c>
      <c r="M85">
        <v>57363</v>
      </c>
      <c r="N85">
        <v>6784</v>
      </c>
      <c r="O85">
        <v>50579</v>
      </c>
      <c r="Q85" s="140">
        <f t="shared" si="3"/>
        <v>125</v>
      </c>
      <c r="R85" s="140">
        <f t="shared" si="4"/>
        <v>0</v>
      </c>
    </row>
    <row r="86" spans="1:18" x14ac:dyDescent="0.25">
      <c r="A86" s="144">
        <v>72</v>
      </c>
      <c r="B86" s="144">
        <v>14355344</v>
      </c>
      <c r="C86" s="144">
        <v>2249476</v>
      </c>
      <c r="D86" s="144" t="s">
        <v>128</v>
      </c>
      <c r="E86" s="144" t="s">
        <v>387</v>
      </c>
      <c r="F86" s="145">
        <v>57488</v>
      </c>
      <c r="G86" s="145">
        <v>6784</v>
      </c>
      <c r="H86" s="145">
        <v>50704</v>
      </c>
      <c r="I86" s="148">
        <f t="shared" si="5"/>
        <v>0</v>
      </c>
      <c r="J86" s="10">
        <v>2249476</v>
      </c>
      <c r="K86" s="11" t="s">
        <v>128</v>
      </c>
      <c r="L86" s="11" t="s">
        <v>189</v>
      </c>
      <c r="M86">
        <v>57488</v>
      </c>
      <c r="N86">
        <v>6784</v>
      </c>
      <c r="O86">
        <v>50704</v>
      </c>
      <c r="Q86" s="140">
        <f t="shared" si="3"/>
        <v>0</v>
      </c>
      <c r="R86" s="140">
        <f t="shared" si="4"/>
        <v>0</v>
      </c>
    </row>
    <row r="87" spans="1:18" x14ac:dyDescent="0.25">
      <c r="A87" s="144"/>
      <c r="B87" s="144"/>
      <c r="C87" s="144"/>
      <c r="D87" s="144"/>
      <c r="E87" s="144"/>
      <c r="F87" s="145"/>
      <c r="G87" s="145"/>
      <c r="H87" s="145"/>
      <c r="I87" s="148">
        <f t="shared" si="5"/>
        <v>2249724</v>
      </c>
      <c r="J87" s="11">
        <v>2249724</v>
      </c>
      <c r="K87" s="11" t="s">
        <v>365</v>
      </c>
      <c r="L87" s="11" t="s">
        <v>220</v>
      </c>
      <c r="M87">
        <v>54376</v>
      </c>
      <c r="N87">
        <v>6508</v>
      </c>
      <c r="O87">
        <v>47868</v>
      </c>
      <c r="Q87" s="140">
        <f t="shared" si="3"/>
        <v>-54376</v>
      </c>
      <c r="R87" s="140">
        <f t="shared" si="4"/>
        <v>-6508</v>
      </c>
    </row>
    <row r="88" spans="1:18" x14ac:dyDescent="0.25">
      <c r="A88" s="142">
        <v>73</v>
      </c>
      <c r="B88" s="142">
        <v>14355541</v>
      </c>
      <c r="C88" s="142">
        <v>2249733</v>
      </c>
      <c r="D88" s="142" t="s">
        <v>422</v>
      </c>
      <c r="E88" s="142" t="s">
        <v>387</v>
      </c>
      <c r="F88" s="143">
        <v>51401</v>
      </c>
      <c r="G88" s="143">
        <v>6508</v>
      </c>
      <c r="H88" s="143">
        <v>44893</v>
      </c>
      <c r="I88" s="148">
        <f t="shared" si="5"/>
        <v>0</v>
      </c>
      <c r="J88" s="11">
        <v>2249733</v>
      </c>
      <c r="K88" s="11" t="s">
        <v>182</v>
      </c>
      <c r="L88" s="11" t="s">
        <v>183</v>
      </c>
      <c r="M88">
        <v>51401</v>
      </c>
      <c r="N88">
        <v>6508</v>
      </c>
      <c r="O88">
        <v>44893</v>
      </c>
      <c r="Q88" s="140">
        <f t="shared" si="3"/>
        <v>0</v>
      </c>
      <c r="R88" s="140">
        <f t="shared" si="4"/>
        <v>0</v>
      </c>
    </row>
    <row r="89" spans="1:18" x14ac:dyDescent="0.25">
      <c r="A89" s="144">
        <v>74</v>
      </c>
      <c r="B89" s="142">
        <v>14355542</v>
      </c>
      <c r="C89" s="142">
        <v>2249734</v>
      </c>
      <c r="D89" s="142" t="s">
        <v>427</v>
      </c>
      <c r="E89" s="142" t="s">
        <v>387</v>
      </c>
      <c r="F89" s="143">
        <v>54336</v>
      </c>
      <c r="G89" s="143">
        <v>6508</v>
      </c>
      <c r="H89" s="143">
        <v>47828</v>
      </c>
      <c r="I89" s="148">
        <f t="shared" si="5"/>
        <v>0</v>
      </c>
      <c r="J89" s="11">
        <v>2249734</v>
      </c>
      <c r="K89" s="11" t="s">
        <v>362</v>
      </c>
      <c r="L89" s="11" t="s">
        <v>202</v>
      </c>
      <c r="M89">
        <v>54376</v>
      </c>
      <c r="N89">
        <v>6508</v>
      </c>
      <c r="O89">
        <v>47868</v>
      </c>
      <c r="Q89" s="140">
        <f t="shared" si="3"/>
        <v>-40</v>
      </c>
      <c r="R89" s="140">
        <f t="shared" si="4"/>
        <v>0</v>
      </c>
    </row>
    <row r="90" spans="1:18" x14ac:dyDescent="0.25">
      <c r="A90" s="142">
        <v>75</v>
      </c>
      <c r="B90" s="144">
        <v>14355551</v>
      </c>
      <c r="C90" s="144">
        <v>2249744</v>
      </c>
      <c r="D90" s="144" t="s">
        <v>136</v>
      </c>
      <c r="E90" s="144" t="s">
        <v>387</v>
      </c>
      <c r="F90" s="145">
        <v>54376</v>
      </c>
      <c r="G90" s="145">
        <v>6508</v>
      </c>
      <c r="H90" s="145">
        <v>47868</v>
      </c>
      <c r="I90" s="148">
        <f t="shared" si="5"/>
        <v>0</v>
      </c>
      <c r="J90" s="10">
        <v>2249744</v>
      </c>
      <c r="K90" s="11" t="s">
        <v>136</v>
      </c>
      <c r="L90" s="11" t="s">
        <v>211</v>
      </c>
      <c r="M90">
        <v>54376</v>
      </c>
      <c r="N90">
        <v>6508</v>
      </c>
      <c r="O90">
        <v>47868</v>
      </c>
      <c r="Q90" s="140">
        <f t="shared" si="3"/>
        <v>0</v>
      </c>
      <c r="R90" s="140">
        <f t="shared" si="4"/>
        <v>0</v>
      </c>
    </row>
    <row r="91" spans="1:18" x14ac:dyDescent="0.25">
      <c r="A91" s="144">
        <v>76</v>
      </c>
      <c r="B91" s="142">
        <v>15028778</v>
      </c>
      <c r="C91" s="142">
        <v>2256872</v>
      </c>
      <c r="D91" s="142" t="s">
        <v>157</v>
      </c>
      <c r="E91" s="142" t="s">
        <v>387</v>
      </c>
      <c r="F91" s="143">
        <v>50880</v>
      </c>
      <c r="G91" s="143">
        <v>6000</v>
      </c>
      <c r="H91" s="143">
        <v>44880</v>
      </c>
      <c r="I91" s="148">
        <f t="shared" si="5"/>
        <v>0</v>
      </c>
      <c r="J91" s="10">
        <v>2256872</v>
      </c>
      <c r="K91" s="11" t="s">
        <v>157</v>
      </c>
      <c r="L91" s="11" t="s">
        <v>212</v>
      </c>
      <c r="M91">
        <v>50880</v>
      </c>
      <c r="N91">
        <v>6000</v>
      </c>
      <c r="O91">
        <v>44880</v>
      </c>
      <c r="Q91" s="140">
        <f t="shared" si="3"/>
        <v>0</v>
      </c>
      <c r="R91" s="140">
        <f t="shared" si="4"/>
        <v>0</v>
      </c>
    </row>
    <row r="92" spans="1:18" x14ac:dyDescent="0.25">
      <c r="A92" s="142">
        <v>77</v>
      </c>
      <c r="B92" s="144">
        <v>14713516</v>
      </c>
      <c r="C92" s="144">
        <v>4220689</v>
      </c>
      <c r="D92" s="144" t="s">
        <v>144</v>
      </c>
      <c r="E92" s="144" t="s">
        <v>387</v>
      </c>
      <c r="F92" s="145">
        <v>50880</v>
      </c>
      <c r="G92" s="145">
        <v>6000</v>
      </c>
      <c r="H92" s="145">
        <v>44880</v>
      </c>
      <c r="I92" s="148">
        <f t="shared" si="5"/>
        <v>0</v>
      </c>
      <c r="J92" s="10">
        <v>4220689</v>
      </c>
      <c r="K92" s="11" t="s">
        <v>144</v>
      </c>
      <c r="L92" s="11" t="s">
        <v>224</v>
      </c>
      <c r="M92">
        <v>50880</v>
      </c>
      <c r="N92">
        <v>6000</v>
      </c>
      <c r="O92">
        <v>44880</v>
      </c>
      <c r="Q92" s="140">
        <f t="shared" si="3"/>
        <v>0</v>
      </c>
      <c r="R92" s="140">
        <f t="shared" si="4"/>
        <v>0</v>
      </c>
    </row>
    <row r="93" spans="1:18" x14ac:dyDescent="0.25">
      <c r="J93"/>
      <c r="K93"/>
      <c r="L93"/>
    </row>
    <row r="97" spans="1:16" x14ac:dyDescent="0.25">
      <c r="J97" s="10"/>
      <c r="K97" s="11"/>
      <c r="L97" s="11"/>
    </row>
    <row r="98" spans="1:16" x14ac:dyDescent="0.25">
      <c r="J98" s="10"/>
      <c r="K98" s="11"/>
      <c r="L98" s="11"/>
    </row>
    <row r="99" spans="1:16" x14ac:dyDescent="0.25">
      <c r="A99" s="149">
        <v>58</v>
      </c>
      <c r="B99" s="149">
        <v>14351804</v>
      </c>
      <c r="C99" s="149">
        <v>2244233</v>
      </c>
      <c r="D99" s="149" t="s">
        <v>430</v>
      </c>
      <c r="E99" s="149" t="s">
        <v>387</v>
      </c>
      <c r="F99" s="150">
        <v>69827</v>
      </c>
      <c r="G99" s="150">
        <v>8942</v>
      </c>
      <c r="H99" s="150">
        <v>60885</v>
      </c>
    </row>
    <row r="100" spans="1:16" x14ac:dyDescent="0.25">
      <c r="A100" s="149">
        <v>63</v>
      </c>
      <c r="B100" s="149">
        <v>14353004</v>
      </c>
      <c r="C100" s="149">
        <v>2246280</v>
      </c>
      <c r="D100" s="149" t="s">
        <v>442</v>
      </c>
      <c r="E100" s="149" t="s">
        <v>387</v>
      </c>
      <c r="F100" s="150">
        <v>72983</v>
      </c>
      <c r="G100" s="150">
        <v>8742</v>
      </c>
      <c r="H100" s="150">
        <v>64241</v>
      </c>
    </row>
    <row r="104" spans="1:16" x14ac:dyDescent="0.25">
      <c r="J104" s="192">
        <v>2244287</v>
      </c>
      <c r="K104" s="192" t="s">
        <v>351</v>
      </c>
      <c r="L104" s="192" t="s">
        <v>190</v>
      </c>
      <c r="M104" s="193">
        <v>2900</v>
      </c>
      <c r="N104" s="193">
        <v>0</v>
      </c>
      <c r="O104" s="193">
        <v>2900</v>
      </c>
      <c r="P104" s="193"/>
    </row>
    <row r="105" spans="1:16" x14ac:dyDescent="0.25">
      <c r="J105" s="192">
        <v>2246280</v>
      </c>
      <c r="K105" s="192" t="s">
        <v>352</v>
      </c>
      <c r="L105" s="192" t="s">
        <v>191</v>
      </c>
      <c r="M105" s="193">
        <v>2800</v>
      </c>
      <c r="N105" s="193">
        <v>0</v>
      </c>
      <c r="O105" s="193">
        <v>2800</v>
      </c>
      <c r="P105" s="193"/>
    </row>
    <row r="106" spans="1:16" x14ac:dyDescent="0.25">
      <c r="J106" s="192">
        <v>2244233</v>
      </c>
      <c r="K106" s="192" t="s">
        <v>341</v>
      </c>
      <c r="L106" s="192" t="s">
        <v>197</v>
      </c>
      <c r="M106" s="193">
        <v>2900</v>
      </c>
      <c r="N106" s="193">
        <v>0</v>
      </c>
      <c r="O106" s="193">
        <v>2900</v>
      </c>
      <c r="P106" s="193"/>
    </row>
    <row r="107" spans="1:16" x14ac:dyDescent="0.25">
      <c r="J107" s="192"/>
      <c r="K107" s="192"/>
      <c r="L107" s="192"/>
      <c r="M107" s="193"/>
      <c r="N107" s="193"/>
      <c r="O107" s="193"/>
      <c r="P107" s="193"/>
    </row>
    <row r="108" spans="1:16" x14ac:dyDescent="0.25">
      <c r="J108" s="192">
        <v>2227153</v>
      </c>
      <c r="K108" s="192" t="s">
        <v>369</v>
      </c>
      <c r="L108" s="192" t="s">
        <v>225</v>
      </c>
      <c r="M108" s="193">
        <v>2900</v>
      </c>
      <c r="N108" s="193">
        <v>0</v>
      </c>
      <c r="O108" s="193">
        <v>2900</v>
      </c>
      <c r="P108" s="193"/>
    </row>
    <row r="112" spans="1:16" x14ac:dyDescent="0.25">
      <c r="J112" s="11">
        <v>2224264</v>
      </c>
      <c r="K112" s="11" t="s">
        <v>364</v>
      </c>
      <c r="L112" s="11" t="s">
        <v>217</v>
      </c>
      <c r="M112">
        <v>2800</v>
      </c>
      <c r="N112">
        <v>0</v>
      </c>
      <c r="O112">
        <v>2800</v>
      </c>
    </row>
  </sheetData>
  <autoFilter ref="A2:R92" xr:uid="{8B79AAFF-8F32-44AA-B1E3-2EA89973D016}"/>
  <sortState xmlns:xlrd2="http://schemas.microsoft.com/office/spreadsheetml/2017/richdata2" ref="J3:O92">
    <sortCondition ref="J3:J9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25</vt:i4>
      </vt:variant>
    </vt:vector>
  </HeadingPairs>
  <TitlesOfParts>
    <vt:vector size="35" baseType="lpstr">
      <vt:lpstr>GOVT</vt:lpstr>
      <vt:lpstr>MPP</vt:lpstr>
      <vt:lpstr>INCPROG</vt:lpstr>
      <vt:lpstr>INCCERT</vt:lpstr>
      <vt:lpstr>CAT-IV</vt:lpstr>
      <vt:lpstr>INCPROG-FEB-23</vt:lpstr>
      <vt:lpstr>INCCERT-FEB-23</vt:lpstr>
      <vt:lpstr>GOVT VARIATION</vt:lpstr>
      <vt:lpstr>MPP VARIATION</vt:lpstr>
      <vt:lpstr>ADDING</vt:lpstr>
      <vt:lpstr>GOVT</vt:lpstr>
      <vt:lpstr>GOVTBILL</vt:lpstr>
      <vt:lpstr>GOVTBILL1</vt:lpstr>
      <vt:lpstr>GOVTMAR23</vt:lpstr>
      <vt:lpstr>HILLTOPS</vt:lpstr>
      <vt:lpstr>HILLTOPSNEW</vt:lpstr>
      <vt:lpstr>INC</vt:lpstr>
      <vt:lpstr>INCNOV22</vt:lpstr>
      <vt:lpstr>INCREMENTS</vt:lpstr>
      <vt:lpstr>MPP</vt:lpstr>
      <vt:lpstr>MPPBILL</vt:lpstr>
      <vt:lpstr>MPPMAR23</vt:lpstr>
      <vt:lpstr>MPPNEW</vt:lpstr>
      <vt:lpstr>MPPTEC</vt:lpstr>
      <vt:lpstr>NEWNOV22</vt:lpstr>
      <vt:lpstr>GOVT!Print_Area</vt:lpstr>
      <vt:lpstr>INCPROG!Print_Area</vt:lpstr>
      <vt:lpstr>'INCPROG-FEB-23'!Print_Area</vt:lpstr>
      <vt:lpstr>MPP!Print_Area</vt:lpstr>
      <vt:lpstr>GOVT!Print_Titles</vt:lpstr>
      <vt:lpstr>INCCERT!Print_Titles</vt:lpstr>
      <vt:lpstr>'INCCERT-FEB-23'!Print_Titles</vt:lpstr>
      <vt:lpstr>'INCPROG-FEB-23'!Print_Titles</vt:lpstr>
      <vt:lpstr>MPP!Print_Titles</vt:lpstr>
      <vt:lpstr>RATEOFINC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MRC</dc:creator>
  <cp:lastModifiedBy>VASU</cp:lastModifiedBy>
  <cp:lastPrinted>2023-07-22T02:57:08Z</cp:lastPrinted>
  <dcterms:created xsi:type="dcterms:W3CDTF">2022-02-26T12:05:06Z</dcterms:created>
  <dcterms:modified xsi:type="dcterms:W3CDTF">2023-07-22T03:05:36Z</dcterms:modified>
</cp:coreProperties>
</file>