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OneDrive\Рабочий стол\Лабы 1 сем\"/>
    </mc:Choice>
  </mc:AlternateContent>
  <xr:revisionPtr revIDLastSave="0" documentId="13_ncr:1_{7F547B90-7D68-48A6-B2EC-ED034961E140}" xr6:coauthVersionLast="47" xr6:coauthVersionMax="47" xr10:uidLastSave="{00000000-0000-0000-0000-000000000000}"/>
  <bookViews>
    <workbookView xWindow="828" yWindow="-108" windowWidth="22320" windowHeight="13176" xr2:uid="{62F196C6-AAC1-4883-A065-B5B7AC47E4E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41" i="1"/>
  <c r="G47" i="1"/>
  <c r="F47" i="1"/>
  <c r="G41" i="1"/>
  <c r="E41" i="1"/>
  <c r="G38" i="1"/>
  <c r="E3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T18" i="1" l="1"/>
  <c r="W18" i="1" s="1"/>
  <c r="T13" i="1"/>
  <c r="W13" i="1" s="1"/>
  <c r="C36" i="1"/>
  <c r="T3" i="1"/>
  <c r="W3" i="1" s="1"/>
  <c r="T2" i="1"/>
  <c r="W2" i="1" s="1"/>
  <c r="T11" i="1"/>
  <c r="W11" i="1" s="1"/>
  <c r="T9" i="1"/>
  <c r="W9" i="1" s="1"/>
  <c r="T8" i="1"/>
  <c r="W8" i="1" s="1"/>
  <c r="T15" i="1"/>
  <c r="W15" i="1" s="1"/>
  <c r="T7" i="1"/>
  <c r="W7" i="1" s="1"/>
  <c r="T17" i="1"/>
  <c r="W17" i="1" s="1"/>
  <c r="T5" i="1"/>
  <c r="W5" i="1" s="1"/>
  <c r="T14" i="1"/>
  <c r="W14" i="1" s="1"/>
  <c r="T12" i="1"/>
  <c r="W12" i="1" s="1"/>
  <c r="T10" i="1"/>
  <c r="W10" i="1" s="1"/>
  <c r="T6" i="1"/>
  <c r="W6" i="1" s="1"/>
  <c r="T16" i="1"/>
  <c r="W16" i="1" s="1"/>
  <c r="T4" i="1"/>
  <c r="W4" i="1" s="1"/>
  <c r="C25" i="1" l="1"/>
  <c r="C20" i="1"/>
  <c r="C26" i="1"/>
  <c r="C27" i="1"/>
  <c r="C28" i="1"/>
  <c r="Y2" i="1"/>
  <c r="Z2" i="1" s="1"/>
  <c r="C29" i="1"/>
  <c r="C30" i="1"/>
  <c r="C32" i="1"/>
  <c r="C24" i="1"/>
  <c r="C21" i="1"/>
  <c r="C31" i="1"/>
  <c r="C22" i="1"/>
  <c r="C33" i="1"/>
  <c r="C35" i="1"/>
  <c r="C34" i="1"/>
  <c r="C23" i="1"/>
  <c r="U10" i="1"/>
  <c r="V6" i="1"/>
  <c r="V18" i="1"/>
  <c r="U12" i="1"/>
  <c r="U14" i="1"/>
  <c r="V17" i="1"/>
  <c r="U17" i="1"/>
  <c r="V7" i="1"/>
  <c r="U15" i="1"/>
  <c r="V15" i="1"/>
  <c r="V11" i="1"/>
  <c r="V3" i="1"/>
  <c r="U13" i="1"/>
  <c r="V13" i="1"/>
  <c r="V5" i="1"/>
  <c r="U4" i="1"/>
  <c r="V4" i="1"/>
  <c r="U8" i="1"/>
  <c r="V8" i="1"/>
  <c r="V16" i="1"/>
  <c r="U16" i="1"/>
  <c r="U9" i="1"/>
  <c r="U2" i="1"/>
  <c r="AA2" i="1" l="1"/>
  <c r="AC2" i="1"/>
  <c r="U5" i="1"/>
  <c r="V9" i="1"/>
  <c r="U7" i="1"/>
  <c r="U11" i="1"/>
  <c r="U6" i="1"/>
  <c r="U3" i="1"/>
  <c r="U18" i="1"/>
  <c r="V12" i="1"/>
  <c r="V2" i="1"/>
  <c r="V14" i="1"/>
  <c r="V10" i="1"/>
</calcChain>
</file>

<file path=xl/sharedStrings.xml><?xml version="1.0" encoding="utf-8"?>
<sst xmlns="http://schemas.openxmlformats.org/spreadsheetml/2006/main" count="27" uniqueCount="27">
  <si>
    <t>L</t>
  </si>
  <si>
    <t>X</t>
  </si>
  <si>
    <t>T</t>
  </si>
  <si>
    <t>t</t>
  </si>
  <si>
    <t>n</t>
  </si>
  <si>
    <t>β</t>
  </si>
  <si>
    <t xml:space="preserve">M </t>
  </si>
  <si>
    <t>m</t>
  </si>
  <si>
    <t>a</t>
  </si>
  <si>
    <t>g</t>
  </si>
  <si>
    <t>pi</t>
  </si>
  <si>
    <r>
      <t xml:space="preserve">g + </t>
    </r>
    <r>
      <rPr>
        <sz val="11"/>
        <color theme="1"/>
        <rFont val="Calibri"/>
        <family val="2"/>
        <charset val="204"/>
      </rPr>
      <t>ϭ</t>
    </r>
  </si>
  <si>
    <t>g - ϭ</t>
  </si>
  <si>
    <t>g ср</t>
  </si>
  <si>
    <t>ϭg</t>
  </si>
  <si>
    <t>ϭg ср</t>
  </si>
  <si>
    <t>g ср + ϭg ср</t>
  </si>
  <si>
    <t>g ср - ϭg ср</t>
  </si>
  <si>
    <t>x</t>
  </si>
  <si>
    <t>y</t>
  </si>
  <si>
    <t>x2</t>
  </si>
  <si>
    <t>xy</t>
  </si>
  <si>
    <t>k</t>
  </si>
  <si>
    <t>b</t>
  </si>
  <si>
    <t>sig k</t>
  </si>
  <si>
    <t>sig b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</si>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</sst>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1572399324733401E-2"/>
          <c:y val="0.1258579733145391"/>
          <c:w val="0.94756550538785167"/>
          <c:h val="0.81554911052688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Лист1!$E$20:$E$36</c:f>
              <c:numCache>
                <c:formatCode>General</c:formatCode>
                <c:ptCount val="17"/>
                <c:pt idx="0">
                  <c:v>0.24009999999999998</c:v>
                </c:pt>
                <c:pt idx="1">
                  <c:v>0.22089999999999999</c:v>
                </c:pt>
                <c:pt idx="2">
                  <c:v>0.20249999999999996</c:v>
                </c:pt>
                <c:pt idx="3">
                  <c:v>0.18490000000000004</c:v>
                </c:pt>
                <c:pt idx="4">
                  <c:v>0.15210000000000001</c:v>
                </c:pt>
                <c:pt idx="5">
                  <c:v>0.12959999999999999</c:v>
                </c:pt>
                <c:pt idx="6">
                  <c:v>0.10889999999999997</c:v>
                </c:pt>
                <c:pt idx="7">
                  <c:v>9.0000000000000024E-2</c:v>
                </c:pt>
                <c:pt idx="8">
                  <c:v>7.8400000000000011E-2</c:v>
                </c:pt>
                <c:pt idx="9">
                  <c:v>7.2900000000000006E-2</c:v>
                </c:pt>
                <c:pt idx="10">
                  <c:v>6.7600000000000007E-2</c:v>
                </c:pt>
                <c:pt idx="11">
                  <c:v>5.7599999999999998E-2</c:v>
                </c:pt>
                <c:pt idx="12">
                  <c:v>3.999999999999998E-2</c:v>
                </c:pt>
                <c:pt idx="13">
                  <c:v>2.5600000000000012E-2</c:v>
                </c:pt>
                <c:pt idx="14">
                  <c:v>1.44E-2</c:v>
                </c:pt>
                <c:pt idx="15">
                  <c:v>6.3999999999999934E-3</c:v>
                </c:pt>
                <c:pt idx="16">
                  <c:v>1.6000000000000029E-3</c:v>
                </c:pt>
              </c:numCache>
            </c:numRef>
          </c:cat>
          <c:val>
            <c:numRef>
              <c:f>Лист1!$C$20:$C$36</c:f>
              <c:numCache>
                <c:formatCode>General</c:formatCode>
                <c:ptCount val="17"/>
                <c:pt idx="0">
                  <c:v>1.1625532879818594</c:v>
                </c:pt>
                <c:pt idx="1">
                  <c:v>1.097321481569665</c:v>
                </c:pt>
                <c:pt idx="2">
                  <c:v>1.031339708129883</c:v>
                </c:pt>
                <c:pt idx="3">
                  <c:v>0.96831187713623024</c:v>
                </c:pt>
                <c:pt idx="4">
                  <c:v>0.87868991715976308</c:v>
                </c:pt>
                <c:pt idx="5">
                  <c:v>0.79435863388429739</c:v>
                </c:pt>
                <c:pt idx="6">
                  <c:v>0.71530289954086301</c:v>
                </c:pt>
                <c:pt idx="7">
                  <c:v>0.65170550219237855</c:v>
                </c:pt>
                <c:pt idx="8">
                  <c:v>0.60487445620405444</c:v>
                </c:pt>
                <c:pt idx="9">
                  <c:v>0.58476837268879489</c:v>
                </c:pt>
                <c:pt idx="10">
                  <c:v>0.56390055691690799</c:v>
                </c:pt>
                <c:pt idx="11">
                  <c:v>0.52453621450872379</c:v>
                </c:pt>
                <c:pt idx="12">
                  <c:v>0.45915591796875005</c:v>
                </c:pt>
                <c:pt idx="13">
                  <c:v>0.40619406611126047</c:v>
                </c:pt>
                <c:pt idx="14">
                  <c:v>0.36558051371173472</c:v>
                </c:pt>
                <c:pt idx="15">
                  <c:v>0.33298480756944454</c:v>
                </c:pt>
                <c:pt idx="16">
                  <c:v>0.32140702666089971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8-4F49-A29D-D816C30F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503"/>
        <c:axId val="65996095"/>
      </c:lineChart>
      <c:catAx>
        <c:axId val="660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96095"/>
        <c:crosses val="autoZero"/>
        <c:auto val="1"/>
        <c:lblAlgn val="ctr"/>
        <c:lblOffset val="100"/>
        <c:noMultiLvlLbl val="0"/>
      </c:catAx>
      <c:valAx>
        <c:axId val="659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0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461682</xdr:colOff>
      <xdr:row>18</xdr:row>
      <xdr:rowOff>125506</xdr:rowOff>
    </xdr:from>
    <xdr:to>
      <xdr:col>24</xdr:col>
      <xdr:colOff>448235</xdr:colOff>
      <xdr:row>40</xdr:row>
      <xdr:rowOff>125505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A817F1-575D-4FB3-8C90-9EA39A442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677CB-7734-4997-A636-794437ED9E2F}">
  <dimension ref="A1:AC57"/>
  <sheetViews>
    <sheetView tabSelected="1" topLeftCell="C28" zoomScale="85" zoomScaleNormal="85" workbookViewId="0">
      <selection activeCell="E44" sqref="E44"/>
    </sheetView>
  </sheetViews>
  <sheetFormatPr defaultRowHeight="14.4" x14ac:dyDescent="0.3"/>
  <sheetData>
    <row r="1" spans="1:29" x14ac:dyDescent="0.3">
      <c r="A1" s="1" t="s">
        <v>3</v>
      </c>
      <c r="B1" s="1" t="s">
        <v>4</v>
      </c>
      <c r="C1" s="1" t="s">
        <v>2</v>
      </c>
      <c r="D1" s="1"/>
      <c r="E1" s="1" t="s">
        <v>6</v>
      </c>
      <c r="F1" s="1" t="s">
        <v>7</v>
      </c>
      <c r="G1" s="2" t="s">
        <v>5</v>
      </c>
      <c r="H1" s="2"/>
      <c r="I1" s="1" t="s">
        <v>0</v>
      </c>
      <c r="J1" s="1"/>
      <c r="K1" s="1" t="s">
        <v>1</v>
      </c>
      <c r="L1" s="1"/>
      <c r="M1" s="1"/>
      <c r="N1" s="1"/>
      <c r="O1" s="1" t="s">
        <v>8</v>
      </c>
      <c r="P1" s="1"/>
      <c r="Q1" s="1"/>
      <c r="R1" s="1" t="s">
        <v>10</v>
      </c>
      <c r="T1" t="s">
        <v>9</v>
      </c>
      <c r="U1" t="s">
        <v>11</v>
      </c>
      <c r="V1" t="s">
        <v>12</v>
      </c>
      <c r="W1" t="s">
        <v>14</v>
      </c>
      <c r="Y1" t="s">
        <v>13</v>
      </c>
      <c r="Z1" t="s">
        <v>15</v>
      </c>
      <c r="AA1" t="s">
        <v>16</v>
      </c>
      <c r="AC1" t="s">
        <v>17</v>
      </c>
    </row>
    <row r="2" spans="1:29" x14ac:dyDescent="0.3">
      <c r="A2">
        <v>102</v>
      </c>
      <c r="B2">
        <v>63</v>
      </c>
      <c r="C2">
        <f>A2/B2</f>
        <v>1.6190476190476191</v>
      </c>
      <c r="E2">
        <v>871</v>
      </c>
      <c r="F2">
        <v>69.2</v>
      </c>
      <c r="G2">
        <f xml:space="preserve"> 1 + F2/E2</f>
        <v>1.0794489092996555</v>
      </c>
      <c r="I2">
        <v>1</v>
      </c>
      <c r="J2">
        <v>44.35</v>
      </c>
      <c r="K2">
        <f>J2/100</f>
        <v>0.44350000000000001</v>
      </c>
      <c r="L2">
        <v>99</v>
      </c>
      <c r="O2">
        <f>L2/100 - Q2 / 100</f>
        <v>0.49</v>
      </c>
      <c r="Q2">
        <v>50</v>
      </c>
      <c r="R2">
        <f>PI()</f>
        <v>3.1415926535897931</v>
      </c>
      <c r="T2">
        <f t="shared" ref="T2:T18" si="0" xml:space="preserve"> 4 * R2 * R2 * (I2 * I2 / 12 + O2 * O2) / (C2 * C2 * G2 * K2)</f>
        <v>10.174886016020423</v>
      </c>
      <c r="U2">
        <f>T2+W2</f>
        <v>10.209480628474893</v>
      </c>
      <c r="V2">
        <f>T2-W2</f>
        <v>10.140291403565953</v>
      </c>
      <c r="W2">
        <f>T2*3.4/1000</f>
        <v>3.4594612454469431E-2</v>
      </c>
      <c r="Y2">
        <f>SUM(T2:T18)/17</f>
        <v>9.8726742927220883</v>
      </c>
      <c r="Z2">
        <f>Y2*3.4/1000</f>
        <v>3.3567092595255095E-2</v>
      </c>
      <c r="AA2">
        <f>Y2+Z2</f>
        <v>9.9062413853173439</v>
      </c>
      <c r="AC2">
        <f>Y2-Z2</f>
        <v>9.8391072001268327</v>
      </c>
    </row>
    <row r="3" spans="1:29" x14ac:dyDescent="0.3">
      <c r="A3">
        <v>101.41</v>
      </c>
      <c r="B3">
        <v>63</v>
      </c>
      <c r="C3">
        <f t="shared" ref="C3:C18" si="1">A3/B3</f>
        <v>1.6096825396825396</v>
      </c>
      <c r="E3">
        <v>871</v>
      </c>
      <c r="F3">
        <v>69.2</v>
      </c>
      <c r="G3">
        <f t="shared" ref="G3:G18" si="2" xml:space="preserve"> 1 + F3/E3</f>
        <v>1.0794489092996555</v>
      </c>
      <c r="I3">
        <v>1</v>
      </c>
      <c r="J3">
        <v>42.35</v>
      </c>
      <c r="K3">
        <f t="shared" ref="K3:K18" si="3">J3/100</f>
        <v>0.42349999999999999</v>
      </c>
      <c r="L3">
        <v>97</v>
      </c>
      <c r="O3">
        <f t="shared" ref="O3:O18" si="4">L3/100 - Q3 / 100</f>
        <v>0.47</v>
      </c>
      <c r="Q3">
        <v>50</v>
      </c>
      <c r="R3">
        <f>PI()</f>
        <v>3.1415926535897931</v>
      </c>
      <c r="T3">
        <f t="shared" si="0"/>
        <v>10.139827329600374</v>
      </c>
      <c r="U3">
        <f t="shared" ref="U3:U18" si="5">T3+W3</f>
        <v>10.174302742521014</v>
      </c>
      <c r="V3">
        <f t="shared" ref="V3:V18" si="6">T3-W3</f>
        <v>10.105351916679734</v>
      </c>
      <c r="W3">
        <f t="shared" ref="W3:W18" si="7">T3*3.4/1000</f>
        <v>3.4475412920641268E-2</v>
      </c>
    </row>
    <row r="4" spans="1:29" x14ac:dyDescent="0.3">
      <c r="A4">
        <v>102.13</v>
      </c>
      <c r="B4">
        <v>64</v>
      </c>
      <c r="C4">
        <f t="shared" si="1"/>
        <v>1.5957812499999999</v>
      </c>
      <c r="E4">
        <v>871</v>
      </c>
      <c r="F4">
        <v>69.2</v>
      </c>
      <c r="G4">
        <f t="shared" si="2"/>
        <v>1.0794489092996555</v>
      </c>
      <c r="I4">
        <v>1</v>
      </c>
      <c r="J4">
        <v>40.5</v>
      </c>
      <c r="K4">
        <f t="shared" si="3"/>
        <v>0.40500000000000003</v>
      </c>
      <c r="L4">
        <v>95</v>
      </c>
      <c r="O4">
        <f t="shared" si="4"/>
        <v>0.44999999999999996</v>
      </c>
      <c r="Q4">
        <v>50</v>
      </c>
      <c r="R4">
        <f>PI()</f>
        <v>3.1415926535897931</v>
      </c>
      <c r="T4">
        <f t="shared" si="0"/>
        <v>10.136050830820382</v>
      </c>
      <c r="U4">
        <f t="shared" si="5"/>
        <v>10.170513403645172</v>
      </c>
      <c r="V4">
        <f t="shared" si="6"/>
        <v>10.101588257995592</v>
      </c>
      <c r="W4">
        <f t="shared" si="7"/>
        <v>3.4462572824789296E-2</v>
      </c>
    </row>
    <row r="5" spans="1:29" x14ac:dyDescent="0.3">
      <c r="A5">
        <v>101.17</v>
      </c>
      <c r="B5">
        <v>64</v>
      </c>
      <c r="C5">
        <f t="shared" si="1"/>
        <v>1.58078125</v>
      </c>
      <c r="E5">
        <v>871</v>
      </c>
      <c r="F5">
        <v>69.2</v>
      </c>
      <c r="G5">
        <f t="shared" si="2"/>
        <v>1.0794489092996555</v>
      </c>
      <c r="I5">
        <v>1</v>
      </c>
      <c r="J5">
        <v>38.75</v>
      </c>
      <c r="K5">
        <f t="shared" si="3"/>
        <v>0.38750000000000001</v>
      </c>
      <c r="L5">
        <v>93</v>
      </c>
      <c r="O5">
        <f t="shared" si="4"/>
        <v>0.43000000000000005</v>
      </c>
      <c r="Q5">
        <v>50</v>
      </c>
      <c r="R5">
        <f>PI()</f>
        <v>3.1415926535897931</v>
      </c>
      <c r="T5">
        <f t="shared" si="0"/>
        <v>10.131065719847507</v>
      </c>
      <c r="U5">
        <f t="shared" si="5"/>
        <v>10.165511343294989</v>
      </c>
      <c r="V5">
        <f t="shared" si="6"/>
        <v>10.096620096400025</v>
      </c>
      <c r="W5">
        <f t="shared" si="7"/>
        <v>3.4445623447481526E-2</v>
      </c>
    </row>
    <row r="6" spans="1:29" x14ac:dyDescent="0.3">
      <c r="A6">
        <v>101.55</v>
      </c>
      <c r="B6">
        <v>65</v>
      </c>
      <c r="C6">
        <f t="shared" si="1"/>
        <v>1.5623076923076922</v>
      </c>
      <c r="E6">
        <v>871</v>
      </c>
      <c r="F6">
        <v>69.2</v>
      </c>
      <c r="G6">
        <f t="shared" si="2"/>
        <v>1.0794489092996555</v>
      </c>
      <c r="I6">
        <v>1</v>
      </c>
      <c r="J6">
        <v>36</v>
      </c>
      <c r="K6">
        <f t="shared" si="3"/>
        <v>0.36</v>
      </c>
      <c r="L6">
        <v>89</v>
      </c>
      <c r="O6">
        <f t="shared" si="4"/>
        <v>0.39</v>
      </c>
      <c r="Q6">
        <v>50</v>
      </c>
      <c r="R6">
        <f>PI()</f>
        <v>3.1415926535897931</v>
      </c>
      <c r="T6">
        <f t="shared" si="0"/>
        <v>9.7991849232067061</v>
      </c>
      <c r="U6">
        <f t="shared" si="5"/>
        <v>9.8325021519456097</v>
      </c>
      <c r="V6">
        <f t="shared" si="6"/>
        <v>9.7658676944678025</v>
      </c>
      <c r="W6">
        <f t="shared" si="7"/>
        <v>3.3317228738902797E-2</v>
      </c>
    </row>
    <row r="7" spans="1:29" x14ac:dyDescent="0.3">
      <c r="A7">
        <v>102.09</v>
      </c>
      <c r="B7">
        <v>66</v>
      </c>
      <c r="C7">
        <f t="shared" si="1"/>
        <v>1.5468181818181819</v>
      </c>
      <c r="E7">
        <v>871</v>
      </c>
      <c r="F7">
        <v>69.2</v>
      </c>
      <c r="G7">
        <f t="shared" si="2"/>
        <v>1.0794489092996555</v>
      </c>
      <c r="I7">
        <v>1</v>
      </c>
      <c r="J7">
        <v>33.200000000000003</v>
      </c>
      <c r="K7">
        <f t="shared" si="3"/>
        <v>0.33200000000000002</v>
      </c>
      <c r="L7">
        <v>86</v>
      </c>
      <c r="O7">
        <f t="shared" si="4"/>
        <v>0.36</v>
      </c>
      <c r="Q7">
        <v>50</v>
      </c>
      <c r="R7">
        <f>PI()</f>
        <v>3.1415926535897931</v>
      </c>
      <c r="T7">
        <f t="shared" si="0"/>
        <v>9.8035795533242656</v>
      </c>
      <c r="U7">
        <f t="shared" si="5"/>
        <v>9.8369117238055672</v>
      </c>
      <c r="V7">
        <f t="shared" si="6"/>
        <v>9.7702473828429639</v>
      </c>
      <c r="W7">
        <f t="shared" si="7"/>
        <v>3.3332170481302506E-2</v>
      </c>
    </row>
    <row r="8" spans="1:29" x14ac:dyDescent="0.3">
      <c r="A8">
        <v>101.24</v>
      </c>
      <c r="B8">
        <v>66</v>
      </c>
      <c r="C8">
        <f t="shared" si="1"/>
        <v>1.5339393939393939</v>
      </c>
      <c r="E8">
        <v>871</v>
      </c>
      <c r="F8">
        <v>69.2</v>
      </c>
      <c r="G8">
        <f t="shared" si="2"/>
        <v>1.0794489092996555</v>
      </c>
      <c r="I8">
        <v>1</v>
      </c>
      <c r="J8">
        <v>30.4</v>
      </c>
      <c r="K8">
        <f t="shared" si="3"/>
        <v>0.30399999999999999</v>
      </c>
      <c r="L8">
        <v>83</v>
      </c>
      <c r="O8">
        <f t="shared" si="4"/>
        <v>0.32999999999999996</v>
      </c>
      <c r="Q8">
        <v>50</v>
      </c>
      <c r="R8">
        <f>PI()</f>
        <v>3.1415926535897931</v>
      </c>
      <c r="T8">
        <f t="shared" si="0"/>
        <v>9.8287062621953467</v>
      </c>
      <c r="U8">
        <f t="shared" si="5"/>
        <v>9.8621238634868114</v>
      </c>
      <c r="V8">
        <f t="shared" si="6"/>
        <v>9.7952886609038821</v>
      </c>
      <c r="W8">
        <f t="shared" si="7"/>
        <v>3.3417601291464177E-2</v>
      </c>
    </row>
    <row r="9" spans="1:29" x14ac:dyDescent="0.3">
      <c r="A9">
        <v>101.51</v>
      </c>
      <c r="B9">
        <v>66</v>
      </c>
      <c r="C9">
        <f t="shared" si="1"/>
        <v>1.5380303030303031</v>
      </c>
      <c r="E9">
        <v>871</v>
      </c>
      <c r="F9">
        <v>69.2</v>
      </c>
      <c r="G9">
        <f t="shared" si="2"/>
        <v>1.0794489092996555</v>
      </c>
      <c r="I9">
        <v>1</v>
      </c>
      <c r="J9">
        <v>27.55</v>
      </c>
      <c r="K9">
        <f t="shared" si="3"/>
        <v>0.27550000000000002</v>
      </c>
      <c r="L9">
        <v>80</v>
      </c>
      <c r="O9">
        <f t="shared" si="4"/>
        <v>0.30000000000000004</v>
      </c>
      <c r="Q9">
        <v>50</v>
      </c>
      <c r="R9">
        <f>PI()</f>
        <v>3.1415926535897931</v>
      </c>
      <c r="T9">
        <f t="shared" si="0"/>
        <v>9.7272112140640186</v>
      </c>
      <c r="U9">
        <f t="shared" si="5"/>
        <v>9.7602837321918354</v>
      </c>
      <c r="V9">
        <f t="shared" si="6"/>
        <v>9.6941386959362017</v>
      </c>
      <c r="W9">
        <f t="shared" si="7"/>
        <v>3.3072518127817661E-2</v>
      </c>
    </row>
    <row r="10" spans="1:29" x14ac:dyDescent="0.3">
      <c r="A10">
        <v>102.39</v>
      </c>
      <c r="B10">
        <v>67</v>
      </c>
      <c r="C10">
        <f t="shared" si="1"/>
        <v>1.5282089552238807</v>
      </c>
      <c r="E10">
        <v>871</v>
      </c>
      <c r="F10">
        <v>69.2</v>
      </c>
      <c r="G10">
        <f t="shared" si="2"/>
        <v>1.0794489092996555</v>
      </c>
      <c r="I10">
        <v>1</v>
      </c>
      <c r="J10">
        <v>25.9</v>
      </c>
      <c r="K10">
        <f t="shared" si="3"/>
        <v>0.25900000000000001</v>
      </c>
      <c r="L10">
        <v>78</v>
      </c>
      <c r="O10">
        <f t="shared" si="4"/>
        <v>0.28000000000000003</v>
      </c>
      <c r="Q10">
        <v>50</v>
      </c>
      <c r="R10">
        <f>PI()</f>
        <v>3.1415926535897931</v>
      </c>
      <c r="T10">
        <f t="shared" si="0"/>
        <v>9.7789435172630181</v>
      </c>
      <c r="U10">
        <f t="shared" si="5"/>
        <v>9.8121919252217129</v>
      </c>
      <c r="V10">
        <f t="shared" si="6"/>
        <v>9.7456951093043234</v>
      </c>
      <c r="W10">
        <f t="shared" si="7"/>
        <v>3.3248407958694257E-2</v>
      </c>
    </row>
    <row r="11" spans="1:29" x14ac:dyDescent="0.3">
      <c r="A11">
        <v>102.47</v>
      </c>
      <c r="B11">
        <v>67</v>
      </c>
      <c r="C11">
        <f t="shared" si="1"/>
        <v>1.5294029850746269</v>
      </c>
      <c r="E11">
        <v>871</v>
      </c>
      <c r="F11">
        <v>69.2</v>
      </c>
      <c r="G11">
        <f t="shared" si="2"/>
        <v>1.0794489092996555</v>
      </c>
      <c r="I11">
        <v>1</v>
      </c>
      <c r="J11">
        <v>25</v>
      </c>
      <c r="K11">
        <f t="shared" si="3"/>
        <v>0.25</v>
      </c>
      <c r="L11">
        <v>77</v>
      </c>
      <c r="O11">
        <f t="shared" si="4"/>
        <v>0.27</v>
      </c>
      <c r="Q11">
        <v>50</v>
      </c>
      <c r="R11">
        <f>PI()</f>
        <v>3.1415926535897931</v>
      </c>
      <c r="T11">
        <f t="shared" si="0"/>
        <v>9.7711902205131853</v>
      </c>
      <c r="U11">
        <f t="shared" si="5"/>
        <v>9.8044122672629292</v>
      </c>
      <c r="V11">
        <f t="shared" si="6"/>
        <v>9.7379681737634414</v>
      </c>
      <c r="W11">
        <f t="shared" si="7"/>
        <v>3.3222046749744827E-2</v>
      </c>
    </row>
    <row r="12" spans="1:29" x14ac:dyDescent="0.3">
      <c r="A12">
        <v>102.7</v>
      </c>
      <c r="B12">
        <v>67</v>
      </c>
      <c r="C12">
        <f t="shared" si="1"/>
        <v>1.5328358208955224</v>
      </c>
      <c r="E12">
        <v>871</v>
      </c>
      <c r="F12">
        <v>69.2</v>
      </c>
      <c r="G12">
        <f t="shared" si="2"/>
        <v>1.0794489092996555</v>
      </c>
      <c r="I12">
        <v>1</v>
      </c>
      <c r="J12">
        <v>24</v>
      </c>
      <c r="K12">
        <f t="shared" si="3"/>
        <v>0.24</v>
      </c>
      <c r="L12">
        <v>76</v>
      </c>
      <c r="O12">
        <f t="shared" si="4"/>
        <v>0.26</v>
      </c>
      <c r="Q12">
        <v>50</v>
      </c>
      <c r="R12">
        <f>PI()</f>
        <v>3.1415926535897931</v>
      </c>
      <c r="T12">
        <f t="shared" si="0"/>
        <v>9.7890440955665525</v>
      </c>
      <c r="U12">
        <f t="shared" si="5"/>
        <v>9.8223268454914781</v>
      </c>
      <c r="V12">
        <f t="shared" si="6"/>
        <v>9.755761345641627</v>
      </c>
      <c r="W12">
        <f t="shared" si="7"/>
        <v>3.3282749924926282E-2</v>
      </c>
    </row>
    <row r="13" spans="1:29" x14ac:dyDescent="0.3">
      <c r="A13">
        <v>101.68</v>
      </c>
      <c r="B13">
        <v>66</v>
      </c>
      <c r="C13">
        <f t="shared" si="1"/>
        <v>1.5406060606060608</v>
      </c>
      <c r="E13">
        <v>871</v>
      </c>
      <c r="F13">
        <v>69.2</v>
      </c>
      <c r="G13">
        <f t="shared" si="2"/>
        <v>1.0794489092996555</v>
      </c>
      <c r="I13">
        <v>1</v>
      </c>
      <c r="J13">
        <v>22.1</v>
      </c>
      <c r="K13">
        <f t="shared" si="3"/>
        <v>0.221</v>
      </c>
      <c r="L13">
        <v>74</v>
      </c>
      <c r="O13">
        <f t="shared" si="4"/>
        <v>0.24</v>
      </c>
      <c r="Q13">
        <v>50</v>
      </c>
      <c r="R13">
        <f>PI()</f>
        <v>3.1415926535897931</v>
      </c>
      <c r="T13">
        <f t="shared" si="0"/>
        <v>9.8264328589380092</v>
      </c>
      <c r="U13">
        <f t="shared" si="5"/>
        <v>9.8598427306583982</v>
      </c>
      <c r="V13">
        <f t="shared" si="6"/>
        <v>9.7930229872176202</v>
      </c>
      <c r="W13">
        <f t="shared" si="7"/>
        <v>3.3409871720389235E-2</v>
      </c>
    </row>
    <row r="14" spans="1:29" x14ac:dyDescent="0.3">
      <c r="A14">
        <v>101.1</v>
      </c>
      <c r="B14">
        <v>64</v>
      </c>
      <c r="C14">
        <f t="shared" si="1"/>
        <v>1.5796874999999999</v>
      </c>
      <c r="E14">
        <v>871</v>
      </c>
      <c r="F14">
        <v>69.2</v>
      </c>
      <c r="G14">
        <f t="shared" si="2"/>
        <v>1.0794489092996555</v>
      </c>
      <c r="I14">
        <v>1</v>
      </c>
      <c r="J14">
        <v>18.399999999999999</v>
      </c>
      <c r="K14">
        <f t="shared" si="3"/>
        <v>0.184</v>
      </c>
      <c r="L14">
        <v>70</v>
      </c>
      <c r="O14">
        <f t="shared" si="4"/>
        <v>0.19999999999999996</v>
      </c>
      <c r="Q14">
        <v>50</v>
      </c>
      <c r="R14">
        <f>PI()</f>
        <v>3.1415926535897931</v>
      </c>
      <c r="T14">
        <f t="shared" si="0"/>
        <v>9.8237641649793002</v>
      </c>
      <c r="U14">
        <f t="shared" si="5"/>
        <v>9.8571649631402298</v>
      </c>
      <c r="V14">
        <f t="shared" si="6"/>
        <v>9.7903633668183705</v>
      </c>
      <c r="W14">
        <f t="shared" si="7"/>
        <v>3.3400798160929619E-2</v>
      </c>
    </row>
    <row r="15" spans="1:29" x14ac:dyDescent="0.3">
      <c r="A15">
        <v>101.4</v>
      </c>
      <c r="B15">
        <v>61</v>
      </c>
      <c r="C15">
        <f t="shared" si="1"/>
        <v>1.6622950819672133</v>
      </c>
      <c r="E15">
        <v>871</v>
      </c>
      <c r="F15">
        <v>69.2</v>
      </c>
      <c r="G15">
        <f t="shared" si="2"/>
        <v>1.0794489092996555</v>
      </c>
      <c r="I15">
        <v>1</v>
      </c>
      <c r="J15">
        <v>14.7</v>
      </c>
      <c r="K15">
        <f t="shared" si="3"/>
        <v>0.14699999999999999</v>
      </c>
      <c r="L15">
        <v>66</v>
      </c>
      <c r="O15">
        <f t="shared" si="4"/>
        <v>0.16000000000000003</v>
      </c>
      <c r="Q15">
        <v>50</v>
      </c>
      <c r="R15">
        <f>PI()</f>
        <v>3.1415926535897931</v>
      </c>
      <c r="T15">
        <f t="shared" si="0"/>
        <v>9.8080995071643553</v>
      </c>
      <c r="U15">
        <f t="shared" si="5"/>
        <v>9.8414470454887137</v>
      </c>
      <c r="V15">
        <f t="shared" si="6"/>
        <v>9.7747519688399969</v>
      </c>
      <c r="W15">
        <f t="shared" si="7"/>
        <v>3.3347538324358807E-2</v>
      </c>
    </row>
    <row r="16" spans="1:29" x14ac:dyDescent="0.3">
      <c r="A16">
        <v>102.09</v>
      </c>
      <c r="B16">
        <v>56</v>
      </c>
      <c r="C16">
        <f t="shared" si="1"/>
        <v>1.8230357142857143</v>
      </c>
      <c r="E16">
        <v>871</v>
      </c>
      <c r="F16">
        <v>69.2</v>
      </c>
      <c r="G16">
        <f t="shared" si="2"/>
        <v>1.0794489092996555</v>
      </c>
      <c r="I16">
        <v>1</v>
      </c>
      <c r="J16">
        <v>11</v>
      </c>
      <c r="K16">
        <f t="shared" si="3"/>
        <v>0.11</v>
      </c>
      <c r="L16">
        <v>62</v>
      </c>
      <c r="O16">
        <f t="shared" si="4"/>
        <v>0.12</v>
      </c>
      <c r="Q16">
        <v>50</v>
      </c>
      <c r="R16">
        <f>PI()</f>
        <v>3.1415926535897931</v>
      </c>
      <c r="T16">
        <f t="shared" si="0"/>
        <v>9.7772634469461792</v>
      </c>
      <c r="U16">
        <f t="shared" si="5"/>
        <v>9.8105061426657958</v>
      </c>
      <c r="V16">
        <f t="shared" si="6"/>
        <v>9.7440207512265626</v>
      </c>
      <c r="W16">
        <f t="shared" si="7"/>
        <v>3.3242695719617008E-2</v>
      </c>
    </row>
    <row r="17" spans="1:23" x14ac:dyDescent="0.3">
      <c r="A17">
        <v>102.94</v>
      </c>
      <c r="B17">
        <v>48</v>
      </c>
      <c r="C17">
        <f t="shared" si="1"/>
        <v>2.1445833333333333</v>
      </c>
      <c r="E17">
        <v>871</v>
      </c>
      <c r="F17">
        <v>69.2</v>
      </c>
      <c r="G17">
        <f t="shared" si="2"/>
        <v>1.0794489092996555</v>
      </c>
      <c r="I17">
        <v>1</v>
      </c>
      <c r="J17">
        <v>7.24</v>
      </c>
      <c r="K17">
        <f t="shared" si="3"/>
        <v>7.2400000000000006E-2</v>
      </c>
      <c r="L17">
        <v>58</v>
      </c>
      <c r="O17">
        <f t="shared" si="4"/>
        <v>7.999999999999996E-2</v>
      </c>
      <c r="Q17">
        <v>50</v>
      </c>
      <c r="R17">
        <f>PI()</f>
        <v>3.1415926535897931</v>
      </c>
      <c r="T17">
        <f t="shared" si="0"/>
        <v>9.8556898106139315</v>
      </c>
      <c r="U17">
        <f t="shared" si="5"/>
        <v>9.8891991559700188</v>
      </c>
      <c r="V17">
        <f t="shared" si="6"/>
        <v>9.8221804652578442</v>
      </c>
      <c r="W17">
        <f t="shared" si="7"/>
        <v>3.3509345356087364E-2</v>
      </c>
    </row>
    <row r="18" spans="1:23" x14ac:dyDescent="0.3">
      <c r="A18">
        <v>101.31</v>
      </c>
      <c r="B18">
        <v>34</v>
      </c>
      <c r="C18">
        <f t="shared" si="1"/>
        <v>2.9797058823529414</v>
      </c>
      <c r="E18">
        <v>871</v>
      </c>
      <c r="F18">
        <v>69.2</v>
      </c>
      <c r="G18">
        <f t="shared" si="2"/>
        <v>1.0794489092996555</v>
      </c>
      <c r="I18">
        <v>1</v>
      </c>
      <c r="J18">
        <v>3.62</v>
      </c>
      <c r="K18">
        <f t="shared" si="3"/>
        <v>3.6200000000000003E-2</v>
      </c>
      <c r="L18">
        <v>54</v>
      </c>
      <c r="O18">
        <f t="shared" si="4"/>
        <v>4.0000000000000036E-2</v>
      </c>
      <c r="Q18">
        <v>50</v>
      </c>
      <c r="R18">
        <f>PI()</f>
        <v>3.1415926535897931</v>
      </c>
      <c r="T18">
        <f t="shared" si="0"/>
        <v>9.6645235052119034</v>
      </c>
      <c r="U18">
        <f t="shared" si="5"/>
        <v>9.697382885129624</v>
      </c>
      <c r="V18">
        <f t="shared" si="6"/>
        <v>9.6316641252941828</v>
      </c>
      <c r="W18">
        <f t="shared" si="7"/>
        <v>3.285937991772047E-2</v>
      </c>
    </row>
    <row r="20" spans="1:23" x14ac:dyDescent="0.3">
      <c r="C20">
        <f t="shared" ref="C20:C36" si="8">R2 * R2 * I2 / 3 / G2 / T2 + 4 * R2 * R2 * O2 * O2 / T2 / G2</f>
        <v>1.1625532879818594</v>
      </c>
      <c r="E20">
        <f>O2 * O2</f>
        <v>0.24009999999999998</v>
      </c>
      <c r="F20">
        <f xml:space="preserve"> E20 * E20</f>
        <v>5.7648009999999993E-2</v>
      </c>
      <c r="G20">
        <f xml:space="preserve"> C20 * E20</f>
        <v>0.27912904444444442</v>
      </c>
    </row>
    <row r="21" spans="1:23" x14ac:dyDescent="0.3">
      <c r="C21">
        <f t="shared" si="8"/>
        <v>1.097321481569665</v>
      </c>
      <c r="E21">
        <f t="shared" ref="E21:E36" si="9">O3 * O3</f>
        <v>0.22089999999999999</v>
      </c>
      <c r="F21">
        <f t="shared" ref="F21:F36" si="10" xml:space="preserve"> E21 * E21</f>
        <v>4.8796809999999996E-2</v>
      </c>
      <c r="G21">
        <f t="shared" ref="G21:G36" si="11" xml:space="preserve"> C21 * E21</f>
        <v>0.24239831527873898</v>
      </c>
    </row>
    <row r="22" spans="1:23" x14ac:dyDescent="0.3">
      <c r="C22">
        <f t="shared" si="8"/>
        <v>1.031339708129883</v>
      </c>
      <c r="E22">
        <f t="shared" si="9"/>
        <v>0.20249999999999996</v>
      </c>
      <c r="F22">
        <f t="shared" si="10"/>
        <v>4.100624999999998E-2</v>
      </c>
      <c r="G22">
        <f t="shared" si="11"/>
        <v>0.20884629089630125</v>
      </c>
    </row>
    <row r="23" spans="1:23" x14ac:dyDescent="0.3">
      <c r="C23">
        <f t="shared" si="8"/>
        <v>0.96831187713623024</v>
      </c>
      <c r="E23">
        <f t="shared" si="9"/>
        <v>0.18490000000000004</v>
      </c>
      <c r="F23">
        <f t="shared" si="10"/>
        <v>3.4188010000000012E-2</v>
      </c>
      <c r="G23">
        <f t="shared" si="11"/>
        <v>0.17904086608248901</v>
      </c>
    </row>
    <row r="24" spans="1:23" x14ac:dyDescent="0.3">
      <c r="C24">
        <f t="shared" si="8"/>
        <v>0.87868991715976308</v>
      </c>
      <c r="E24">
        <f t="shared" si="9"/>
        <v>0.15210000000000001</v>
      </c>
      <c r="F24">
        <f t="shared" si="10"/>
        <v>2.3134410000000005E-2</v>
      </c>
      <c r="G24">
        <f t="shared" si="11"/>
        <v>0.13364873639999997</v>
      </c>
    </row>
    <row r="25" spans="1:23" x14ac:dyDescent="0.3">
      <c r="C25">
        <f t="shared" si="8"/>
        <v>0.79435863388429739</v>
      </c>
      <c r="E25">
        <f t="shared" si="9"/>
        <v>0.12959999999999999</v>
      </c>
      <c r="F25">
        <f t="shared" si="10"/>
        <v>1.6796159999999997E-2</v>
      </c>
      <c r="G25">
        <f t="shared" si="11"/>
        <v>0.10294887895140493</v>
      </c>
    </row>
    <row r="26" spans="1:23" x14ac:dyDescent="0.3">
      <c r="C26">
        <f t="shared" si="8"/>
        <v>0.71530289954086301</v>
      </c>
      <c r="E26">
        <f t="shared" si="9"/>
        <v>0.10889999999999997</v>
      </c>
      <c r="F26">
        <f t="shared" si="10"/>
        <v>1.1859209999999993E-2</v>
      </c>
      <c r="G26">
        <f t="shared" si="11"/>
        <v>7.7896485759999953E-2</v>
      </c>
    </row>
    <row r="27" spans="1:23" x14ac:dyDescent="0.3">
      <c r="C27">
        <f t="shared" si="8"/>
        <v>0.65170550219237855</v>
      </c>
      <c r="E27">
        <f t="shared" si="9"/>
        <v>9.0000000000000024E-2</v>
      </c>
      <c r="F27">
        <f t="shared" si="10"/>
        <v>8.1000000000000048E-3</v>
      </c>
      <c r="G27">
        <f t="shared" si="11"/>
        <v>5.8653495197314089E-2</v>
      </c>
    </row>
    <row r="28" spans="1:23" x14ac:dyDescent="0.3">
      <c r="C28">
        <f t="shared" si="8"/>
        <v>0.60487445620405444</v>
      </c>
      <c r="E28">
        <f t="shared" si="9"/>
        <v>7.8400000000000011E-2</v>
      </c>
      <c r="F28">
        <f t="shared" si="10"/>
        <v>6.1465600000000014E-3</v>
      </c>
      <c r="G28">
        <f t="shared" si="11"/>
        <v>4.7422157366397877E-2</v>
      </c>
    </row>
    <row r="29" spans="1:23" x14ac:dyDescent="0.3">
      <c r="C29">
        <f t="shared" si="8"/>
        <v>0.58476837268879489</v>
      </c>
      <c r="E29">
        <f t="shared" si="9"/>
        <v>7.2900000000000006E-2</v>
      </c>
      <c r="F29">
        <f t="shared" si="10"/>
        <v>5.3144100000000012E-3</v>
      </c>
      <c r="G29">
        <f t="shared" si="11"/>
        <v>4.262961436901315E-2</v>
      </c>
    </row>
    <row r="30" spans="1:23" x14ac:dyDescent="0.3">
      <c r="C30">
        <f t="shared" si="8"/>
        <v>0.56390055691690799</v>
      </c>
      <c r="E30">
        <f t="shared" si="9"/>
        <v>6.7600000000000007E-2</v>
      </c>
      <c r="F30">
        <f t="shared" si="10"/>
        <v>4.5697600000000008E-3</v>
      </c>
      <c r="G30">
        <f t="shared" si="11"/>
        <v>3.8119677647582985E-2</v>
      </c>
    </row>
    <row r="31" spans="1:23" x14ac:dyDescent="0.3">
      <c r="C31">
        <f t="shared" si="8"/>
        <v>0.52453621450872379</v>
      </c>
      <c r="E31">
        <f t="shared" si="9"/>
        <v>5.7599999999999998E-2</v>
      </c>
      <c r="F31">
        <f t="shared" si="10"/>
        <v>3.3177599999999999E-3</v>
      </c>
      <c r="G31">
        <f t="shared" si="11"/>
        <v>3.0213285955702489E-2</v>
      </c>
    </row>
    <row r="32" spans="1:23" x14ac:dyDescent="0.3">
      <c r="C32">
        <f t="shared" si="8"/>
        <v>0.45915591796875005</v>
      </c>
      <c r="E32">
        <f t="shared" si="9"/>
        <v>3.999999999999998E-2</v>
      </c>
      <c r="F32">
        <f t="shared" si="10"/>
        <v>1.5999999999999983E-3</v>
      </c>
      <c r="G32">
        <f t="shared" si="11"/>
        <v>1.8366236718749991E-2</v>
      </c>
    </row>
    <row r="33" spans="3:9" x14ac:dyDescent="0.3">
      <c r="C33">
        <f t="shared" si="8"/>
        <v>0.40619406611126047</v>
      </c>
      <c r="E33">
        <f t="shared" si="9"/>
        <v>2.5600000000000012E-2</v>
      </c>
      <c r="F33">
        <f t="shared" si="10"/>
        <v>6.5536000000000056E-4</v>
      </c>
      <c r="G33">
        <f t="shared" si="11"/>
        <v>1.0398568092448273E-2</v>
      </c>
    </row>
    <row r="34" spans="3:9" x14ac:dyDescent="0.3">
      <c r="C34">
        <f t="shared" si="8"/>
        <v>0.36558051371173472</v>
      </c>
      <c r="E34">
        <f t="shared" si="9"/>
        <v>1.44E-2</v>
      </c>
      <c r="F34">
        <f t="shared" si="10"/>
        <v>2.0735999999999999E-4</v>
      </c>
      <c r="G34">
        <f t="shared" si="11"/>
        <v>5.2643593974489797E-3</v>
      </c>
    </row>
    <row r="35" spans="3:9" x14ac:dyDescent="0.3">
      <c r="C35">
        <f t="shared" si="8"/>
        <v>0.33298480756944454</v>
      </c>
      <c r="E35">
        <f t="shared" si="9"/>
        <v>6.3999999999999934E-3</v>
      </c>
      <c r="F35">
        <f t="shared" si="10"/>
        <v>4.0959999999999913E-5</v>
      </c>
      <c r="G35">
        <f t="shared" si="11"/>
        <v>2.1311027684444428E-3</v>
      </c>
    </row>
    <row r="36" spans="3:9" x14ac:dyDescent="0.3">
      <c r="C36">
        <f t="shared" si="8"/>
        <v>0.32140702666089971</v>
      </c>
      <c r="E36">
        <f t="shared" si="9"/>
        <v>1.6000000000000029E-3</v>
      </c>
      <c r="F36">
        <f t="shared" si="10"/>
        <v>2.5600000000000094E-6</v>
      </c>
      <c r="G36">
        <f t="shared" si="11"/>
        <v>5.1425124265744044E-4</v>
      </c>
    </row>
    <row r="37" spans="3:9" x14ac:dyDescent="0.3">
      <c r="E37" t="s">
        <v>20</v>
      </c>
      <c r="G37" t="s">
        <v>21</v>
      </c>
    </row>
    <row r="38" spans="3:9" x14ac:dyDescent="0.3">
      <c r="E38">
        <f>SUM(F20:F36) / 17</f>
        <v>1.5493152352941171E-2</v>
      </c>
      <c r="G38">
        <f>SUM(G20:G36) / 17</f>
        <v>8.691890391583168E-2</v>
      </c>
    </row>
    <row r="40" spans="3:9" x14ac:dyDescent="0.3">
      <c r="E40" t="s">
        <v>19</v>
      </c>
      <c r="G40" t="s">
        <v>18</v>
      </c>
    </row>
    <row r="41" spans="3:9" x14ac:dyDescent="0.3">
      <c r="C41">
        <f>C20 * C20</f>
        <v>1.3515301473974322</v>
      </c>
      <c r="E41">
        <f>SUM(C20:C36) / 17</f>
        <v>0.67429324940797097</v>
      </c>
      <c r="G41">
        <f>SUM(E20:E36) / 17</f>
        <v>9.9617647058823561E-2</v>
      </c>
    </row>
    <row r="42" spans="3:9" x14ac:dyDescent="0.3">
      <c r="C42">
        <f t="shared" ref="C42:C59" si="12">C21 * C21</f>
        <v>1.2041144339142447</v>
      </c>
    </row>
    <row r="43" spans="3:9" x14ac:dyDescent="0.3">
      <c r="C43">
        <f t="shared" si="12"/>
        <v>1.0636615935654321</v>
      </c>
      <c r="E43" t="s">
        <v>26</v>
      </c>
    </row>
    <row r="44" spans="3:9" x14ac:dyDescent="0.3">
      <c r="C44">
        <f t="shared" si="12"/>
        <v>0.93762789140308989</v>
      </c>
      <c r="E44">
        <f>SUM(C41:C57)/17</f>
        <v>0.52476537992979166</v>
      </c>
    </row>
    <row r="45" spans="3:9" x14ac:dyDescent="0.3">
      <c r="C45">
        <f t="shared" si="12"/>
        <v>0.77209597051823131</v>
      </c>
    </row>
    <row r="46" spans="3:9" x14ac:dyDescent="0.3">
      <c r="C46">
        <f t="shared" si="12"/>
        <v>0.63100563922652719</v>
      </c>
      <c r="F46" t="s">
        <v>22</v>
      </c>
      <c r="G46" t="s">
        <v>23</v>
      </c>
      <c r="H46" t="s">
        <v>24</v>
      </c>
      <c r="I46" t="s">
        <v>25</v>
      </c>
    </row>
    <row r="47" spans="3:9" x14ac:dyDescent="0.3">
      <c r="C47">
        <f t="shared" si="12"/>
        <v>0.51165823809156596</v>
      </c>
      <c r="F47">
        <f xml:space="preserve"> (G38 - E41 * G41) / (E38 - G41 * G41)</f>
        <v>3.5456467237003353</v>
      </c>
      <c r="G47">
        <f xml:space="preserve"> E41 - F47 * G41</f>
        <v>0.32108426549111685</v>
      </c>
    </row>
    <row r="48" spans="3:9" x14ac:dyDescent="0.3">
      <c r="C48">
        <f t="shared" si="12"/>
        <v>0.42472006158782033</v>
      </c>
    </row>
    <row r="49" spans="3:3" x14ac:dyDescent="0.3">
      <c r="C49">
        <f t="shared" si="12"/>
        <v>0.36587310776815057</v>
      </c>
    </row>
    <row r="50" spans="3:3" x14ac:dyDescent="0.3">
      <c r="C50">
        <f t="shared" si="12"/>
        <v>0.3419540496971013</v>
      </c>
    </row>
    <row r="51" spans="3:3" x14ac:dyDescent="0.3">
      <c r="C51">
        <f t="shared" si="12"/>
        <v>0.31798383809119901</v>
      </c>
    </row>
    <row r="52" spans="3:3" x14ac:dyDescent="0.3">
      <c r="C52">
        <f t="shared" si="12"/>
        <v>0.27513824033114187</v>
      </c>
    </row>
    <row r="53" spans="3:3" x14ac:dyDescent="0.3">
      <c r="C53">
        <f t="shared" si="12"/>
        <v>0.21082415700572552</v>
      </c>
    </row>
    <row r="54" spans="3:3" x14ac:dyDescent="0.3">
      <c r="C54">
        <f t="shared" si="12"/>
        <v>0.16499361934399903</v>
      </c>
    </row>
    <row r="55" spans="3:3" x14ac:dyDescent="0.3">
      <c r="C55">
        <f t="shared" si="12"/>
        <v>0.13364911200573587</v>
      </c>
    </row>
    <row r="56" spans="3:3" x14ac:dyDescent="0.3">
      <c r="C56">
        <f t="shared" si="12"/>
        <v>0.11087888207206001</v>
      </c>
    </row>
    <row r="57" spans="3:3" x14ac:dyDescent="0.3">
      <c r="C57">
        <f t="shared" si="12"/>
        <v>0.1033024767870003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Rogozin</dc:creator>
  <cp:lastModifiedBy>Vladimir Rogozin</cp:lastModifiedBy>
  <dcterms:created xsi:type="dcterms:W3CDTF">2021-09-21T13:43:23Z</dcterms:created>
  <dcterms:modified xsi:type="dcterms:W3CDTF">2021-09-30T14:38:50Z</dcterms:modified>
</cp:coreProperties>
</file>