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ssiol\Desktop\"/>
    </mc:Choice>
  </mc:AlternateContent>
  <bookViews>
    <workbookView xWindow="475" yWindow="380" windowWidth="14359" windowHeight="7689" firstSheet="1" activeTab="1"/>
  </bookViews>
  <sheets>
    <sheet name="_tmp_query_sheet" sheetId="8" state="hidden" r:id="rId1"/>
    <sheet name="2" sheetId="6" r:id="rId2"/>
  </sheets>
  <definedNames>
    <definedName name="Query00" localSheetId="0">_tmp_query_sheet!$A$1:$A$8</definedName>
    <definedName name="Query0000" localSheetId="1">'2'!$E$33:$E$34</definedName>
  </definedNames>
  <calcPr calcId="152511"/>
</workbook>
</file>

<file path=xl/calcChain.xml><?xml version="1.0" encoding="utf-8"?>
<calcChain xmlns="http://schemas.openxmlformats.org/spreadsheetml/2006/main">
  <c r="F83" i="6" l="1"/>
  <c r="V17" i="6" s="1"/>
  <c r="W17" i="6" s="1"/>
  <c r="E49" i="6"/>
  <c r="V18" i="6"/>
  <c r="W18" i="6" s="1"/>
  <c r="Q58" i="6"/>
  <c r="V19" i="6"/>
  <c r="W19" i="6"/>
  <c r="V20" i="6"/>
  <c r="W20" i="6"/>
  <c r="H23" i="6"/>
  <c r="J23" i="6"/>
  <c r="L23" i="6" s="1"/>
  <c r="K23" i="6"/>
  <c r="H24" i="6"/>
  <c r="J24" i="6"/>
  <c r="L24" i="6" s="1"/>
  <c r="K24" i="6"/>
  <c r="H25" i="6"/>
  <c r="J25" i="6"/>
  <c r="L25" i="6" s="1"/>
  <c r="K25" i="6"/>
  <c r="X25" i="6"/>
  <c r="H26" i="6"/>
  <c r="J26" i="6"/>
  <c r="K26" i="6"/>
  <c r="L26" i="6"/>
  <c r="X26" i="6"/>
  <c r="H27" i="6"/>
  <c r="J27" i="6"/>
  <c r="K27" i="6"/>
  <c r="L27" i="6"/>
  <c r="X27" i="6"/>
  <c r="X28" i="6"/>
  <c r="Q55" i="6"/>
  <c r="Q56" i="6"/>
  <c r="Q57" i="6"/>
  <c r="Q59" i="6"/>
</calcChain>
</file>

<file path=xl/sharedStrings.xml><?xml version="1.0" encoding="utf-8"?>
<sst xmlns="http://schemas.openxmlformats.org/spreadsheetml/2006/main" count="89" uniqueCount="81">
  <si>
    <t>Dec</t>
  </si>
  <si>
    <t>Mar</t>
  </si>
  <si>
    <t>June</t>
  </si>
  <si>
    <t>Sept</t>
  </si>
  <si>
    <t>Parameters Selection</t>
  </si>
  <si>
    <t>Region:</t>
  </si>
  <si>
    <t>Scenario:</t>
  </si>
  <si>
    <t>`</t>
  </si>
  <si>
    <t>Performance Dashboard</t>
  </si>
  <si>
    <t>Jan</t>
  </si>
  <si>
    <t>Feb</t>
  </si>
  <si>
    <t>Apr</t>
  </si>
  <si>
    <t>May</t>
  </si>
  <si>
    <t>Jul</t>
  </si>
  <si>
    <t>Aug</t>
  </si>
  <si>
    <t>Oct</t>
  </si>
  <si>
    <t>Nov</t>
  </si>
  <si>
    <t>Gross Revenues</t>
  </si>
  <si>
    <t>Payroll Expenses</t>
  </si>
  <si>
    <t>Operational Expenses</t>
  </si>
  <si>
    <t>User:</t>
  </si>
  <si>
    <t>Run Date:</t>
  </si>
  <si>
    <t>Sales Revenues</t>
  </si>
  <si>
    <t xml:space="preserve">Software </t>
  </si>
  <si>
    <t>Hardware</t>
  </si>
  <si>
    <t>Electronic Components</t>
  </si>
  <si>
    <t>Other</t>
  </si>
  <si>
    <t>Actual</t>
  </si>
  <si>
    <t>Budget</t>
  </si>
  <si>
    <t>Var. %</t>
  </si>
  <si>
    <t>Home SW</t>
  </si>
  <si>
    <t>Business SW</t>
  </si>
  <si>
    <t>Small HD</t>
  </si>
  <si>
    <t>Professional HD</t>
  </si>
  <si>
    <t>Devices</t>
  </si>
  <si>
    <t>EE Capacity</t>
  </si>
  <si>
    <t>% of Exp. on Rev.</t>
  </si>
  <si>
    <t>Return on Sales (ROS)</t>
  </si>
  <si>
    <t>EBITDA</t>
  </si>
  <si>
    <t>Sales</t>
  </si>
  <si>
    <t>Dir. Exp.</t>
  </si>
  <si>
    <t>Payroll</t>
  </si>
  <si>
    <t>Opex</t>
  </si>
  <si>
    <t>Value</t>
  </si>
  <si>
    <t>Performance</t>
  </si>
  <si>
    <t>Total Gross Revenues</t>
  </si>
  <si>
    <t>Total operational cost</t>
  </si>
  <si>
    <t>Available FTEs</t>
  </si>
  <si>
    <t>Need/(Excess) of Capacity</t>
  </si>
  <si>
    <t>Comp.</t>
  </si>
  <si>
    <t>Cash Flow</t>
  </si>
  <si>
    <t>Top Cash Generating Products</t>
  </si>
  <si>
    <t>Units</t>
  </si>
  <si>
    <t>Total Expenses</t>
  </si>
  <si>
    <t>Net working capital</t>
  </si>
  <si>
    <t>Cash on Sales</t>
  </si>
  <si>
    <t>Return on Sales</t>
  </si>
  <si>
    <t>Var.</t>
  </si>
  <si>
    <t>Manager:</t>
  </si>
  <si>
    <t>Snapshot</t>
  </si>
  <si>
    <t>Generic Cost Center</t>
  </si>
  <si>
    <t>Sales SW</t>
  </si>
  <si>
    <t>Revenue Planning</t>
  </si>
  <si>
    <t>HR Planning</t>
  </si>
  <si>
    <t>Operating Expense Planning</t>
  </si>
  <si>
    <t>Motherboards</t>
  </si>
  <si>
    <t>2015 Budget</t>
  </si>
  <si>
    <t>Financial Software</t>
  </si>
  <si>
    <t>Generic Product</t>
  </si>
  <si>
    <t>Software</t>
  </si>
  <si>
    <t>2015 Plan</t>
  </si>
  <si>
    <t>2014 Actual</t>
  </si>
  <si>
    <t>Q4</t>
  </si>
  <si>
    <t>Q3</t>
  </si>
  <si>
    <t>Q2</t>
  </si>
  <si>
    <t>Q1</t>
  </si>
  <si>
    <t>Young</t>
  </si>
  <si>
    <t>E00 - Europe</t>
  </si>
  <si>
    <t>2015BDG - 2015 Budget</t>
  </si>
  <si>
    <t>Julius Caesar</t>
  </si>
  <si>
    <t>Miroslav Klose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</si>
</sst>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%"/>
    <numFmt numFmtId="165" formatCode="#,##0.00,"/>
    <numFmt numFmtId="166" formatCode="#,##0,"/>
    <numFmt numFmtId="167" formatCode="mm/dd/yy;@"/>
    <numFmt numFmtId="168" formatCode="dd/mm/yy;@"/>
    <numFmt numFmtId="169" formatCode="#.###."/>
    <numFmt numFmtId="170" formatCode="#,##0;[Red]#,##0"/>
    <numFmt numFmtId="171" formatCode="_(&quot;€&quot;* #,##0.00_);_(&quot;€&quot;* \(#,##0.00\);_(&quot;€&quot;* &quot;-&quot;??_);_(@_)"/>
    <numFmt numFmtId="172" formatCode="_(&quot;€&quot;* #,##0_);_(&quot;€&quot;* \(#,##0\);_(&quot;€&quot;* &quot;-&quot;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3"/>
      <name val="Tahoma"/>
      <family val="2"/>
    </font>
    <font>
      <sz val="8"/>
      <color theme="0"/>
      <name val="Tahoma"/>
      <family val="2"/>
    </font>
    <font>
      <b/>
      <sz val="8"/>
      <color theme="3"/>
      <name val="Tahoma"/>
      <family val="2"/>
    </font>
    <font>
      <u/>
      <sz val="8"/>
      <color theme="3"/>
      <name val="Tahoma"/>
      <family val="2"/>
    </font>
    <font>
      <sz val="10"/>
      <color theme="3"/>
      <name val="Webdings"/>
      <family val="1"/>
      <charset val="2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.5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name val="Webdings"/>
      <family val="1"/>
      <charset val="2"/>
    </font>
    <font>
      <u/>
      <sz val="11"/>
      <color theme="10"/>
      <name val="Calibri"/>
      <family val="2"/>
      <scheme val="minor"/>
    </font>
    <font>
      <b/>
      <i/>
      <sz val="8"/>
      <color theme="3"/>
      <name val="Tahoma"/>
      <family val="2"/>
    </font>
    <font>
      <sz val="11"/>
      <color theme="3"/>
      <name val="Tahoma"/>
      <family val="2"/>
    </font>
    <font>
      <b/>
      <sz val="11"/>
      <color theme="3"/>
      <name val="Tahoma"/>
      <family val="2"/>
    </font>
    <font>
      <b/>
      <sz val="18"/>
      <color theme="3"/>
      <name val="Cambria"/>
      <family val="2"/>
      <scheme val="major"/>
    </font>
    <font>
      <sz val="8"/>
      <color rgb="FFFF0000"/>
      <name val="Webdings"/>
      <family val="1"/>
      <charset val="2"/>
    </font>
    <font>
      <sz val="14"/>
      <color rgb="FFFF0000"/>
      <name val="Webdings"/>
      <family val="1"/>
      <charset val="2"/>
    </font>
    <font>
      <sz val="8"/>
      <color theme="1"/>
      <name val="Webdings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theme="3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</borders>
  <cellStyleXfs count="52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/>
    <xf numFmtId="10" fontId="1" fillId="0" borderId="0" applyFont="0" applyFill="0" applyBorder="0" applyAlignment="0"/>
    <xf numFmtId="165" fontId="3" fillId="2" borderId="1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left" vertical="center" wrapText="1"/>
    </xf>
    <xf numFmtId="9" fontId="1" fillId="0" borderId="2" applyNumberFormat="0" applyFont="0" applyFill="0" applyAlignment="0"/>
    <xf numFmtId="166" fontId="1" fillId="0" borderId="0" applyFont="0" applyFill="0" applyBorder="0" applyAlignment="0"/>
    <xf numFmtId="165" fontId="3" fillId="0" borderId="3" applyNumberFormat="0" applyFill="0" applyProtection="0">
      <alignment horizontal="center" vertical="center" wrapText="1"/>
    </xf>
    <xf numFmtId="9" fontId="4" fillId="0" borderId="0" applyNumberFormat="0" applyFill="0" applyAlignment="0"/>
    <xf numFmtId="165" fontId="1" fillId="2" borderId="4" applyNumberFormat="0" applyFont="0" applyAlignment="0"/>
    <xf numFmtId="0" fontId="3" fillId="3" borderId="5" applyFill="0">
      <alignment horizontal="center" vertical="center" wrapText="1"/>
    </xf>
    <xf numFmtId="167" fontId="1" fillId="0" borderId="0" applyFont="0" applyFill="0" applyBorder="0" applyAlignment="0"/>
    <xf numFmtId="168" fontId="1" fillId="0" borderId="0" applyFont="0" applyFill="0" applyBorder="0" applyAlignment="0"/>
    <xf numFmtId="165" fontId="5" fillId="0" borderId="0" applyNumberFormat="0" applyFill="0" applyBorder="0" applyProtection="0">
      <alignment horizontal="right"/>
    </xf>
    <xf numFmtId="9" fontId="2" fillId="0" borderId="0" applyNumberFormat="0" applyFill="0" applyBorder="0" applyAlignment="0" applyProtection="0"/>
    <xf numFmtId="0" fontId="3" fillId="0" borderId="2" applyNumberFormat="0" applyFill="0">
      <alignment horizontal="left" vertical="center"/>
    </xf>
    <xf numFmtId="9" fontId="6" fillId="0" borderId="0" applyNumberFormat="0" applyFill="0" applyBorder="0" applyAlignment="0"/>
    <xf numFmtId="9" fontId="6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3" fillId="0" borderId="4" applyNumberFormat="0" applyFill="0" applyAlignment="0"/>
    <xf numFmtId="9" fontId="5" fillId="0" borderId="6" applyNumberFormat="0" applyFill="0"/>
    <xf numFmtId="9" fontId="2" fillId="4" borderId="7" applyNumberFormat="0" applyAlignment="0"/>
    <xf numFmtId="3" fontId="3" fillId="0" borderId="0" applyFill="0" applyBorder="0" applyProtection="0">
      <alignment horizontal="right" vertical="center"/>
    </xf>
    <xf numFmtId="165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right" vertical="center" wrapText="1"/>
    </xf>
    <xf numFmtId="9" fontId="7" fillId="0" borderId="0" applyNumberFormat="0" applyFill="0" applyBorder="0" applyAlignment="0"/>
    <xf numFmtId="9" fontId="5" fillId="5" borderId="0" applyNumberFormat="0" applyBorder="0" applyProtection="0">
      <alignment horizontal="right" vertical="center"/>
    </xf>
    <xf numFmtId="9" fontId="5" fillId="5" borderId="0" applyNumberFormat="0" applyBorder="0" applyProtection="0">
      <alignment horizontal="left" vertical="center" wrapText="1"/>
    </xf>
    <xf numFmtId="165" fontId="5" fillId="5" borderId="8" applyNumberFormat="0" applyFill="0" applyBorder="0" applyAlignment="0"/>
    <xf numFmtId="0" fontId="8" fillId="0" borderId="0" applyNumberFormat="0" applyFill="0" applyBorder="0" applyProtection="0">
      <alignment horizontal="right"/>
    </xf>
    <xf numFmtId="9" fontId="5" fillId="0" borderId="9" applyNumberFormat="0" applyFill="0">
      <alignment horizontal="left"/>
    </xf>
    <xf numFmtId="169" fontId="5" fillId="5" borderId="12" applyNumberFormat="0" applyFill="0" applyBorder="0">
      <alignment horizontal="left" vertical="center"/>
    </xf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9" fontId="1" fillId="0" borderId="0" applyNumberFormat="0" applyFont="0" applyFill="0" applyBorder="0" applyProtection="0">
      <alignment horizontal="center"/>
    </xf>
    <xf numFmtId="9" fontId="1" fillId="0" borderId="0" applyNumberFormat="0" applyFont="0" applyFill="0" applyBorder="0" applyProtection="0">
      <alignment horizontal="left"/>
    </xf>
    <xf numFmtId="9" fontId="1" fillId="0" borderId="0" applyNumberFormat="0" applyFont="0" applyFill="0" applyBorder="0" applyProtection="0">
      <alignment horizontal="center" vertical="center"/>
    </xf>
    <xf numFmtId="2" fontId="8" fillId="0" borderId="0" applyFont="0" applyFill="0" applyBorder="0" applyAlignment="0" applyProtection="0">
      <alignment horizontal="left"/>
    </xf>
    <xf numFmtId="9" fontId="5" fillId="0" borderId="0" applyNumberFormat="0" applyFill="0" applyBorder="0" applyAlignment="0" applyProtection="0"/>
    <xf numFmtId="9" fontId="19" fillId="0" borderId="0" applyNumberFormat="0" applyFill="0" applyBorder="0" applyAlignment="0" applyProtection="0"/>
    <xf numFmtId="9" fontId="1" fillId="8" borderId="0" applyNumberFormat="0" applyFont="0" applyBorder="0" applyAlignment="0" applyProtection="0"/>
    <xf numFmtId="9" fontId="20" fillId="0" borderId="0" applyNumberFormat="0" applyFill="0" applyBorder="0" applyAlignment="0" applyProtection="0"/>
    <xf numFmtId="9" fontId="21" fillId="0" borderId="0" applyNumberFormat="0" applyFill="0" applyBorder="0" applyAlignment="0" applyProtection="0"/>
    <xf numFmtId="37" fontId="20" fillId="0" borderId="0" applyFill="0" applyBorder="0" applyProtection="0">
      <alignment horizontal="right" vertical="center"/>
    </xf>
    <xf numFmtId="9" fontId="23" fillId="0" borderId="0" applyFill="0" applyBorder="0" applyProtection="0">
      <alignment horizontal="center" vertical="center"/>
    </xf>
    <xf numFmtId="0" fontId="24" fillId="0" borderId="0">
      <alignment horizontal="center" vertical="center"/>
    </xf>
    <xf numFmtId="1" fontId="25" fillId="0" borderId="0" applyFill="0" applyBorder="0" applyProtection="0">
      <alignment horizontal="center" vertical="center"/>
    </xf>
    <xf numFmtId="0" fontId="24" fillId="0" borderId="13" applyFill="0" applyProtection="0">
      <alignment horizontal="center" vertical="center"/>
    </xf>
  </cellStyleXfs>
  <cellXfs count="56">
    <xf numFmtId="0" fontId="0" fillId="0" borderId="0" xfId="0"/>
    <xf numFmtId="0" fontId="3" fillId="0" borderId="5" xfId="11" quotePrefix="1" applyFill="1">
      <alignment horizontal="center" vertical="center" wrapText="1"/>
    </xf>
    <xf numFmtId="0" fontId="3" fillId="0" borderId="2" xfId="6" quotePrefix="1" applyNumberFormat="1" applyFont="1" applyAlignment="1">
      <alignment horizontal="left"/>
    </xf>
    <xf numFmtId="3" fontId="3" fillId="0" borderId="2" xfId="6" applyNumberFormat="1" applyFont="1" applyAlignment="1">
      <alignment horizontal="right" vertical="center"/>
    </xf>
    <xf numFmtId="0" fontId="0" fillId="6" borderId="0" xfId="0" applyFill="1"/>
    <xf numFmtId="0" fontId="0" fillId="6" borderId="0" xfId="0" quotePrefix="1" applyFill="1"/>
    <xf numFmtId="0" fontId="3" fillId="6" borderId="11" xfId="11" quotePrefix="1" applyFill="1" applyBorder="1">
      <alignment horizontal="center" vertical="center" wrapText="1"/>
    </xf>
    <xf numFmtId="0" fontId="0" fillId="6" borderId="0" xfId="0" quotePrefix="1" applyFill="1" applyBorder="1"/>
    <xf numFmtId="0" fontId="0" fillId="6" borderId="0" xfId="0" applyFill="1" applyBorder="1"/>
    <xf numFmtId="0" fontId="0" fillId="4" borderId="0" xfId="0" applyFill="1"/>
    <xf numFmtId="0" fontId="0" fillId="7" borderId="0" xfId="0" applyFill="1"/>
    <xf numFmtId="3" fontId="3" fillId="0" borderId="2" xfId="6" quotePrefix="1" applyNumberFormat="1" applyFont="1" applyAlignment="1">
      <alignment horizontal="right" vertical="center"/>
    </xf>
    <xf numFmtId="3" fontId="5" fillId="0" borderId="2" xfId="29" applyNumberFormat="1" applyFill="1" applyBorder="1" applyAlignment="1">
      <alignment horizontal="right" vertical="center"/>
    </xf>
    <xf numFmtId="3" fontId="5" fillId="0" borderId="2" xfId="29" quotePrefix="1" applyNumberFormat="1" applyFill="1" applyBorder="1" applyAlignment="1">
      <alignment horizontal="right" vertical="center"/>
    </xf>
    <xf numFmtId="0" fontId="5" fillId="0" borderId="2" xfId="32" quotePrefix="1" applyNumberFormat="1" applyFill="1" applyBorder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2" fillId="4" borderId="0" xfId="0" quotePrefix="1" applyFont="1" applyFill="1" applyAlignment="1">
      <alignment vertical="center"/>
    </xf>
    <xf numFmtId="3" fontId="3" fillId="0" borderId="2" xfId="23" applyBorder="1">
      <alignment horizontal="right" vertical="center"/>
    </xf>
    <xf numFmtId="0" fontId="3" fillId="6" borderId="0" xfId="11" quotePrefix="1" applyFill="1" applyBorder="1">
      <alignment horizontal="center" vertical="center" wrapText="1"/>
    </xf>
    <xf numFmtId="9" fontId="0" fillId="4" borderId="0" xfId="33" applyFont="1" applyFill="1"/>
    <xf numFmtId="0" fontId="0" fillId="0" borderId="0" xfId="0" applyFill="1" applyBorder="1"/>
    <xf numFmtId="0" fontId="0" fillId="0" borderId="0" xfId="0" quotePrefix="1" applyFill="1" applyBorder="1"/>
    <xf numFmtId="0" fontId="3" fillId="4" borderId="5" xfId="11" quotePrefix="1" applyFill="1">
      <alignment horizontal="center" vertical="center" wrapText="1"/>
    </xf>
    <xf numFmtId="0" fontId="3" fillId="4" borderId="2" xfId="6" quotePrefix="1" applyNumberFormat="1" applyFont="1" applyFill="1" applyAlignment="1">
      <alignment horizontal="left"/>
    </xf>
    <xf numFmtId="3" fontId="3" fillId="4" borderId="2" xfId="2" applyNumberFormat="1" applyFont="1" applyFill="1" applyBorder="1" applyAlignment="1">
      <alignment horizontal="right" vertical="center"/>
    </xf>
    <xf numFmtId="0" fontId="16" fillId="4" borderId="0" xfId="0" applyFont="1" applyFill="1" applyAlignment="1">
      <alignment vertical="center"/>
    </xf>
    <xf numFmtId="3" fontId="16" fillId="4" borderId="0" xfId="0" applyNumberFormat="1" applyFont="1" applyFill="1" applyAlignment="1">
      <alignment vertical="center" wrapText="1"/>
    </xf>
    <xf numFmtId="9" fontId="16" fillId="4" borderId="0" xfId="33" applyFont="1" applyFill="1" applyAlignment="1">
      <alignment vertical="center" wrapText="1"/>
    </xf>
    <xf numFmtId="3" fontId="15" fillId="4" borderId="0" xfId="0" applyNumberFormat="1" applyFont="1" applyFill="1" applyAlignment="1"/>
    <xf numFmtId="170" fontId="17" fillId="4" borderId="2" xfId="2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11" fillId="7" borderId="0" xfId="0" applyFont="1" applyFill="1" applyAlignment="1">
      <alignment horizontal="left" vertical="center" wrapText="1" indent="8"/>
    </xf>
    <xf numFmtId="3" fontId="3" fillId="4" borderId="2" xfId="33" applyNumberFormat="1" applyFont="1" applyFill="1" applyBorder="1" applyAlignment="1">
      <alignment horizontal="right" vertical="center"/>
    </xf>
    <xf numFmtId="3" fontId="0" fillId="0" borderId="0" xfId="0" quotePrefix="1" applyNumberFormat="1" applyFill="1" applyBorder="1"/>
    <xf numFmtId="3" fontId="0" fillId="0" borderId="0" xfId="0" applyNumberFormat="1" applyFill="1" applyBorder="1"/>
    <xf numFmtId="164" fontId="3" fillId="4" borderId="2" xfId="33" applyNumberFormat="1" applyFont="1" applyFill="1" applyBorder="1" applyAlignment="1">
      <alignment horizontal="right" vertical="center"/>
    </xf>
    <xf numFmtId="0" fontId="9" fillId="6" borderId="0" xfId="0" quotePrefix="1" applyFont="1" applyFill="1"/>
    <xf numFmtId="0" fontId="0" fillId="4" borderId="10" xfId="0" applyFill="1" applyBorder="1" applyAlignment="1"/>
    <xf numFmtId="0" fontId="0" fillId="4" borderId="0" xfId="0" applyFill="1" applyAlignment="1"/>
    <xf numFmtId="4" fontId="3" fillId="4" borderId="2" xfId="2" applyNumberFormat="1" applyFont="1" applyFill="1" applyBorder="1" applyAlignment="1">
      <alignment horizontal="right" vertical="center"/>
    </xf>
    <xf numFmtId="0" fontId="3" fillId="0" borderId="2" xfId="6" quotePrefix="1" applyNumberFormat="1" applyFont="1" applyFill="1" applyAlignment="1">
      <alignment horizontal="left"/>
    </xf>
    <xf numFmtId="0" fontId="3" fillId="0" borderId="2" xfId="6" applyNumberFormat="1" applyFont="1" applyFill="1" applyAlignment="1">
      <alignment horizontal="left"/>
    </xf>
    <xf numFmtId="3" fontId="3" fillId="0" borderId="2" xfId="6" applyNumberFormat="1" applyFont="1" applyFill="1" applyAlignment="1">
      <alignment horizontal="right" vertical="center"/>
    </xf>
    <xf numFmtId="3" fontId="3" fillId="0" borderId="2" xfId="23" quotePrefix="1" applyFill="1" applyBorder="1">
      <alignment horizontal="right" vertical="center"/>
    </xf>
    <xf numFmtId="0" fontId="14" fillId="7" borderId="0" xfId="34" applyFont="1" applyFill="1" applyAlignment="1">
      <alignment horizontal="center" wrapText="1"/>
    </xf>
    <xf numFmtId="0" fontId="11" fillId="7" borderId="0" xfId="0" applyFont="1" applyFill="1" applyAlignment="1">
      <alignment horizontal="left" wrapText="1" indent="4"/>
    </xf>
    <xf numFmtId="0" fontId="11" fillId="7" borderId="0" xfId="0" applyFont="1" applyFill="1" applyAlignment="1">
      <alignment horizontal="left" vertical="center" wrapText="1" indent="8"/>
    </xf>
    <xf numFmtId="0" fontId="11" fillId="7" borderId="0" xfId="0" applyFont="1" applyFill="1" applyAlignment="1">
      <alignment horizontal="left" indent="4"/>
    </xf>
    <xf numFmtId="14" fontId="13" fillId="7" borderId="0" xfId="0" quotePrefix="1" applyNumberFormat="1" applyFont="1" applyFill="1" applyAlignment="1">
      <alignment horizontal="left" wrapText="1"/>
    </xf>
    <xf numFmtId="0" fontId="13" fillId="7" borderId="0" xfId="0" applyFont="1" applyFill="1" applyAlignment="1">
      <alignment horizontal="left" wrapText="1"/>
    </xf>
    <xf numFmtId="0" fontId="13" fillId="7" borderId="0" xfId="0" quotePrefix="1" applyFont="1" applyFill="1" applyAlignment="1">
      <alignment horizontal="left" wrapText="1"/>
    </xf>
    <xf numFmtId="0" fontId="15" fillId="4" borderId="0" xfId="0" applyFont="1" applyFill="1" applyAlignment="1">
      <alignment horizontal="left" wrapText="1" indent="1"/>
    </xf>
    <xf numFmtId="0" fontId="3" fillId="6" borderId="10" xfId="11" quotePrefix="1" applyFill="1" applyBorder="1" applyAlignment="1">
      <alignment horizontal="center" vertical="center"/>
    </xf>
    <xf numFmtId="0" fontId="3" fillId="6" borderId="0" xfId="11" quotePrefix="1" applyFill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 wrapText="1"/>
    </xf>
  </cellXfs>
  <cellStyles count="52">
    <cellStyle name="%0." xfId="1"/>
    <cellStyle name="%0.0" xfId="2"/>
    <cellStyle name="%0.00" xfId="3"/>
    <cellStyle name="ACT" xfId="4"/>
    <cellStyle name="Alighment Center" xfId="38"/>
    <cellStyle name="Alighment Left" xfId="39"/>
    <cellStyle name="Alignment H&amp;V center" xfId="40"/>
    <cellStyle name="Amounts left nolocked" xfId="5"/>
    <cellStyle name="Amounts w/ 2 Decimals" xfId="41"/>
    <cellStyle name="Amounts_Board" xfId="6"/>
    <cellStyle name="Amounts-1000" xfId="7"/>
    <cellStyle name="BDG" xfId="8"/>
    <cellStyle name="Blank_Row" xfId="9"/>
    <cellStyle name="Bold" xfId="42"/>
    <cellStyle name="Bold+Italic" xfId="43"/>
    <cellStyle name="C_Amount_ACT" xfId="10"/>
    <cellStyle name="C_Head" xfId="11"/>
    <cellStyle name="Currency" xfId="35" builtinId="4" customBuiltin="1"/>
    <cellStyle name="Currency [0]" xfId="36" builtinId="7" customBuiltin="1"/>
    <cellStyle name="Data(USA)" xfId="12"/>
    <cellStyle name="Date" xfId="13"/>
    <cellStyle name="Fill light blue" xfId="44"/>
    <cellStyle name="Font 11 Tahoma" xfId="45"/>
    <cellStyle name="Font 11 Tahoma bold" xfId="46"/>
    <cellStyle name="Formula" xfId="14"/>
    <cellStyle name="FST description blank" xfId="15"/>
    <cellStyle name="Head_left" xfId="16"/>
    <cellStyle name="Hyperlink" xfId="34" builtinId="8"/>
    <cellStyle name="Hyperlink for amounts" xfId="17"/>
    <cellStyle name="Hyperlnk row header underlined bold" xfId="18"/>
    <cellStyle name="Middle Headers Centered" xfId="19"/>
    <cellStyle name="Normal" xfId="0" builtinId="0"/>
    <cellStyle name="Percent" xfId="33" builtinId="5"/>
    <cellStyle name="Placeholder" xfId="20"/>
    <cellStyle name="Placeholder Header Underlined bold" xfId="21"/>
    <cellStyle name="Placeholder_column_blank" xfId="22"/>
    <cellStyle name="R_Area_font" xfId="23"/>
    <cellStyle name="R_AREA_FONT_UC" xfId="47"/>
    <cellStyle name="R_formula" xfId="24"/>
    <cellStyle name="R_head_font" xfId="25"/>
    <cellStyle name="Status Check" xfId="26"/>
    <cellStyle name="Subtotal Amounts row fill" xfId="27"/>
    <cellStyle name="Subtotal head row fill" xfId="28"/>
    <cellStyle name="Subtotal_amounts" xfId="29"/>
    <cellStyle name="Subtotal_head" xfId="32"/>
    <cellStyle name="TGK_TOC_PAGE_COLUMN" xfId="30"/>
    <cellStyle name="Title" xfId="37" builtinId="15" customBuiltin="1"/>
    <cellStyle name="Visual Check" xfId="48"/>
    <cellStyle name="Webdings" xfId="49"/>
    <cellStyle name="Webdings1" xfId="50"/>
    <cellStyle name="Webdings14" xfId="51"/>
    <cellStyle name="Work new book placeholder header underlined" xfId="31"/>
  </cellStyles>
  <dxfs count="8">
    <dxf>
      <font>
        <b/>
        <i val="0"/>
        <color rgb="FFFF0000"/>
      </font>
    </dxf>
    <dxf>
      <font>
        <b/>
        <i val="0"/>
        <color rgb="FFFFC000"/>
      </font>
      <fill>
        <patternFill patternType="none">
          <bgColor auto="1"/>
        </patternFill>
      </fill>
    </dxf>
    <dxf>
      <font>
        <b/>
        <i val="0"/>
        <color rgb="FFFFC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C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C000"/>
      </font>
      <fill>
        <patternFill patternType="none">
          <bgColor auto="1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317882945044244E-2"/>
          <c:y val="0.17006443886861314"/>
          <c:w val="0.70394853478366748"/>
          <c:h val="0.69855226391423353"/>
        </c:manualLayout>
      </c:layout>
      <c:lineChart>
        <c:grouping val="standard"/>
        <c:varyColors val="0"/>
        <c:ser>
          <c:idx val="0"/>
          <c:order val="0"/>
          <c:tx>
            <c:strRef>
              <c:f>'2'!$D$55</c:f>
              <c:strCache>
                <c:ptCount val="1"/>
                <c:pt idx="0">
                  <c:v>Gross Revenues</c:v>
                </c:pt>
              </c:strCache>
            </c:strRef>
          </c:tx>
          <c:marker>
            <c:symbol val="none"/>
          </c:marker>
          <c:cat>
            <c:strRef>
              <c:f>'2'!$E$54:$P$54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'2'!$E$55:$P$55</c:f>
              <c:numCache>
                <c:formatCode>#,##0</c:formatCode>
                <c:ptCount val="12"/>
                <c:pt idx="0">
                  <c:v>29337733.463396937</c:v>
                </c:pt>
                <c:pt idx="1">
                  <c:v>30067842.478525564</c:v>
                </c:pt>
                <c:pt idx="2">
                  <c:v>38229132.351149619</c:v>
                </c:pt>
                <c:pt idx="3">
                  <c:v>33497122.096385177</c:v>
                </c:pt>
                <c:pt idx="4">
                  <c:v>31452876.628054913</c:v>
                </c:pt>
                <c:pt idx="5">
                  <c:v>34369179.070451826</c:v>
                </c:pt>
                <c:pt idx="6">
                  <c:v>32574160.075543828</c:v>
                </c:pt>
                <c:pt idx="7">
                  <c:v>32099646.213928379</c:v>
                </c:pt>
                <c:pt idx="8">
                  <c:v>33869353.182221606</c:v>
                </c:pt>
                <c:pt idx="9">
                  <c:v>40978665.207894489</c:v>
                </c:pt>
                <c:pt idx="10">
                  <c:v>36460548.434254274</c:v>
                </c:pt>
                <c:pt idx="11">
                  <c:v>25756346.063050464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'2'!$D$56</c:f>
              <c:strCache>
                <c:ptCount val="1"/>
                <c:pt idx="0">
                  <c:v>Payroll Expenses</c:v>
                </c:pt>
              </c:strCache>
            </c:strRef>
          </c:tx>
          <c:marker>
            <c:symbol val="none"/>
          </c:marker>
          <c:cat>
            <c:strRef>
              <c:f>'2'!$E$54:$P$54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'2'!$E$56:$P$56</c:f>
              <c:numCache>
                <c:formatCode>#,##0</c:formatCode>
                <c:ptCount val="12"/>
                <c:pt idx="0">
                  <c:v>5065994.7688324982</c:v>
                </c:pt>
                <c:pt idx="1">
                  <c:v>5747102.8840885386</c:v>
                </c:pt>
                <c:pt idx="2">
                  <c:v>6134926.1472647246</c:v>
                </c:pt>
                <c:pt idx="3">
                  <c:v>6172588.1794076134</c:v>
                </c:pt>
                <c:pt idx="4">
                  <c:v>6279137.950147734</c:v>
                </c:pt>
                <c:pt idx="5">
                  <c:v>6672805.6610273942</c:v>
                </c:pt>
                <c:pt idx="6">
                  <c:v>6662318.4141998691</c:v>
                </c:pt>
                <c:pt idx="7">
                  <c:v>6606884.6691612918</c:v>
                </c:pt>
                <c:pt idx="8">
                  <c:v>6438766.2470937409</c:v>
                </c:pt>
                <c:pt idx="9">
                  <c:v>6325869.6784236506</c:v>
                </c:pt>
                <c:pt idx="10">
                  <c:v>6240576.4900654731</c:v>
                </c:pt>
                <c:pt idx="11">
                  <c:v>6183965.0975861689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'2'!$D$57</c:f>
              <c:strCache>
                <c:ptCount val="1"/>
                <c:pt idx="0">
                  <c:v>Operational Expenses</c:v>
                </c:pt>
              </c:strCache>
            </c:strRef>
          </c:tx>
          <c:marker>
            <c:symbol val="none"/>
          </c:marker>
          <c:cat>
            <c:strRef>
              <c:f>'2'!$E$54:$P$54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'2'!$E$57:$P$57</c:f>
              <c:numCache>
                <c:formatCode>#,##0</c:formatCode>
                <c:ptCount val="12"/>
                <c:pt idx="0">
                  <c:v>3631463.5270668408</c:v>
                </c:pt>
                <c:pt idx="1">
                  <c:v>3789060.3560451041</c:v>
                </c:pt>
                <c:pt idx="2">
                  <c:v>4792216.8563766554</c:v>
                </c:pt>
                <c:pt idx="3">
                  <c:v>3652600.2558657988</c:v>
                </c:pt>
                <c:pt idx="4">
                  <c:v>3958723.952542033</c:v>
                </c:pt>
                <c:pt idx="5">
                  <c:v>4271515.7850441076</c:v>
                </c:pt>
                <c:pt idx="6">
                  <c:v>3801320.5618625851</c:v>
                </c:pt>
                <c:pt idx="7">
                  <c:v>3955636.4417940858</c:v>
                </c:pt>
                <c:pt idx="8">
                  <c:v>4314934.8234861121</c:v>
                </c:pt>
                <c:pt idx="9">
                  <c:v>4012130.9487168738</c:v>
                </c:pt>
                <c:pt idx="10">
                  <c:v>4258619.1178850541</c:v>
                </c:pt>
                <c:pt idx="11">
                  <c:v>4526933.5692316853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'2'!$D$58</c:f>
              <c:strCache>
                <c:ptCount val="1"/>
                <c:pt idx="0">
                  <c:v>Cash Flow</c:v>
                </c:pt>
              </c:strCache>
            </c:strRef>
          </c:tx>
          <c:marker>
            <c:symbol val="none"/>
          </c:marker>
          <c:cat>
            <c:strRef>
              <c:f>'2'!$E$54:$P$54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'2'!$E$58:$P$58</c:f>
              <c:numCache>
                <c:formatCode>#,##0</c:formatCode>
                <c:ptCount val="12"/>
                <c:pt idx="0">
                  <c:v>-9125704.3645384442</c:v>
                </c:pt>
                <c:pt idx="1">
                  <c:v>-5834586.3846153682</c:v>
                </c:pt>
                <c:pt idx="2">
                  <c:v>3271834.6911537582</c:v>
                </c:pt>
                <c:pt idx="3">
                  <c:v>3133388.2634615558</c:v>
                </c:pt>
                <c:pt idx="4">
                  <c:v>2742689.95738474</c:v>
                </c:pt>
                <c:pt idx="5">
                  <c:v>3964092.1891537579</c:v>
                </c:pt>
                <c:pt idx="6">
                  <c:v>2005889.557461556</c:v>
                </c:pt>
                <c:pt idx="7">
                  <c:v>3767724.7213846319</c:v>
                </c:pt>
                <c:pt idx="8">
                  <c:v>4870419.4191538664</c:v>
                </c:pt>
                <c:pt idx="9">
                  <c:v>4188239.7094614478</c:v>
                </c:pt>
                <c:pt idx="10">
                  <c:v>4335962.4753846321</c:v>
                </c:pt>
                <c:pt idx="11">
                  <c:v>7711276.0751538659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6637104"/>
        <c:axId val="-1626636016"/>
      </c:lineChart>
      <c:catAx>
        <c:axId val="-162663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1626636016"/>
        <c:crosses val="autoZero"/>
        <c:auto val="1"/>
        <c:lblAlgn val="ctr"/>
        <c:lblOffset val="100"/>
        <c:noMultiLvlLbl val="0"/>
      </c:catAx>
      <c:valAx>
        <c:axId val="-16266360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1626637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92572449062429"/>
          <c:y val="0.19743717945584593"/>
          <c:w val="0.14796606867440537"/>
          <c:h val="0.529503096383021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0"/>
    <c:dispBlanksAs val="gap"/>
    <c:showDLblsOverMax val="0"/>
  </c:chart>
  <c:spPr>
    <a:ln w="19050">
      <a:solidFill>
        <a:schemeClr val="accent1"/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7058845541796041E-2"/>
          <c:y val="0.13394233474191142"/>
          <c:w val="0.62017755133549479"/>
          <c:h val="0.86605783866057839"/>
        </c:manualLayout>
      </c:layout>
      <c:pie3DChart>
        <c:varyColors val="1"/>
        <c:ser>
          <c:idx val="0"/>
          <c:order val="0"/>
          <c:tx>
            <c:strRef>
              <c:f>'2'!$E$38</c:f>
              <c:strCache>
                <c:ptCount val="1"/>
                <c:pt idx="0">
                  <c:v>Sales Revenues</c:v>
                </c:pt>
              </c:strCache>
            </c:strRef>
          </c:tx>
          <c:explosion val="25"/>
          <c:cat>
            <c:strRef>
              <c:f>'2'!$D$39:$D$42</c:f>
              <c:strCache>
                <c:ptCount val="4"/>
                <c:pt idx="0">
                  <c:v>Software </c:v>
                </c:pt>
                <c:pt idx="1">
                  <c:v>Hardware</c:v>
                </c:pt>
                <c:pt idx="2">
                  <c:v>Electronic Components</c:v>
                </c:pt>
                <c:pt idx="3">
                  <c:v>Other</c:v>
                </c:pt>
              </c:strCache>
            </c:strRef>
          </c:cat>
          <c:val>
            <c:numRef>
              <c:f>'2'!$E$39:$E$42</c:f>
              <c:numCache>
                <c:formatCode>#,##0</c:formatCode>
                <c:ptCount val="4"/>
                <c:pt idx="0">
                  <c:v>222584042.6721409</c:v>
                </c:pt>
                <c:pt idx="1">
                  <c:v>156884027.68292999</c:v>
                </c:pt>
                <c:pt idx="2">
                  <c:v>10352303.569301816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0"/>
    <c:dispBlanksAs val="gap"/>
    <c:showDLblsOverMax val="0"/>
  </c:chart>
  <c:spPr>
    <a:ln w="19050">
      <a:solidFill>
        <a:schemeClr val="accent1"/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92242636337124"/>
          <c:y val="0.22369315411018872"/>
          <c:w val="0.59515514727325747"/>
          <c:h val="0.64041928776436141"/>
        </c:manualLayout>
      </c:layout>
      <c:radarChart>
        <c:radarStyle val="marker"/>
        <c:varyColors val="0"/>
        <c:ser>
          <c:idx val="0"/>
          <c:order val="0"/>
          <c:tx>
            <c:strRef>
              <c:f>'2'!$D$72</c:f>
              <c:strCache>
                <c:ptCount val="1"/>
                <c:pt idx="0">
                  <c:v>Q1</c:v>
                </c:pt>
              </c:strCache>
            </c:strRef>
          </c:tx>
          <c:cat>
            <c:strRef>
              <c:f>'2'!$E$71:$J$71</c:f>
              <c:strCache>
                <c:ptCount val="6"/>
                <c:pt idx="0">
                  <c:v>Home SW</c:v>
                </c:pt>
                <c:pt idx="1">
                  <c:v>Business SW</c:v>
                </c:pt>
                <c:pt idx="2">
                  <c:v>Small HD</c:v>
                </c:pt>
                <c:pt idx="3">
                  <c:v>Professional HD</c:v>
                </c:pt>
                <c:pt idx="4">
                  <c:v>Comp.</c:v>
                </c:pt>
                <c:pt idx="5">
                  <c:v>Devices</c:v>
                </c:pt>
              </c:strCache>
            </c:strRef>
          </c:cat>
          <c:val>
            <c:numRef>
              <c:f>'2'!$E$72:$J$72</c:f>
              <c:numCache>
                <c:formatCode>#,##0</c:formatCode>
                <c:ptCount val="6"/>
                <c:pt idx="0">
                  <c:v>68145.322065537999</c:v>
                </c:pt>
                <c:pt idx="1">
                  <c:v>13624.367713105001</c:v>
                </c:pt>
                <c:pt idx="2">
                  <c:v>46156.251049209997</c:v>
                </c:pt>
                <c:pt idx="3">
                  <c:v>58745.508181755002</c:v>
                </c:pt>
                <c:pt idx="4">
                  <c:v>131023.923824748</c:v>
                </c:pt>
                <c:pt idx="5">
                  <c:v>76091.190232230001</c:v>
                </c:pt>
              </c:numCache>
            </c:numRef>
          </c:val>
        </c:ser>
        <c:ser>
          <c:idx val="1"/>
          <c:order val="1"/>
          <c:tx>
            <c:strRef>
              <c:f>'2'!$D$73</c:f>
              <c:strCache>
                <c:ptCount val="1"/>
                <c:pt idx="0">
                  <c:v>Q2</c:v>
                </c:pt>
              </c:strCache>
            </c:strRef>
          </c:tx>
          <c:cat>
            <c:strRef>
              <c:f>'2'!$E$71:$J$71</c:f>
              <c:strCache>
                <c:ptCount val="6"/>
                <c:pt idx="0">
                  <c:v>Home SW</c:v>
                </c:pt>
                <c:pt idx="1">
                  <c:v>Business SW</c:v>
                </c:pt>
                <c:pt idx="2">
                  <c:v>Small HD</c:v>
                </c:pt>
                <c:pt idx="3">
                  <c:v>Professional HD</c:v>
                </c:pt>
                <c:pt idx="4">
                  <c:v>Comp.</c:v>
                </c:pt>
                <c:pt idx="5">
                  <c:v>Devices</c:v>
                </c:pt>
              </c:strCache>
            </c:strRef>
          </c:cat>
          <c:val>
            <c:numRef>
              <c:f>'2'!$E$73:$J$73</c:f>
              <c:numCache>
                <c:formatCode>#,##0</c:formatCode>
                <c:ptCount val="6"/>
                <c:pt idx="0">
                  <c:v>57932.262370245997</c:v>
                </c:pt>
                <c:pt idx="1">
                  <c:v>14515.657178125</c:v>
                </c:pt>
                <c:pt idx="2">
                  <c:v>55643.357014307003</c:v>
                </c:pt>
                <c:pt idx="3">
                  <c:v>57204.380939207003</c:v>
                </c:pt>
                <c:pt idx="4">
                  <c:v>119867.79783672201</c:v>
                </c:pt>
                <c:pt idx="5">
                  <c:v>102292.69125868801</c:v>
                </c:pt>
              </c:numCache>
            </c:numRef>
          </c:val>
        </c:ser>
        <c:ser>
          <c:idx val="2"/>
          <c:order val="2"/>
          <c:tx>
            <c:strRef>
              <c:f>'2'!$D$74</c:f>
              <c:strCache>
                <c:ptCount val="1"/>
                <c:pt idx="0">
                  <c:v>Q3</c:v>
                </c:pt>
              </c:strCache>
            </c:strRef>
          </c:tx>
          <c:cat>
            <c:strRef>
              <c:f>'2'!$E$71:$J$71</c:f>
              <c:strCache>
                <c:ptCount val="6"/>
                <c:pt idx="0">
                  <c:v>Home SW</c:v>
                </c:pt>
                <c:pt idx="1">
                  <c:v>Business SW</c:v>
                </c:pt>
                <c:pt idx="2">
                  <c:v>Small HD</c:v>
                </c:pt>
                <c:pt idx="3">
                  <c:v>Professional HD</c:v>
                </c:pt>
                <c:pt idx="4">
                  <c:v>Comp.</c:v>
                </c:pt>
                <c:pt idx="5">
                  <c:v>Devices</c:v>
                </c:pt>
              </c:strCache>
            </c:strRef>
          </c:cat>
          <c:val>
            <c:numRef>
              <c:f>'2'!$E$74:$J$74</c:f>
              <c:numCache>
                <c:formatCode>#,##0</c:formatCode>
                <c:ptCount val="6"/>
                <c:pt idx="0">
                  <c:v>78184.128441488996</c:v>
                </c:pt>
                <c:pt idx="1">
                  <c:v>12887.335948372</c:v>
                </c:pt>
                <c:pt idx="2">
                  <c:v>52994.854375107003</c:v>
                </c:pt>
                <c:pt idx="3">
                  <c:v>55220.498974005</c:v>
                </c:pt>
                <c:pt idx="4">
                  <c:v>119222.608771944</c:v>
                </c:pt>
                <c:pt idx="5">
                  <c:v>103804.684880656</c:v>
                </c:pt>
              </c:numCache>
            </c:numRef>
          </c:val>
        </c:ser>
        <c:ser>
          <c:idx val="3"/>
          <c:order val="3"/>
          <c:tx>
            <c:strRef>
              <c:f>'2'!$D$75</c:f>
              <c:strCache>
                <c:ptCount val="1"/>
                <c:pt idx="0">
                  <c:v>Q4</c:v>
                </c:pt>
              </c:strCache>
            </c:strRef>
          </c:tx>
          <c:cat>
            <c:strRef>
              <c:f>'2'!$E$71:$J$71</c:f>
              <c:strCache>
                <c:ptCount val="6"/>
                <c:pt idx="0">
                  <c:v>Home SW</c:v>
                </c:pt>
                <c:pt idx="1">
                  <c:v>Business SW</c:v>
                </c:pt>
                <c:pt idx="2">
                  <c:v>Small HD</c:v>
                </c:pt>
                <c:pt idx="3">
                  <c:v>Professional HD</c:v>
                </c:pt>
                <c:pt idx="4">
                  <c:v>Comp.</c:v>
                </c:pt>
                <c:pt idx="5">
                  <c:v>Devices</c:v>
                </c:pt>
              </c:strCache>
            </c:strRef>
          </c:cat>
          <c:val>
            <c:numRef>
              <c:f>'2'!$E$75:$J$75</c:f>
              <c:numCache>
                <c:formatCode>#,##0</c:formatCode>
                <c:ptCount val="6"/>
                <c:pt idx="0">
                  <c:v>103124.533017113</c:v>
                </c:pt>
                <c:pt idx="1">
                  <c:v>14514.759865059001</c:v>
                </c:pt>
                <c:pt idx="2">
                  <c:v>50750.294091853997</c:v>
                </c:pt>
                <c:pt idx="3">
                  <c:v>58342.816441752999</c:v>
                </c:pt>
                <c:pt idx="4">
                  <c:v>121696.55711955699</c:v>
                </c:pt>
                <c:pt idx="5">
                  <c:v>145977.41862842799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6888128"/>
        <c:axId val="-1456887584"/>
      </c:radarChart>
      <c:catAx>
        <c:axId val="-14568881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1456887584"/>
        <c:crosses val="autoZero"/>
        <c:auto val="1"/>
        <c:lblAlgn val="ctr"/>
        <c:lblOffset val="100"/>
        <c:noMultiLvlLbl val="0"/>
      </c:catAx>
      <c:valAx>
        <c:axId val="-1456887584"/>
        <c:scaling>
          <c:orientation val="minMax"/>
        </c:scaling>
        <c:delete val="0"/>
        <c:axPos val="l"/>
        <c:majorGridlines/>
        <c:numFmt formatCode="#,##0" sourceLinked="1"/>
        <c:majorTickMark val="cross"/>
        <c:minorTickMark val="none"/>
        <c:tickLblPos val="nextTo"/>
        <c:crossAx val="-1456888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69903762029749"/>
          <c:y val="0.70779146198411991"/>
          <c:w val="0.18128535609026525"/>
          <c:h val="0.29220902314715252"/>
        </c:manualLayout>
      </c:layout>
      <c:overlay val="0"/>
    </c:legend>
    <c:plotVisOnly val="0"/>
    <c:dispBlanksAs val="gap"/>
    <c:showDLblsOverMax val="0"/>
  </c:chart>
  <c:spPr>
    <a:ln w="19050">
      <a:solidFill>
        <a:schemeClr val="accent1"/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514443650888819"/>
          <c:y val="0.18122631279877804"/>
          <c:w val="0.54570395784253423"/>
          <c:h val="0.6004461528553888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'2'!$E$61</c:f>
              <c:strCache>
                <c:ptCount val="1"/>
                <c:pt idx="0">
                  <c:v>2015 Plan</c:v>
                </c:pt>
              </c:strCache>
            </c:strRef>
          </c:tx>
          <c:invertIfNegative val="0"/>
          <c:cat>
            <c:strRef>
              <c:f>'2'!$D$62:$D$65</c:f>
              <c:strCache>
                <c:ptCount val="4"/>
                <c:pt idx="0">
                  <c:v>Sales</c:v>
                </c:pt>
                <c:pt idx="1">
                  <c:v>Dir. Exp.</c:v>
                </c:pt>
                <c:pt idx="2">
                  <c:v>Payroll</c:v>
                </c:pt>
                <c:pt idx="3">
                  <c:v>Opex</c:v>
                </c:pt>
              </c:strCache>
            </c:strRef>
          </c:cat>
          <c:val>
            <c:numRef>
              <c:f>'2'!$E$62:$E$65</c:f>
              <c:numCache>
                <c:formatCode>#,##0</c:formatCode>
                <c:ptCount val="4"/>
                <c:pt idx="0">
                  <c:v>390767893.20264155</c:v>
                </c:pt>
                <c:pt idx="1">
                  <c:v>28416198.626456019</c:v>
                </c:pt>
                <c:pt idx="2">
                  <c:v>20431821.596476264</c:v>
                </c:pt>
                <c:pt idx="3">
                  <c:v>47364665.641588613</c:v>
                </c:pt>
              </c:numCache>
            </c:numRef>
          </c:val>
        </c:ser>
        <c:ser>
          <c:idx val="1"/>
          <c:order val="1"/>
          <c:tx>
            <c:strRef>
              <c:f>'2'!$F$61</c:f>
              <c:strCache>
                <c:ptCount val="1"/>
                <c:pt idx="0">
                  <c:v>2015 Budget</c:v>
                </c:pt>
              </c:strCache>
            </c:strRef>
          </c:tx>
          <c:invertIfNegative val="0"/>
          <c:cat>
            <c:strRef>
              <c:f>'2'!$D$62:$D$65</c:f>
              <c:strCache>
                <c:ptCount val="4"/>
                <c:pt idx="0">
                  <c:v>Sales</c:v>
                </c:pt>
                <c:pt idx="1">
                  <c:v>Dir. Exp.</c:v>
                </c:pt>
                <c:pt idx="2">
                  <c:v>Payroll</c:v>
                </c:pt>
                <c:pt idx="3">
                  <c:v>Opex</c:v>
                </c:pt>
              </c:strCache>
            </c:strRef>
          </c:cat>
          <c:val>
            <c:numRef>
              <c:f>'2'!$F$62:$F$65</c:f>
              <c:numCache>
                <c:formatCode>#,##0</c:formatCode>
                <c:ptCount val="4"/>
                <c:pt idx="0">
                  <c:v>398667542.43912584</c:v>
                </c:pt>
                <c:pt idx="1">
                  <c:v>29564252.799954902</c:v>
                </c:pt>
                <c:pt idx="2">
                  <c:v>74530936.46324043</c:v>
                </c:pt>
                <c:pt idx="3">
                  <c:v>48965156.082686029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27948688"/>
        <c:axId val="-1627947600"/>
        <c:axId val="0"/>
      </c:bar3DChart>
      <c:catAx>
        <c:axId val="-1627948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-1627947600"/>
        <c:crosses val="autoZero"/>
        <c:auto val="1"/>
        <c:lblAlgn val="ctr"/>
        <c:lblOffset val="100"/>
        <c:noMultiLvlLbl val="0"/>
      </c:catAx>
      <c:valAx>
        <c:axId val="-162794760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-16279486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297066210331831"/>
          <c:y val="0.20687323106753608"/>
          <c:w val="0.22695872243141549"/>
          <c:h val="0.60141097611191907"/>
        </c:manualLayout>
      </c:layout>
      <c:overlay val="0"/>
    </c:legend>
    <c:plotVisOnly val="0"/>
    <c:dispBlanksAs val="gap"/>
    <c:showDLblsOverMax val="0"/>
  </c:chart>
  <c:spPr>
    <a:ln w="19050">
      <a:solidFill>
        <a:schemeClr val="accent1"/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6</xdr:row>
      <xdr:rowOff>9525</xdr:rowOff>
    </xdr:from>
    <xdr:to>
      <xdr:col>6</xdr:col>
      <xdr:colOff>0</xdr:colOff>
      <xdr:row>6</xdr:row>
      <xdr:rowOff>9525</xdr:rowOff>
    </xdr:to>
    <xdr:cxnSp macro="">
      <xdr:nvCxnSpPr>
        <xdr:cNvPr id="2" name="Straight Connector 1"/>
        <xdr:cNvCxnSpPr/>
      </xdr:nvCxnSpPr>
      <xdr:spPr>
        <a:xfrm>
          <a:off x="238125" y="838200"/>
          <a:ext cx="3409950" cy="0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6</xdr:row>
      <xdr:rowOff>9525</xdr:rowOff>
    </xdr:from>
    <xdr:to>
      <xdr:col>1</xdr:col>
      <xdr:colOff>276225</xdr:colOff>
      <xdr:row>12</xdr:row>
      <xdr:rowOff>9525</xdr:rowOff>
    </xdr:to>
    <xdr:cxnSp macro="">
      <xdr:nvCxnSpPr>
        <xdr:cNvPr id="3" name="Straight Connector 2"/>
        <xdr:cNvCxnSpPr/>
      </xdr:nvCxnSpPr>
      <xdr:spPr>
        <a:xfrm>
          <a:off x="238125" y="838200"/>
          <a:ext cx="0" cy="1438275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115358</xdr:colOff>
      <xdr:row>6</xdr:row>
      <xdr:rowOff>9525</xdr:rowOff>
    </xdr:from>
    <xdr:to>
      <xdr:col>5</xdr:col>
      <xdr:colOff>115358</xdr:colOff>
      <xdr:row>12</xdr:row>
      <xdr:rowOff>9525</xdr:rowOff>
    </xdr:to>
    <xdr:cxnSp macro="">
      <xdr:nvCxnSpPr>
        <xdr:cNvPr id="4" name="Straight Connector 3"/>
        <xdr:cNvCxnSpPr/>
      </xdr:nvCxnSpPr>
      <xdr:spPr>
        <a:xfrm>
          <a:off x="3649133" y="838200"/>
          <a:ext cx="0" cy="1438275"/>
        </a:xfrm>
        <a:prstGeom prst="line">
          <a:avLst/>
        </a:prstGeom>
        <a:ln w="1905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12</xdr:row>
      <xdr:rowOff>1058</xdr:rowOff>
    </xdr:from>
    <xdr:to>
      <xdr:col>6</xdr:col>
      <xdr:colOff>0</xdr:colOff>
      <xdr:row>12</xdr:row>
      <xdr:rowOff>1058</xdr:rowOff>
    </xdr:to>
    <xdr:cxnSp macro="">
      <xdr:nvCxnSpPr>
        <xdr:cNvPr id="5" name="Straight Connector 4"/>
        <xdr:cNvCxnSpPr/>
      </xdr:nvCxnSpPr>
      <xdr:spPr>
        <a:xfrm>
          <a:off x="238125" y="2268008"/>
          <a:ext cx="3409950" cy="0"/>
        </a:xfrm>
        <a:prstGeom prst="line">
          <a:avLst/>
        </a:prstGeom>
        <a:ln w="19050"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</xdr:colOff>
      <xdr:row>6</xdr:row>
      <xdr:rowOff>4232</xdr:rowOff>
    </xdr:from>
    <xdr:to>
      <xdr:col>18</xdr:col>
      <xdr:colOff>127001</xdr:colOff>
      <xdr:row>18</xdr:row>
      <xdr:rowOff>74083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158750</xdr:colOff>
      <xdr:row>19</xdr:row>
      <xdr:rowOff>10583</xdr:rowOff>
    </xdr:from>
    <xdr:to>
      <xdr:col>18</xdr:col>
      <xdr:colOff>148167</xdr:colOff>
      <xdr:row>29</xdr:row>
      <xdr:rowOff>10584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243416</xdr:colOff>
      <xdr:row>19</xdr:row>
      <xdr:rowOff>0</xdr:rowOff>
    </xdr:from>
    <xdr:to>
      <xdr:col>13</xdr:col>
      <xdr:colOff>10583</xdr:colOff>
      <xdr:row>19</xdr:row>
      <xdr:rowOff>1</xdr:rowOff>
    </xdr:to>
    <xdr:cxnSp macro="">
      <xdr:nvCxnSpPr>
        <xdr:cNvPr id="9" name="Straight Connector 8"/>
        <xdr:cNvCxnSpPr/>
      </xdr:nvCxnSpPr>
      <xdr:spPr>
        <a:xfrm flipV="1">
          <a:off x="3805766" y="3514725"/>
          <a:ext cx="3148542" cy="1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152399</xdr:colOff>
      <xdr:row>29</xdr:row>
      <xdr:rowOff>14818</xdr:rowOff>
    </xdr:from>
    <xdr:to>
      <xdr:col>13</xdr:col>
      <xdr:colOff>4233</xdr:colOff>
      <xdr:row>29</xdr:row>
      <xdr:rowOff>14819</xdr:rowOff>
    </xdr:to>
    <xdr:cxnSp macro="">
      <xdr:nvCxnSpPr>
        <xdr:cNvPr id="10" name="Straight Connector 9"/>
        <xdr:cNvCxnSpPr/>
      </xdr:nvCxnSpPr>
      <xdr:spPr>
        <a:xfrm flipV="1">
          <a:off x="3803649" y="5486401"/>
          <a:ext cx="3132667" cy="1"/>
        </a:xfrm>
        <a:prstGeom prst="line">
          <a:avLst/>
        </a:prstGeom>
        <a:ln w="19050"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1</xdr:rowOff>
    </xdr:from>
    <xdr:to>
      <xdr:col>7</xdr:col>
      <xdr:colOff>10583</xdr:colOff>
      <xdr:row>28</xdr:row>
      <xdr:rowOff>201083</xdr:rowOff>
    </xdr:to>
    <xdr:cxnSp macro="">
      <xdr:nvCxnSpPr>
        <xdr:cNvPr id="11" name="Straight Connector 10"/>
        <xdr:cNvCxnSpPr/>
      </xdr:nvCxnSpPr>
      <xdr:spPr>
        <a:xfrm flipV="1">
          <a:off x="3810000" y="3524251"/>
          <a:ext cx="10583" cy="1936749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14813</xdr:colOff>
      <xdr:row>19</xdr:row>
      <xdr:rowOff>4236</xdr:rowOff>
    </xdr:from>
    <xdr:to>
      <xdr:col>13</xdr:col>
      <xdr:colOff>21167</xdr:colOff>
      <xdr:row>29</xdr:row>
      <xdr:rowOff>10584</xdr:rowOff>
    </xdr:to>
    <xdr:cxnSp macro="">
      <xdr:nvCxnSpPr>
        <xdr:cNvPr id="12" name="Straight Connector 11"/>
        <xdr:cNvCxnSpPr/>
      </xdr:nvCxnSpPr>
      <xdr:spPr>
        <a:xfrm flipH="1" flipV="1">
          <a:off x="6946896" y="3528486"/>
          <a:ext cx="6354" cy="1953681"/>
        </a:xfrm>
        <a:prstGeom prst="line">
          <a:avLst/>
        </a:prstGeom>
        <a:ln w="19050"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57481</xdr:colOff>
      <xdr:row>12</xdr:row>
      <xdr:rowOff>126722</xdr:rowOff>
    </xdr:from>
    <xdr:to>
      <xdr:col>5</xdr:col>
      <xdr:colOff>107831</xdr:colOff>
      <xdr:row>28</xdr:row>
      <xdr:rowOff>182653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364055</xdr:colOff>
      <xdr:row>22</xdr:row>
      <xdr:rowOff>0</xdr:rowOff>
    </xdr:from>
    <xdr:to>
      <xdr:col>25</xdr:col>
      <xdr:colOff>364055</xdr:colOff>
      <xdr:row>29</xdr:row>
      <xdr:rowOff>21167</xdr:rowOff>
    </xdr:to>
    <xdr:cxnSp macro="">
      <xdr:nvCxnSpPr>
        <xdr:cNvPr id="14" name="Straight Connector 13"/>
        <xdr:cNvCxnSpPr/>
      </xdr:nvCxnSpPr>
      <xdr:spPr>
        <a:xfrm flipH="1" flipV="1">
          <a:off x="14111805" y="4042833"/>
          <a:ext cx="0" cy="1344084"/>
        </a:xfrm>
        <a:prstGeom prst="line">
          <a:avLst/>
        </a:prstGeom>
        <a:ln w="19050"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</xdr:colOff>
      <xdr:row>29</xdr:row>
      <xdr:rowOff>10589</xdr:rowOff>
    </xdr:from>
    <xdr:to>
      <xdr:col>25</xdr:col>
      <xdr:colOff>328613</xdr:colOff>
      <xdr:row>29</xdr:row>
      <xdr:rowOff>14288</xdr:rowOff>
    </xdr:to>
    <xdr:cxnSp macro="">
      <xdr:nvCxnSpPr>
        <xdr:cNvPr id="15" name="Straight Connector 14"/>
        <xdr:cNvCxnSpPr/>
      </xdr:nvCxnSpPr>
      <xdr:spPr>
        <a:xfrm>
          <a:off x="10477501" y="5392214"/>
          <a:ext cx="3605212" cy="3699"/>
        </a:xfrm>
        <a:prstGeom prst="line">
          <a:avLst/>
        </a:prstGeom>
        <a:ln w="19050"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</xdr:colOff>
      <xdr:row>22</xdr:row>
      <xdr:rowOff>4763</xdr:rowOff>
    </xdr:from>
    <xdr:to>
      <xdr:col>25</xdr:col>
      <xdr:colOff>328613</xdr:colOff>
      <xdr:row>22</xdr:row>
      <xdr:rowOff>10583</xdr:rowOff>
    </xdr:to>
    <xdr:cxnSp macro="">
      <xdr:nvCxnSpPr>
        <xdr:cNvPr id="16" name="Straight Connector 15"/>
        <xdr:cNvCxnSpPr/>
      </xdr:nvCxnSpPr>
      <xdr:spPr>
        <a:xfrm flipV="1">
          <a:off x="10477501" y="4062413"/>
          <a:ext cx="3605212" cy="5820"/>
        </a:xfrm>
        <a:prstGeom prst="line">
          <a:avLst/>
        </a:prstGeom>
        <a:ln w="19050">
          <a:solidFill>
            <a:schemeClr val="accent1"/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1058319</xdr:colOff>
      <xdr:row>21</xdr:row>
      <xdr:rowOff>201084</xdr:rowOff>
    </xdr:from>
    <xdr:to>
      <xdr:col>22</xdr:col>
      <xdr:colOff>613819</xdr:colOff>
      <xdr:row>22</xdr:row>
      <xdr:rowOff>179918</xdr:rowOff>
    </xdr:to>
    <xdr:sp macro="" textlink="">
      <xdr:nvSpPr>
        <xdr:cNvPr id="17" name="TextBox 16"/>
        <xdr:cNvSpPr txBox="1"/>
      </xdr:nvSpPr>
      <xdr:spPr>
        <a:xfrm>
          <a:off x="11588736" y="3937001"/>
          <a:ext cx="1799166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/>
            <a:t>Snapshot</a:t>
          </a:r>
          <a:r>
            <a:rPr lang="en-US" sz="1050" b="1" baseline="0"/>
            <a:t> Comparison</a:t>
          </a:r>
        </a:p>
      </xdr:txBody>
    </xdr:sp>
    <xdr:clientData/>
  </xdr:twoCellAnchor>
  <xdr:twoCellAnchor>
    <xdr:from>
      <xdr:col>19</xdr:col>
      <xdr:colOff>0</xdr:colOff>
      <xdr:row>22</xdr:row>
      <xdr:rowOff>10587</xdr:rowOff>
    </xdr:from>
    <xdr:to>
      <xdr:col>19</xdr:col>
      <xdr:colOff>1</xdr:colOff>
      <xdr:row>29</xdr:row>
      <xdr:rowOff>21166</xdr:rowOff>
    </xdr:to>
    <xdr:cxnSp macro="">
      <xdr:nvCxnSpPr>
        <xdr:cNvPr id="18" name="Straight Connector 17"/>
        <xdr:cNvCxnSpPr/>
      </xdr:nvCxnSpPr>
      <xdr:spPr>
        <a:xfrm flipV="1">
          <a:off x="10477500" y="4042837"/>
          <a:ext cx="1" cy="1333496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3257</xdr:colOff>
      <xdr:row>14</xdr:row>
      <xdr:rowOff>57153</xdr:rowOff>
    </xdr:from>
    <xdr:to>
      <xdr:col>23</xdr:col>
      <xdr:colOff>238125</xdr:colOff>
      <xdr:row>15</xdr:row>
      <xdr:rowOff>32471</xdr:rowOff>
    </xdr:to>
    <xdr:sp macro="" textlink="">
      <xdr:nvSpPr>
        <xdr:cNvPr id="19" name="TextBox 18"/>
        <xdr:cNvSpPr txBox="1"/>
      </xdr:nvSpPr>
      <xdr:spPr>
        <a:xfrm>
          <a:off x="11541496" y="2579113"/>
          <a:ext cx="1880095" cy="17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050" b="1"/>
            <a:t>Performance Indicators</a:t>
          </a:r>
        </a:p>
      </xdr:txBody>
    </xdr:sp>
    <xdr:clientData/>
  </xdr:twoCellAnchor>
  <xdr:twoCellAnchor>
    <xdr:from>
      <xdr:col>19</xdr:col>
      <xdr:colOff>7937</xdr:colOff>
      <xdr:row>14</xdr:row>
      <xdr:rowOff>3172</xdr:rowOff>
    </xdr:from>
    <xdr:to>
      <xdr:col>25</xdr:col>
      <xdr:colOff>323850</xdr:colOff>
      <xdr:row>14</xdr:row>
      <xdr:rowOff>4763</xdr:rowOff>
    </xdr:to>
    <xdr:cxnSp macro="">
      <xdr:nvCxnSpPr>
        <xdr:cNvPr id="20" name="Straight Connector 19"/>
        <xdr:cNvCxnSpPr/>
      </xdr:nvCxnSpPr>
      <xdr:spPr>
        <a:xfrm>
          <a:off x="10485437" y="2517772"/>
          <a:ext cx="3592513" cy="1591"/>
        </a:xfrm>
        <a:prstGeom prst="line">
          <a:avLst/>
        </a:prstGeom>
        <a:ln w="19050">
          <a:solidFill>
            <a:schemeClr val="accent1"/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320146</xdr:colOff>
      <xdr:row>21</xdr:row>
      <xdr:rowOff>14287</xdr:rowOff>
    </xdr:from>
    <xdr:to>
      <xdr:col>26</xdr:col>
      <xdr:colOff>4761</xdr:colOff>
      <xdr:row>21</xdr:row>
      <xdr:rowOff>14853</xdr:rowOff>
    </xdr:to>
    <xdr:cxnSp macro="">
      <xdr:nvCxnSpPr>
        <xdr:cNvPr id="21" name="Straight Connector 20"/>
        <xdr:cNvCxnSpPr/>
      </xdr:nvCxnSpPr>
      <xdr:spPr>
        <a:xfrm flipV="1">
          <a:off x="10473796" y="3881437"/>
          <a:ext cx="3618440" cy="566"/>
        </a:xfrm>
        <a:prstGeom prst="line">
          <a:avLst/>
        </a:prstGeom>
        <a:ln w="19050"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330190</xdr:colOff>
      <xdr:row>14</xdr:row>
      <xdr:rowOff>3173</xdr:rowOff>
    </xdr:from>
    <xdr:to>
      <xdr:col>25</xdr:col>
      <xdr:colOff>331249</xdr:colOff>
      <xdr:row>21</xdr:row>
      <xdr:rowOff>22224</xdr:rowOff>
    </xdr:to>
    <xdr:cxnSp macro="">
      <xdr:nvCxnSpPr>
        <xdr:cNvPr id="22" name="Straight Connector 21"/>
        <xdr:cNvCxnSpPr/>
      </xdr:nvCxnSpPr>
      <xdr:spPr>
        <a:xfrm flipV="1">
          <a:off x="14084290" y="2517773"/>
          <a:ext cx="1059" cy="1371601"/>
        </a:xfrm>
        <a:prstGeom prst="line">
          <a:avLst/>
        </a:prstGeom>
        <a:ln w="19050">
          <a:solidFill>
            <a:schemeClr val="accent1"/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13</xdr:row>
      <xdr:rowOff>95781</xdr:rowOff>
    </xdr:from>
    <xdr:to>
      <xdr:col>19</xdr:col>
      <xdr:colOff>1</xdr:colOff>
      <xdr:row>21</xdr:row>
      <xdr:rowOff>10584</xdr:rowOff>
    </xdr:to>
    <xdr:cxnSp macro="">
      <xdr:nvCxnSpPr>
        <xdr:cNvPr id="23" name="Straight Connector 22"/>
        <xdr:cNvCxnSpPr/>
      </xdr:nvCxnSpPr>
      <xdr:spPr>
        <a:xfrm flipV="1">
          <a:off x="10477500" y="2529948"/>
          <a:ext cx="1" cy="1364719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317499</xdr:colOff>
      <xdr:row>6</xdr:row>
      <xdr:rowOff>0</xdr:rowOff>
    </xdr:from>
    <xdr:to>
      <xdr:col>25</xdr:col>
      <xdr:colOff>349249</xdr:colOff>
      <xdr:row>12</xdr:row>
      <xdr:rowOff>95251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1109113</xdr:colOff>
      <xdr:row>6</xdr:row>
      <xdr:rowOff>10585</xdr:rowOff>
    </xdr:from>
    <xdr:to>
      <xdr:col>22</xdr:col>
      <xdr:colOff>664613</xdr:colOff>
      <xdr:row>7</xdr:row>
      <xdr:rowOff>179918</xdr:rowOff>
    </xdr:to>
    <xdr:sp macro="" textlink="">
      <xdr:nvSpPr>
        <xdr:cNvPr id="25" name="TextBox 24"/>
        <xdr:cNvSpPr txBox="1"/>
      </xdr:nvSpPr>
      <xdr:spPr>
        <a:xfrm>
          <a:off x="11639530" y="825502"/>
          <a:ext cx="1799166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050" b="1"/>
            <a:t>Budget</a:t>
          </a:r>
          <a:r>
            <a:rPr lang="en-US" sz="1050" b="1" baseline="0"/>
            <a:t> </a:t>
          </a:r>
          <a:r>
            <a:rPr lang="en-US" sz="1050" b="1"/>
            <a:t>vs Strat.</a:t>
          </a:r>
          <a:r>
            <a:rPr lang="en-US" sz="1050" b="1" baseline="0"/>
            <a:t> Plan</a:t>
          </a:r>
          <a:endParaRPr lang="en-US" sz="1050" b="1"/>
        </a:p>
      </xdr:txBody>
    </xdr:sp>
    <xdr:clientData/>
  </xdr:twoCellAnchor>
  <xdr:twoCellAnchor editAs="absolute">
    <xdr:from>
      <xdr:col>2</xdr:col>
      <xdr:colOff>0</xdr:colOff>
      <xdr:row>1</xdr:row>
      <xdr:rowOff>140711</xdr:rowOff>
    </xdr:from>
    <xdr:to>
      <xdr:col>4</xdr:col>
      <xdr:colOff>29525</xdr:colOff>
      <xdr:row>3</xdr:row>
      <xdr:rowOff>5174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05654"/>
          <a:ext cx="906258" cy="23247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0.22822</cdr:x>
      <cdr:y>0.0274</cdr:y>
    </cdr:from>
    <cdr:to>
      <cdr:x>0.68672</cdr:x>
      <cdr:y>0.12785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4165" y="63501"/>
          <a:ext cx="2338917" cy="232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b="1"/>
            <a:t>Monthly  Budget Trend</a:t>
          </a:r>
          <a:r>
            <a:rPr lang="en-US" sz="1050" b="1" baseline="0"/>
            <a:t> by Account Category</a:t>
          </a:r>
          <a:endParaRPr lang="en-US" sz="105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0.23435</cdr:x>
      <cdr:y>0.01928</cdr:y>
    </cdr:from>
    <cdr:to>
      <cdr:x>0.7758</cdr:x>
      <cdr:y>0.11162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941" y="40209"/>
          <a:ext cx="1610225" cy="192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/>
            <a:t>Sales by Segment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0.18392</cdr:x>
      <cdr:y>0.00903</cdr:y>
    </cdr:from>
    <cdr:to>
      <cdr:x>0.89838</cdr:x>
      <cdr:y>0.06981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0647" y="28198"/>
          <a:ext cx="2449903" cy="189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/>
            <a:t>Unit</a:t>
          </a:r>
          <a:r>
            <a:rPr lang="en-US" sz="1050" b="1" baseline="0"/>
            <a:t> Comparison by Product Line</a:t>
          </a:r>
          <a:endParaRPr lang="en-US" sz="105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cols>
    <col min="1" max="1" width="16.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showGridLines="0" showRowColHeaders="0" tabSelected="1" zoomScale="88" zoomScaleNormal="88" workbookViewId="0">
      <selection activeCell="F31" sqref="F31"/>
    </sheetView>
  </sheetViews>
  <sheetFormatPr defaultColWidth="9.125" defaultRowHeight="14.3" x14ac:dyDescent="0.25"/>
  <cols>
    <col min="1" max="1" width="2.75" style="4" customWidth="1"/>
    <col min="2" max="2" width="0.875" style="4" customWidth="1"/>
    <col min="3" max="3" width="1.375" style="4" customWidth="1"/>
    <col min="4" max="4" width="11.75" style="4" customWidth="1"/>
    <col min="5" max="5" width="36.25" style="4" customWidth="1"/>
    <col min="6" max="6" width="1.75" style="4" customWidth="1"/>
    <col min="7" max="7" width="2.375" style="4" customWidth="1"/>
    <col min="8" max="11" width="9.75" style="4" customWidth="1"/>
    <col min="12" max="12" width="7" style="4" customWidth="1"/>
    <col min="13" max="13" width="1.125" style="4" customWidth="1"/>
    <col min="14" max="14" width="9.75" style="4" customWidth="1"/>
    <col min="15" max="15" width="7.125" style="4" customWidth="1"/>
    <col min="16" max="16" width="7.875" style="4" customWidth="1"/>
    <col min="17" max="17" width="9.25" style="4" customWidth="1"/>
    <col min="18" max="18" width="14.125" style="4" customWidth="1"/>
    <col min="19" max="19" width="4.875" style="4" customWidth="1"/>
    <col min="20" max="20" width="0.875" style="4" customWidth="1"/>
    <col min="21" max="21" width="15" style="4" customWidth="1"/>
    <col min="22" max="23" width="12.25" style="4" customWidth="1"/>
    <col min="24" max="24" width="7.625" style="4" customWidth="1"/>
    <col min="25" max="25" width="1.125" style="4" customWidth="1"/>
    <col min="26" max="26" width="5" style="4" customWidth="1"/>
    <col min="27" max="28" width="9.125" style="4"/>
    <col min="29" max="33" width="0" style="4" hidden="1" customWidth="1"/>
    <col min="34" max="16384" width="9.125" style="4"/>
  </cols>
  <sheetData>
    <row r="1" spans="1:33" ht="5.3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3" ht="14.3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45" t="s">
        <v>20</v>
      </c>
      <c r="L2" s="45"/>
      <c r="M2" s="50" t="s">
        <v>76</v>
      </c>
      <c r="N2" s="50"/>
      <c r="O2" s="50"/>
      <c r="P2" s="50"/>
      <c r="Q2" s="50"/>
      <c r="R2" s="10"/>
      <c r="S2" s="10"/>
      <c r="T2" s="10"/>
      <c r="U2" s="44" t="s">
        <v>62</v>
      </c>
      <c r="V2" s="44"/>
      <c r="W2" s="44"/>
      <c r="X2" s="44"/>
      <c r="Y2" s="44"/>
      <c r="Z2" s="44"/>
      <c r="AA2" s="10"/>
      <c r="AB2" s="10"/>
      <c r="AC2" s="10"/>
      <c r="AD2" s="10"/>
      <c r="AE2" s="10"/>
    </row>
    <row r="3" spans="1:33" ht="14.3" customHeight="1" x14ac:dyDescent="0.3">
      <c r="A3" s="10"/>
      <c r="B3" s="10"/>
      <c r="C3" s="10"/>
      <c r="D3" s="10"/>
      <c r="E3" s="46" t="s">
        <v>8</v>
      </c>
      <c r="F3" s="46"/>
      <c r="G3" s="46"/>
      <c r="H3" s="31"/>
      <c r="I3" s="10"/>
      <c r="J3" s="10"/>
      <c r="K3" s="47" t="s">
        <v>21</v>
      </c>
      <c r="L3" s="47"/>
      <c r="M3" s="48">
        <v>42338.447205949073</v>
      </c>
      <c r="N3" s="49"/>
      <c r="O3" s="49"/>
      <c r="P3" s="10"/>
      <c r="Q3" s="10"/>
      <c r="R3" s="10"/>
      <c r="S3" s="10"/>
      <c r="T3" s="10"/>
      <c r="U3" s="44" t="s">
        <v>63</v>
      </c>
      <c r="V3" s="44"/>
      <c r="W3" s="44"/>
      <c r="X3" s="44"/>
      <c r="Y3" s="44"/>
      <c r="Z3" s="44"/>
      <c r="AA3" s="10"/>
      <c r="AB3" s="10"/>
      <c r="AC3" s="10"/>
      <c r="AD3" s="10"/>
      <c r="AE3" s="10"/>
    </row>
    <row r="4" spans="1:33" ht="14.3" customHeight="1" x14ac:dyDescent="0.25">
      <c r="A4" s="10"/>
      <c r="B4" s="10"/>
      <c r="C4" s="10"/>
      <c r="D4" s="10"/>
      <c r="E4" s="31"/>
      <c r="F4" s="31"/>
      <c r="G4" s="31"/>
      <c r="H4" s="3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44" t="s">
        <v>64</v>
      </c>
      <c r="V4" s="44"/>
      <c r="W4" s="44"/>
      <c r="X4" s="44"/>
      <c r="Y4" s="44"/>
      <c r="Z4" s="44"/>
      <c r="AA4" s="10"/>
      <c r="AB4" s="10"/>
      <c r="AC4" s="10"/>
      <c r="AD4" s="10"/>
      <c r="AE4" s="10"/>
    </row>
    <row r="5" spans="1:33" ht="5.3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3" ht="12.1" customHeight="1" x14ac:dyDescent="0.25"/>
    <row r="7" spans="1:33" ht="5.3" customHeight="1" x14ac:dyDescent="0.25">
      <c r="C7" s="9"/>
      <c r="D7" s="9"/>
      <c r="E7" s="9"/>
      <c r="F7" s="9"/>
    </row>
    <row r="8" spans="1:33" ht="14.95" x14ac:dyDescent="0.25">
      <c r="C8" s="9"/>
      <c r="D8" s="54" t="s">
        <v>4</v>
      </c>
      <c r="E8" s="54"/>
      <c r="F8" s="9"/>
    </row>
    <row r="9" spans="1:33" ht="24.8" customHeight="1" x14ac:dyDescent="0.25">
      <c r="C9" s="9"/>
      <c r="D9" s="15" t="s">
        <v>6</v>
      </c>
      <c r="E9" s="16" t="s">
        <v>78</v>
      </c>
      <c r="F9" s="9"/>
      <c r="AE9" s="5" t="s">
        <v>66</v>
      </c>
      <c r="AF9" s="5" t="s">
        <v>71</v>
      </c>
      <c r="AG9" s="5"/>
    </row>
    <row r="10" spans="1:33" ht="23.95" customHeight="1" x14ac:dyDescent="0.25">
      <c r="C10" s="9"/>
      <c r="D10" s="15" t="s">
        <v>5</v>
      </c>
      <c r="E10" s="16" t="s">
        <v>77</v>
      </c>
      <c r="F10" s="9"/>
      <c r="AE10" s="5" t="s">
        <v>0</v>
      </c>
      <c r="AF10" s="5" t="s">
        <v>0</v>
      </c>
      <c r="AG10" s="5"/>
    </row>
    <row r="11" spans="1:33" ht="29.25" customHeight="1" x14ac:dyDescent="0.25">
      <c r="C11" s="9"/>
      <c r="D11" s="15" t="s">
        <v>58</v>
      </c>
      <c r="E11" s="16" t="s">
        <v>79</v>
      </c>
      <c r="F11" s="9"/>
      <c r="AD11" s="5" t="s">
        <v>69</v>
      </c>
      <c r="AE11" s="5">
        <v>94388298.159999996</v>
      </c>
      <c r="AF11" s="5"/>
    </row>
    <row r="12" spans="1:33" x14ac:dyDescent="0.25">
      <c r="C12" s="9"/>
      <c r="D12" s="9"/>
      <c r="E12" s="16" t="s">
        <v>80</v>
      </c>
      <c r="F12" s="9"/>
      <c r="AD12" s="5" t="s">
        <v>24</v>
      </c>
      <c r="AE12" s="4">
        <v>40740856.409999996</v>
      </c>
    </row>
    <row r="13" spans="1:33" ht="14.3" customHeight="1" x14ac:dyDescent="0.25">
      <c r="AD13" s="5" t="s">
        <v>68</v>
      </c>
      <c r="AE13" s="4">
        <v>17513185.600000001</v>
      </c>
    </row>
    <row r="14" spans="1:33" ht="5.3" customHeight="1" x14ac:dyDescent="0.25">
      <c r="E14" s="16"/>
      <c r="AD14" s="5" t="s">
        <v>65</v>
      </c>
      <c r="AE14" s="4">
        <v>14730261.119999999</v>
      </c>
    </row>
    <row r="15" spans="1:33" x14ac:dyDescent="0.25">
      <c r="E15" s="16"/>
      <c r="T15" s="9"/>
      <c r="U15" s="9"/>
      <c r="V15" s="9"/>
      <c r="W15" s="9"/>
      <c r="X15" s="9"/>
      <c r="Y15" s="9"/>
      <c r="Z15" s="9"/>
      <c r="AD15" s="5" t="s">
        <v>67</v>
      </c>
      <c r="AE15" s="4">
        <v>9665870.8599999994</v>
      </c>
    </row>
    <row r="16" spans="1:33" ht="21.75" customHeight="1" thickBot="1" x14ac:dyDescent="0.3">
      <c r="E16" s="16"/>
      <c r="T16" s="9"/>
      <c r="U16" s="9"/>
      <c r="V16" s="22" t="s">
        <v>43</v>
      </c>
      <c r="W16" s="22" t="s">
        <v>44</v>
      </c>
      <c r="X16" s="37"/>
      <c r="Y16" s="38"/>
      <c r="Z16" s="38"/>
    </row>
    <row r="17" spans="5:26" ht="14.95" customHeight="1" thickTop="1" x14ac:dyDescent="0.25">
      <c r="E17" s="16"/>
      <c r="T17" s="9"/>
      <c r="U17" s="23" t="s">
        <v>35</v>
      </c>
      <c r="V17" s="39">
        <f>F83</f>
        <v>-93.461086487353199</v>
      </c>
      <c r="W17" s="29" t="str">
        <f>IF(V17&lt;0,"r","a")</f>
        <v>r</v>
      </c>
      <c r="X17" s="37"/>
      <c r="Y17" s="38"/>
      <c r="Z17" s="38"/>
    </row>
    <row r="18" spans="5:26" x14ac:dyDescent="0.25">
      <c r="E18" s="16"/>
      <c r="T18" s="9"/>
      <c r="U18" s="23" t="s">
        <v>36</v>
      </c>
      <c r="V18" s="35">
        <f>E49</f>
        <v>0.30977212689639411</v>
      </c>
      <c r="W18" s="29" t="str">
        <f>IF(V18&gt;75%,"r","a")</f>
        <v>a</v>
      </c>
      <c r="X18" s="37"/>
      <c r="Y18" s="38"/>
      <c r="Z18" s="38"/>
    </row>
    <row r="19" spans="5:26" ht="14.95" customHeight="1" x14ac:dyDescent="0.25">
      <c r="T19" s="9"/>
      <c r="U19" s="23" t="s">
        <v>55</v>
      </c>
      <c r="V19" s="35">
        <f>-(Q58/E47)</f>
        <v>-6.2787219036829725E-2</v>
      </c>
      <c r="W19" s="29" t="str">
        <f>IF(V19&gt;0%,"a","r")</f>
        <v>r</v>
      </c>
      <c r="X19" s="37"/>
      <c r="Y19" s="38"/>
      <c r="Z19" s="38"/>
    </row>
    <row r="20" spans="5:26" ht="14.95" customHeight="1" x14ac:dyDescent="0.25">
      <c r="H20" s="55" t="s">
        <v>51</v>
      </c>
      <c r="I20" s="55"/>
      <c r="J20" s="55"/>
      <c r="K20" s="55"/>
      <c r="L20" s="55"/>
      <c r="M20" s="55"/>
      <c r="T20" s="9"/>
      <c r="U20" s="23" t="s">
        <v>56</v>
      </c>
      <c r="V20" s="35">
        <f>-P59</f>
        <v>0.136413273</v>
      </c>
      <c r="W20" s="29" t="str">
        <f>IF(V20&gt;0%,"a","r")</f>
        <v>a</v>
      </c>
      <c r="X20" s="37"/>
      <c r="Y20" s="38"/>
      <c r="Z20" s="38"/>
    </row>
    <row r="21" spans="5:26" ht="14.95" customHeight="1" x14ac:dyDescent="0.25">
      <c r="H21" s="55"/>
      <c r="I21" s="55"/>
      <c r="J21" s="55"/>
      <c r="K21" s="55"/>
      <c r="L21" s="55"/>
      <c r="M21" s="55"/>
      <c r="T21" s="9"/>
      <c r="U21" s="23"/>
      <c r="V21" s="24"/>
      <c r="W21" s="24"/>
      <c r="X21" s="9"/>
      <c r="Y21" s="9"/>
      <c r="Z21" s="9"/>
    </row>
    <row r="22" spans="5:26" ht="14.95" customHeight="1" x14ac:dyDescent="0.25">
      <c r="H22" s="9"/>
      <c r="I22" s="9"/>
      <c r="J22" s="30" t="s">
        <v>28</v>
      </c>
      <c r="K22" s="30" t="s">
        <v>27</v>
      </c>
      <c r="L22" s="30" t="s">
        <v>29</v>
      </c>
      <c r="M22" s="9"/>
    </row>
    <row r="23" spans="5:26" ht="14.95" x14ac:dyDescent="0.25">
      <c r="H23" s="51" t="str">
        <f>AD11</f>
        <v>Software</v>
      </c>
      <c r="I23" s="51"/>
      <c r="J23" s="28">
        <f>AE11</f>
        <v>94388298.159999996</v>
      </c>
      <c r="K23" s="28">
        <f>AF11</f>
        <v>0</v>
      </c>
      <c r="L23" s="19">
        <f>(J23-K23)/J23</f>
        <v>1</v>
      </c>
      <c r="M23" s="9"/>
      <c r="T23" s="9"/>
      <c r="U23" s="9"/>
      <c r="V23" s="9"/>
      <c r="W23" s="9"/>
      <c r="X23" s="9"/>
      <c r="Y23" s="9"/>
      <c r="Z23" s="9"/>
    </row>
    <row r="24" spans="5:26" ht="15.8" customHeight="1" thickBot="1" x14ac:dyDescent="0.3">
      <c r="H24" s="51" t="str">
        <f t="shared" ref="H24:H25" si="0">AD12</f>
        <v>Hardware</v>
      </c>
      <c r="I24" s="51"/>
      <c r="J24" s="28">
        <f t="shared" ref="J24:K25" si="1">AE12</f>
        <v>40740856.409999996</v>
      </c>
      <c r="K24" s="28">
        <f t="shared" si="1"/>
        <v>0</v>
      </c>
      <c r="L24" s="19">
        <f>IFERROR((J24-K24)/J24,0)</f>
        <v>1</v>
      </c>
      <c r="M24" s="9"/>
      <c r="T24" s="9"/>
      <c r="U24" s="9"/>
      <c r="V24" s="22" t="s">
        <v>28</v>
      </c>
      <c r="W24" s="22" t="s">
        <v>59</v>
      </c>
      <c r="X24" s="22" t="s">
        <v>57</v>
      </c>
      <c r="Y24" s="22"/>
      <c r="Z24" s="9"/>
    </row>
    <row r="25" spans="5:26" ht="14.3" customHeight="1" thickTop="1" x14ac:dyDescent="0.25">
      <c r="E25" s="4" t="s">
        <v>7</v>
      </c>
      <c r="H25" s="51" t="str">
        <f t="shared" si="0"/>
        <v>Generic Product</v>
      </c>
      <c r="I25" s="51"/>
      <c r="J25" s="28">
        <f t="shared" si="1"/>
        <v>17513185.600000001</v>
      </c>
      <c r="K25" s="28">
        <f t="shared" si="1"/>
        <v>0</v>
      </c>
      <c r="L25" s="19">
        <f>IFERROR((J25-K25)/J25,0)</f>
        <v>1</v>
      </c>
      <c r="M25" s="9"/>
      <c r="T25" s="9"/>
      <c r="U25" s="23" t="s">
        <v>52</v>
      </c>
      <c r="V25" s="32">
        <v>1717963.2002192179</v>
      </c>
      <c r="W25" s="32">
        <v>772616.15038511599</v>
      </c>
      <c r="X25" s="32">
        <f>V25-W25</f>
        <v>945347.04983410193</v>
      </c>
      <c r="Y25" s="32"/>
      <c r="Z25" s="9"/>
    </row>
    <row r="26" spans="5:26" ht="14.95" x14ac:dyDescent="0.25">
      <c r="H26" s="51" t="str">
        <f>AD14</f>
        <v>Motherboards</v>
      </c>
      <c r="I26" s="51"/>
      <c r="J26" s="28">
        <f>AE14</f>
        <v>14730261.119999999</v>
      </c>
      <c r="K26" s="28">
        <f>AF14</f>
        <v>0</v>
      </c>
      <c r="L26" s="19">
        <f>IFERROR((J26-K26)/J26,0)</f>
        <v>1</v>
      </c>
      <c r="M26" s="9"/>
      <c r="T26" s="9"/>
      <c r="U26" s="23" t="s">
        <v>53</v>
      </c>
      <c r="V26" s="32">
        <v>123496092.54592647</v>
      </c>
      <c r="W26" s="32">
        <v>30593971.579559211</v>
      </c>
      <c r="X26" s="32">
        <f>V26-W26</f>
        <v>92902120.96636726</v>
      </c>
      <c r="Y26" s="32"/>
      <c r="Z26" s="9"/>
    </row>
    <row r="27" spans="5:26" ht="14.3" customHeight="1" x14ac:dyDescent="0.25">
      <c r="H27" s="51" t="str">
        <f>AD15</f>
        <v>Financial Software</v>
      </c>
      <c r="I27" s="51"/>
      <c r="J27" s="28">
        <f>AE15</f>
        <v>9665870.8599999994</v>
      </c>
      <c r="K27" s="28">
        <f>AF15</f>
        <v>0</v>
      </c>
      <c r="L27" s="19">
        <f>IFERROR((J27-K27)/J27,0)</f>
        <v>1</v>
      </c>
      <c r="M27" s="9"/>
      <c r="T27" s="9"/>
      <c r="U27" s="23" t="s">
        <v>38</v>
      </c>
      <c r="V27" s="24">
        <v>127134632.09951581</v>
      </c>
      <c r="W27" s="24">
        <v>73198145.748843521</v>
      </c>
      <c r="X27" s="24">
        <f>V27-W27</f>
        <v>53936486.35067229</v>
      </c>
      <c r="Y27" s="24"/>
      <c r="Z27" s="9"/>
    </row>
    <row r="28" spans="5:26" ht="14.95" customHeight="1" x14ac:dyDescent="0.25">
      <c r="H28" s="25"/>
      <c r="I28" s="25"/>
      <c r="J28" s="26"/>
      <c r="K28" s="26"/>
      <c r="L28" s="27"/>
      <c r="M28" s="9"/>
      <c r="T28" s="9"/>
      <c r="U28" s="23" t="s">
        <v>54</v>
      </c>
      <c r="V28" s="24">
        <v>51510402.939999998</v>
      </c>
      <c r="W28" s="24">
        <v>42353847.950000003</v>
      </c>
      <c r="X28" s="24">
        <f>V28-W28</f>
        <v>9156554.9899999946</v>
      </c>
      <c r="Y28" s="24"/>
      <c r="Z28" s="9"/>
    </row>
    <row r="29" spans="5:26" ht="14.95" customHeight="1" x14ac:dyDescent="0.25">
      <c r="H29" s="9"/>
      <c r="I29" s="9"/>
      <c r="J29" s="9"/>
      <c r="K29" s="9"/>
      <c r="L29" s="9"/>
      <c r="M29" s="9"/>
      <c r="T29" s="9"/>
      <c r="U29" s="9"/>
      <c r="V29" s="9"/>
      <c r="W29" s="9"/>
      <c r="X29" s="9"/>
      <c r="Y29" s="9"/>
      <c r="Z29" s="9"/>
    </row>
    <row r="34" spans="4:31" x14ac:dyDescent="0.25">
      <c r="E34" s="36"/>
    </row>
    <row r="37" spans="4:31" ht="14.95" hidden="1" x14ac:dyDescent="0.25"/>
    <row r="38" spans="4:31" ht="14.95" hidden="1" thickBot="1" x14ac:dyDescent="0.3">
      <c r="D38"/>
      <c r="E38" s="1" t="s">
        <v>22</v>
      </c>
    </row>
    <row r="39" spans="4:31" ht="15.8" hidden="1" thickTop="1" x14ac:dyDescent="0.25">
      <c r="D39" s="2" t="s">
        <v>23</v>
      </c>
      <c r="E39" s="17">
        <v>222584042.6721409</v>
      </c>
    </row>
    <row r="40" spans="4:31" ht="14.95" hidden="1" x14ac:dyDescent="0.25">
      <c r="D40" s="2" t="s">
        <v>24</v>
      </c>
      <c r="E40" s="17">
        <v>156884027.68292999</v>
      </c>
    </row>
    <row r="41" spans="4:31" ht="14.95" hidden="1" x14ac:dyDescent="0.25">
      <c r="D41" s="2" t="s">
        <v>25</v>
      </c>
      <c r="E41" s="17">
        <v>10352303.569301816</v>
      </c>
    </row>
    <row r="42" spans="4:31" ht="14.95" hidden="1" x14ac:dyDescent="0.25">
      <c r="D42" s="2" t="s">
        <v>26</v>
      </c>
      <c r="E42" s="17">
        <v>0</v>
      </c>
    </row>
    <row r="43" spans="4:31" ht="14.95" hidden="1" x14ac:dyDescent="0.25">
      <c r="Z43" s="5"/>
      <c r="AA43" s="5"/>
      <c r="AB43" s="5"/>
      <c r="AC43" s="5"/>
      <c r="AD43" s="5"/>
    </row>
    <row r="44" spans="4:31" ht="14.95" hidden="1" x14ac:dyDescent="0.25">
      <c r="Z44" s="5"/>
      <c r="AA44" s="5"/>
      <c r="AB44" s="5"/>
      <c r="AC44" s="5"/>
      <c r="AD44" s="5"/>
      <c r="AE44" s="5"/>
    </row>
    <row r="45" spans="4:31" ht="14.95" hidden="1" x14ac:dyDescent="0.25"/>
    <row r="46" spans="4:31" ht="14.95" hidden="1" thickBot="1" x14ac:dyDescent="0.3">
      <c r="D46" s="20"/>
      <c r="E46" s="1" t="s">
        <v>0</v>
      </c>
      <c r="F46" s="21"/>
    </row>
    <row r="47" spans="4:31" hidden="1" x14ac:dyDescent="0.25">
      <c r="D47" s="40" t="s">
        <v>45</v>
      </c>
      <c r="E47" s="43">
        <v>398667542.43912584</v>
      </c>
      <c r="F47" s="20"/>
    </row>
    <row r="48" spans="4:31" hidden="1" x14ac:dyDescent="0.25">
      <c r="D48" s="40" t="s">
        <v>46</v>
      </c>
      <c r="E48" s="43">
        <v>123496092.54592647</v>
      </c>
      <c r="F48" s="20"/>
    </row>
    <row r="49" spans="4:23" hidden="1" x14ac:dyDescent="0.25">
      <c r="D49" s="41"/>
      <c r="E49" s="42">
        <f>E48/E47</f>
        <v>0.30977212689639411</v>
      </c>
      <c r="F49" s="20"/>
    </row>
    <row r="50" spans="4:23" ht="14.95" hidden="1" x14ac:dyDescent="0.25"/>
    <row r="51" spans="4:23" ht="14.95" hidden="1" x14ac:dyDescent="0.25"/>
    <row r="52" spans="4:23" ht="14.95" hidden="1" x14ac:dyDescent="0.25"/>
    <row r="53" spans="4:23" ht="48.1" hidden="1" customHeight="1" x14ac:dyDescent="0.25">
      <c r="F53" s="6"/>
      <c r="G53" s="6"/>
      <c r="H53" s="18"/>
      <c r="J53" s="52"/>
      <c r="K53" s="53"/>
      <c r="L53" s="53"/>
      <c r="M53" s="53"/>
      <c r="N53" s="53"/>
    </row>
    <row r="54" spans="4:23" ht="39.1" hidden="1" customHeight="1" thickBot="1" x14ac:dyDescent="0.3">
      <c r="D54"/>
      <c r="E54" s="1" t="s">
        <v>9</v>
      </c>
      <c r="F54" s="1" t="s">
        <v>10</v>
      </c>
      <c r="G54" s="1" t="s">
        <v>1</v>
      </c>
      <c r="H54" s="1" t="s">
        <v>11</v>
      </c>
      <c r="I54" s="1" t="s">
        <v>12</v>
      </c>
      <c r="J54" s="1" t="s">
        <v>2</v>
      </c>
      <c r="K54" s="1" t="s">
        <v>13</v>
      </c>
      <c r="L54" s="1" t="s">
        <v>14</v>
      </c>
      <c r="M54" s="1" t="s">
        <v>3</v>
      </c>
      <c r="N54" s="1" t="s">
        <v>15</v>
      </c>
      <c r="O54" s="1" t="s">
        <v>16</v>
      </c>
      <c r="P54" s="1" t="s">
        <v>0</v>
      </c>
      <c r="Q54" s="21"/>
      <c r="R54" s="21"/>
      <c r="S54" s="8"/>
      <c r="T54" s="8"/>
      <c r="U54" s="8"/>
      <c r="V54" s="8"/>
      <c r="W54" s="8"/>
    </row>
    <row r="55" spans="4:23" ht="15.8" hidden="1" thickTop="1" x14ac:dyDescent="0.25">
      <c r="D55" s="14" t="s">
        <v>17</v>
      </c>
      <c r="E55" s="13">
        <v>29337733.463396937</v>
      </c>
      <c r="F55" s="13">
        <v>30067842.478525564</v>
      </c>
      <c r="G55" s="13">
        <v>38229132.351149619</v>
      </c>
      <c r="H55" s="13">
        <v>33497122.096385177</v>
      </c>
      <c r="I55" s="13">
        <v>31452876.628054913</v>
      </c>
      <c r="J55" s="13">
        <v>34369179.070451826</v>
      </c>
      <c r="K55" s="13">
        <v>32574160.075543828</v>
      </c>
      <c r="L55" s="13">
        <v>32099646.213928379</v>
      </c>
      <c r="M55" s="13">
        <v>33869353.182221606</v>
      </c>
      <c r="N55" s="13">
        <v>40978665.207894489</v>
      </c>
      <c r="O55" s="13">
        <v>36460548.434254274</v>
      </c>
      <c r="P55" s="13">
        <v>25756346.063050464</v>
      </c>
      <c r="Q55" s="33">
        <f>SUM(E55:P55)</f>
        <v>398692605.26485705</v>
      </c>
      <c r="R55" s="21"/>
      <c r="S55" s="7"/>
      <c r="T55" s="7"/>
      <c r="U55" s="8"/>
      <c r="V55" s="7"/>
      <c r="W55" s="7"/>
    </row>
    <row r="56" spans="4:23" ht="14.95" hidden="1" x14ac:dyDescent="0.25">
      <c r="D56" s="14" t="s">
        <v>18</v>
      </c>
      <c r="E56" s="13">
        <v>5065994.7688324982</v>
      </c>
      <c r="F56" s="12">
        <v>5747102.8840885386</v>
      </c>
      <c r="G56" s="12">
        <v>6134926.1472647246</v>
      </c>
      <c r="H56" s="12">
        <v>6172588.1794076134</v>
      </c>
      <c r="I56" s="12">
        <v>6279137.950147734</v>
      </c>
      <c r="J56" s="12">
        <v>6672805.6610273942</v>
      </c>
      <c r="K56" s="12">
        <v>6662318.4141998691</v>
      </c>
      <c r="L56" s="12">
        <v>6606884.6691612918</v>
      </c>
      <c r="M56" s="12">
        <v>6438766.2470937409</v>
      </c>
      <c r="N56" s="12">
        <v>6325869.6784236506</v>
      </c>
      <c r="O56" s="12">
        <v>6240576.4900654731</v>
      </c>
      <c r="P56" s="12">
        <v>6183965.0975861689</v>
      </c>
      <c r="Q56" s="34">
        <f>SUM(E56:P56)</f>
        <v>74530936.1872987</v>
      </c>
      <c r="R56" s="20"/>
      <c r="S56" s="8"/>
      <c r="T56" s="8"/>
      <c r="U56" s="8"/>
      <c r="V56" s="8"/>
      <c r="W56" s="8"/>
    </row>
    <row r="57" spans="4:23" ht="14.95" hidden="1" x14ac:dyDescent="0.25">
      <c r="D57" s="2" t="s">
        <v>19</v>
      </c>
      <c r="E57" s="11">
        <v>3631463.5270668408</v>
      </c>
      <c r="F57" s="3">
        <v>3789060.3560451041</v>
      </c>
      <c r="G57" s="3">
        <v>4792216.8563766554</v>
      </c>
      <c r="H57" s="3">
        <v>3652600.2558657988</v>
      </c>
      <c r="I57" s="3">
        <v>3958723.952542033</v>
      </c>
      <c r="J57" s="3">
        <v>4271515.7850441076</v>
      </c>
      <c r="K57" s="3">
        <v>3801320.5618625851</v>
      </c>
      <c r="L57" s="3">
        <v>3955636.4417940858</v>
      </c>
      <c r="M57" s="3">
        <v>4314934.8234861121</v>
      </c>
      <c r="N57" s="3">
        <v>4012130.9487168738</v>
      </c>
      <c r="O57" s="3">
        <v>4258619.1178850541</v>
      </c>
      <c r="P57" s="3">
        <v>4526933.5692316853</v>
      </c>
      <c r="Q57" s="34">
        <f>SUM(E57:P57)</f>
        <v>48965156.195916936</v>
      </c>
      <c r="R57" s="20"/>
    </row>
    <row r="58" spans="4:23" ht="14.95" hidden="1" x14ac:dyDescent="0.25">
      <c r="D58" s="2" t="s">
        <v>50</v>
      </c>
      <c r="E58" s="11">
        <v>-9125704.3645384442</v>
      </c>
      <c r="F58" s="3">
        <v>-5834586.3846153682</v>
      </c>
      <c r="G58" s="3">
        <v>3271834.6911537582</v>
      </c>
      <c r="H58" s="3">
        <v>3133388.2634615558</v>
      </c>
      <c r="I58" s="3">
        <v>2742689.95738474</v>
      </c>
      <c r="J58" s="3">
        <v>3964092.1891537579</v>
      </c>
      <c r="K58" s="3">
        <v>2005889.557461556</v>
      </c>
      <c r="L58" s="3">
        <v>3767724.7213846319</v>
      </c>
      <c r="M58" s="3">
        <v>4870419.4191538664</v>
      </c>
      <c r="N58" s="3">
        <v>4188239.7094614478</v>
      </c>
      <c r="O58" s="3">
        <v>4335962.4753846321</v>
      </c>
      <c r="P58" s="3">
        <v>7711276.0751538659</v>
      </c>
      <c r="Q58" s="34">
        <f>SUM(E58:P58)</f>
        <v>25031226.310000002</v>
      </c>
      <c r="R58" s="20"/>
    </row>
    <row r="59" spans="4:23" ht="14.95" hidden="1" x14ac:dyDescent="0.25">
      <c r="D59" s="5" t="s">
        <v>37</v>
      </c>
      <c r="E59" s="4">
        <v>2.2416879999999999E-3</v>
      </c>
      <c r="F59" s="4">
        <v>-2.5195421999999999E-2</v>
      </c>
      <c r="G59" s="4">
        <v>2.3997597999999998E-2</v>
      </c>
      <c r="H59" s="4">
        <v>1.2278977E-2</v>
      </c>
      <c r="I59" s="4">
        <v>-2.3860983999999998E-2</v>
      </c>
      <c r="J59" s="4">
        <v>1.3644132999999999E-2</v>
      </c>
      <c r="K59" s="4">
        <v>1.334631E-2</v>
      </c>
      <c r="L59" s="4">
        <v>1.7167709999999999E-2</v>
      </c>
      <c r="M59" s="4">
        <v>1.8769257000000001E-2</v>
      </c>
      <c r="N59" s="4">
        <v>0.10100988499999999</v>
      </c>
      <c r="O59" s="4">
        <v>2.9099452000000001E-2</v>
      </c>
      <c r="P59" s="4">
        <v>-0.136413273</v>
      </c>
      <c r="Q59" s="4">
        <f>SUM(E59:P59)</f>
        <v>4.6085330999999979E-2</v>
      </c>
    </row>
    <row r="60" spans="4:23" ht="14.95" hidden="1" x14ac:dyDescent="0.25"/>
    <row r="61" spans="4:23" ht="102.6" hidden="1" thickBot="1" x14ac:dyDescent="0.3">
      <c r="D61"/>
      <c r="E61" s="1" t="s">
        <v>70</v>
      </c>
      <c r="F61" s="1" t="s">
        <v>66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4:23" ht="15.8" hidden="1" thickTop="1" x14ac:dyDescent="0.25">
      <c r="D62" s="14" t="s">
        <v>39</v>
      </c>
      <c r="E62" s="13">
        <v>390767893.20264155</v>
      </c>
      <c r="F62" s="12">
        <v>398667542.43912584</v>
      </c>
      <c r="G62" s="21"/>
      <c r="H62" s="21"/>
      <c r="I62" s="21"/>
      <c r="J62" s="20"/>
      <c r="K62" s="20"/>
      <c r="L62" s="20"/>
      <c r="M62" s="20"/>
      <c r="N62" s="20"/>
      <c r="O62" s="20"/>
      <c r="P62" s="20"/>
    </row>
    <row r="63" spans="4:23" ht="14.95" hidden="1" x14ac:dyDescent="0.25">
      <c r="D63" s="14" t="s">
        <v>40</v>
      </c>
      <c r="E63" s="13">
        <v>28416198.626456019</v>
      </c>
      <c r="F63" s="12">
        <v>29564252.799954902</v>
      </c>
      <c r="G63" s="21"/>
      <c r="H63" s="21"/>
      <c r="I63" s="21"/>
      <c r="J63" s="20"/>
      <c r="K63" s="20"/>
      <c r="L63" s="20"/>
      <c r="M63" s="20"/>
      <c r="N63" s="20"/>
      <c r="O63" s="20"/>
      <c r="P63" s="20"/>
    </row>
    <row r="64" spans="4:23" ht="14.95" hidden="1" x14ac:dyDescent="0.25">
      <c r="D64" s="2" t="s">
        <v>41</v>
      </c>
      <c r="E64" s="11">
        <v>20431821.596476264</v>
      </c>
      <c r="F64" s="3">
        <v>74530936.46324043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4:18" ht="14.95" hidden="1" x14ac:dyDescent="0.25">
      <c r="D65" s="2" t="s">
        <v>42</v>
      </c>
      <c r="E65" s="11">
        <v>47364665.641588613</v>
      </c>
      <c r="F65" s="3">
        <v>48965156.082686029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4:18" ht="14.95" hidden="1" x14ac:dyDescent="0.25">
      <c r="D66" s="5"/>
    </row>
    <row r="67" spans="4:18" ht="14.95" hidden="1" x14ac:dyDescent="0.25">
      <c r="D67" s="5"/>
    </row>
    <row r="68" spans="4:18" ht="14.95" hidden="1" x14ac:dyDescent="0.25">
      <c r="D68" s="5"/>
    </row>
    <row r="69" spans="4:18" ht="14.95" hidden="1" x14ac:dyDescent="0.25">
      <c r="D69" s="5"/>
    </row>
    <row r="70" spans="4:18" ht="14.95" hidden="1" x14ac:dyDescent="0.25"/>
    <row r="71" spans="4:18" ht="92.4" hidden="1" thickBot="1" x14ac:dyDescent="0.3">
      <c r="D71"/>
      <c r="E71" s="1" t="s">
        <v>30</v>
      </c>
      <c r="F71" s="1" t="s">
        <v>31</v>
      </c>
      <c r="G71" s="1" t="s">
        <v>32</v>
      </c>
      <c r="H71" s="1" t="s">
        <v>33</v>
      </c>
      <c r="I71" s="1" t="s">
        <v>49</v>
      </c>
      <c r="J71" s="1" t="s">
        <v>34</v>
      </c>
      <c r="K71" s="21"/>
      <c r="L71" s="21"/>
      <c r="M71" s="21"/>
      <c r="N71" s="21"/>
      <c r="O71" s="21"/>
      <c r="P71" s="21"/>
    </row>
    <row r="72" spans="4:18" ht="15.8" hidden="1" thickTop="1" x14ac:dyDescent="0.25">
      <c r="D72" s="2" t="s">
        <v>75</v>
      </c>
      <c r="E72" s="17">
        <v>68145.322065537999</v>
      </c>
      <c r="F72" s="17">
        <v>13624.367713105001</v>
      </c>
      <c r="G72" s="17">
        <v>46156.251049209997</v>
      </c>
      <c r="H72" s="17">
        <v>58745.508181755002</v>
      </c>
      <c r="I72" s="17">
        <v>131023.923824748</v>
      </c>
      <c r="J72" s="17">
        <v>76091.190232230001</v>
      </c>
      <c r="K72" s="20"/>
      <c r="L72" s="20"/>
      <c r="M72" s="20"/>
      <c r="N72" s="20"/>
      <c r="O72" s="20"/>
      <c r="P72" s="20"/>
    </row>
    <row r="73" spans="4:18" ht="14.95" hidden="1" x14ac:dyDescent="0.25">
      <c r="D73" s="2" t="s">
        <v>74</v>
      </c>
      <c r="E73" s="17">
        <v>57932.262370245997</v>
      </c>
      <c r="F73" s="17">
        <v>14515.657178125</v>
      </c>
      <c r="G73" s="17">
        <v>55643.357014307003</v>
      </c>
      <c r="H73" s="17">
        <v>57204.380939207003</v>
      </c>
      <c r="I73" s="17">
        <v>119867.79783672201</v>
      </c>
      <c r="J73" s="17">
        <v>102292.69125868801</v>
      </c>
      <c r="K73" s="20"/>
      <c r="L73" s="20"/>
      <c r="M73" s="20"/>
      <c r="N73" s="20"/>
      <c r="O73" s="20"/>
      <c r="P73" s="20"/>
    </row>
    <row r="74" spans="4:18" ht="14.95" hidden="1" x14ac:dyDescent="0.25">
      <c r="D74" s="2" t="s">
        <v>73</v>
      </c>
      <c r="E74" s="17">
        <v>78184.128441488996</v>
      </c>
      <c r="F74" s="17">
        <v>12887.335948372</v>
      </c>
      <c r="G74" s="17">
        <v>52994.854375107003</v>
      </c>
      <c r="H74" s="17">
        <v>55220.498974005</v>
      </c>
      <c r="I74" s="17">
        <v>119222.608771944</v>
      </c>
      <c r="J74" s="17">
        <v>103804.684880656</v>
      </c>
      <c r="K74" s="20"/>
      <c r="L74" s="20"/>
      <c r="M74" s="20"/>
      <c r="N74" s="20"/>
      <c r="O74" s="20"/>
      <c r="P74" s="20"/>
    </row>
    <row r="75" spans="4:18" ht="14.95" hidden="1" x14ac:dyDescent="0.25">
      <c r="D75" s="2" t="s">
        <v>72</v>
      </c>
      <c r="E75" s="17">
        <v>103124.533017113</v>
      </c>
      <c r="F75" s="17">
        <v>14514.759865059001</v>
      </c>
      <c r="G75" s="17">
        <v>50750.294091853997</v>
      </c>
      <c r="H75" s="17">
        <v>58342.816441752999</v>
      </c>
      <c r="I75" s="17">
        <v>121696.55711955699</v>
      </c>
      <c r="J75" s="17">
        <v>145977.41862842799</v>
      </c>
      <c r="K75" s="20"/>
      <c r="L75" s="20"/>
      <c r="M75" s="20"/>
      <c r="N75" s="20"/>
      <c r="O75" s="20"/>
      <c r="P75" s="20"/>
    </row>
    <row r="76" spans="4:18" ht="14.95" hidden="1" x14ac:dyDescent="0.25">
      <c r="D76" s="21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4:18" ht="14.95" hidden="1" x14ac:dyDescent="0.25">
      <c r="D77" s="21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4:18" ht="14.95" hidden="1" x14ac:dyDescent="0.25"/>
    <row r="79" spans="4:18" ht="14.95" hidden="1" x14ac:dyDescent="0.25"/>
    <row r="80" spans="4:18" ht="14.95" hidden="1" x14ac:dyDescent="0.25">
      <c r="E80" s="5"/>
      <c r="F80" s="5" t="s">
        <v>66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4:19" ht="14.95" hidden="1" x14ac:dyDescent="0.25">
      <c r="D81" s="5" t="s">
        <v>52</v>
      </c>
      <c r="E81" s="5" t="s">
        <v>60</v>
      </c>
      <c r="F81" s="5">
        <v>21963.355324528002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4:19" ht="14.95" hidden="1" x14ac:dyDescent="0.25">
      <c r="D82" s="5" t="s">
        <v>47</v>
      </c>
      <c r="E82" s="5" t="s">
        <v>61</v>
      </c>
      <c r="F82" s="5"/>
    </row>
    <row r="83" spans="4:19" ht="14.95" hidden="1" x14ac:dyDescent="0.25">
      <c r="D83" s="5" t="s">
        <v>48</v>
      </c>
      <c r="F83" s="4">
        <f>(-F81)/235+F82</f>
        <v>-93.461086487353199</v>
      </c>
    </row>
  </sheetData>
  <mergeCells count="16">
    <mergeCell ref="H26:I26"/>
    <mergeCell ref="H27:I27"/>
    <mergeCell ref="J53:N53"/>
    <mergeCell ref="D8:E8"/>
    <mergeCell ref="H20:M21"/>
    <mergeCell ref="H23:I23"/>
    <mergeCell ref="H24:I24"/>
    <mergeCell ref="H25:I25"/>
    <mergeCell ref="U4:Z4"/>
    <mergeCell ref="K2:L2"/>
    <mergeCell ref="E3:G3"/>
    <mergeCell ref="K3:L3"/>
    <mergeCell ref="M3:O3"/>
    <mergeCell ref="M2:Q2"/>
    <mergeCell ref="U2:Z2"/>
    <mergeCell ref="U3:Z3"/>
  </mergeCells>
  <conditionalFormatting sqref="W17">
    <cfRule type="cellIs" dxfId="7" priority="17" operator="equal">
      <formula>"n"</formula>
    </cfRule>
    <cfRule type="cellIs" dxfId="6" priority="18" operator="equal">
      <formula>"s"</formula>
    </cfRule>
  </conditionalFormatting>
  <conditionalFormatting sqref="W19">
    <cfRule type="cellIs" dxfId="5" priority="13" operator="equal">
      <formula>"n"</formula>
    </cfRule>
    <cfRule type="cellIs" dxfId="4" priority="14" operator="equal">
      <formula>"s"</formula>
    </cfRule>
  </conditionalFormatting>
  <conditionalFormatting sqref="W20">
    <cfRule type="cellIs" dxfId="3" priority="9" operator="equal">
      <formula>"n"</formula>
    </cfRule>
    <cfRule type="cellIs" dxfId="2" priority="10" operator="equal">
      <formula>"s"</formula>
    </cfRule>
  </conditionalFormatting>
  <conditionalFormatting sqref="W18">
    <cfRule type="cellIs" dxfId="1" priority="2" operator="equal">
      <formula>"s"</formula>
    </cfRule>
  </conditionalFormatting>
  <conditionalFormatting sqref="W17:W20">
    <cfRule type="cellIs" dxfId="0" priority="1" operator="equal">
      <formula>"r"</formula>
    </cfRule>
  </conditionalFormatting>
  <hyperlinks>
    <hyperlink ref="U3" tooltip="Open 'B122_102'_x000d__x000a_" display="Link to Payroll Model"/>
    <hyperlink ref="U4" tooltip="Open 'B141_100'_x000d__x000a_" display="Link to Opex Model"/>
    <hyperlink ref="U2" tooltip="Open 'B110_102'_x000d__x000a_" display="Link to Revenue Model"/>
    <hyperlink ref="W18" tooltip="Open '2100_050'_x000d__x000a_"/>
  </hyperlinks>
  <pageMargins left="0.7" right="0.7" top="0.75" bottom="0.75" header="0.3" footer="0.3"/>
  <pageSetup orientation="portrait" r:id="rId1"/>
  <customProperties>
    <customPr name="TGK_LAUNCHED_SHEET" r:id="rId2"/>
    <customPr name="TGK_ORIGINAL_TEMPLATE_SHEET" r:id="rId3"/>
    <customPr name="TGK_RL_ITEM_ID" r:id="rId4"/>
    <customPr name="TGK_SHEET_ID" r:id="rId5"/>
    <customPr name="TGK_SHEET_POSITION" r:id="rId6"/>
  </customProperties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easyPacket version="1.0">
  <header version="5.0.2.13.tgk.20150804160145"/>
  <data>
    <l refId="0" ln="0" eid="XLHiddenElement"/>
  </data>
</easyPacket>
</file>

<file path=customXml/item2.xml><?xml version="1.0" encoding="utf-8"?>
<easyPacket version="1.0">
  <header version="5.0.2.13.tgk.20150804160145"/>
  <data>
    <be refId="0" clsId="LaunchedMultiTemplateReportVO">
      <be key="multiTemplateReport" refId="1" clsId="MultiTemplateReportVO">
        <s key="code">2100_020</s>
        <a key="desc" refId="2" ln="4" eid="SYS_STR">
          <s>Department Dashboard</s>
          <s>Department Dashboard</s>
          <s>Departmental Performance</s>
          <s/>
        </a>
        <be key="options" refId="3" clsId="OpzioniProspetto">
          <b key="lockSheets">N</b>
          <s key="separator"> - </s>
          <b key="dezerorcs">N</b>
          <i key="elabType">2</i>
          <i key="saveType">2</i>
          <i key="runElabType">2</i>
          <b key="enableSaveZeroValues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b key="sheetNamesWithCode">N</b>
          <b key="eventsWithUnlockedSheets">N</b>
          <e key="includeTemplateInSheetName" refId="4" id="IncludeTemplateInSheetNameEnum">0</e>
          <b key="enableDrillDown">S</b>
          <u key="expControlloThreshold">1E-09</u>
          <b key="disableTGKFunctions">N</b>
          <e key="headManipPosition" refId="5" id="HeaderManipulatorPositionEnum">A</e>
          <e key="repEngine" refId="6" id="RepEngineEnum">CFG</e>
        </be>
        <m key="templates" refId="7" keid="SYS_STR" veid="Reporting.com.tagetik.report.IReportTemplateVO,Reporting">
          <key>
            <s>Template01</s>
          </key>
          <val>
            <be refId="8" clsId="ReportTemplateVO">
              <s key="code">Template01</s>
              <s key="desc">2</s>
              <m key="matrices" refId="9" keid="SYS_STR" veid="Reporting.com.tagetik.tables.IMatrixPositionBlockVO,Reporting"/>
              <m key="cellFields" refId="10" keid="SYS_STR" veid="CodeCellField"/>
              <m key="dictionary" refId="11" keid="SYS_STR" veid="CodeMultiDescVO"/>
              <m key="controlExpressions" refId="12" keid="SYS_STR" veid="CodedExpControlloProspetto"/>
              <m key="inlineParameters" refId="13" keid="SYS_STR" veid="CodedInlineParameter"/>
              <m key="queries" refId="14" keid="SYS_STR" veid="Reporting.com.tagetik.query.IUserDefinedQueryVO,Reporting"/>
              <be key="sheets" refId="15" clsId="FilterNode">
                <l key="dimensionOids" refId="16" ln="0" eid="DimensionOid"/>
                <l key="AdHocParamDimensionOids" refId="17" ln="0" eid="DimensionOid"/>
                <be key="data" refId="18" clsId="FilterNodeData">
                  <ref key="filterNode" refId="15"/>
                  <i key="segmentLevel">0</i>
                  <e key="segment" refId="19" id="SegmentEnum">CF</e>
                  <b key="placeHolder">N</b>
                  <e key="weight" refId="20" id="WeightEnum">S</e>
                  <e key="change" refId="21" id="ChangeEnum">CHG_CF</e>
                  <e key="dataType" refId="22" id="DataType">TYPE_U</e>
                  <b key="prevailingDataType">N</b>
                  <e key="editability" refId="23" id="EditableEnum">X</e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</be>
                <cust key="id" clsId="FilterOid">1</cust>
                <s key="cod">ROOT</s>
                <s key="desc">Tab filters</s>
                <i key="index">0</i>
              </be>
              <m key="launchers" refId="24" keid="SYS_STR" veid="ElaborationsLauncher"/>
              <m key="actionLists" refId="25" keid="SYS_STR" veid="Reporting.com.tagetik.actionlist.ISnapshotActionList,Reporting"/>
              <l key="areas" refId="26" ln="0" eid="SYS_STR"/>
              <l key="charts" refId="27" ln="0" eid="SYS_STR"/>
              <l key="pivots" refId="28" ln="0" eid="SYS_STR"/>
            </be>
          </val>
        </m>
        <m key="templateLayouts" refId="29" keid="SYS_STR" veid="Reporting.com.tagetik.report.IReportTemplateLayoutVO,Reporting">
          <key>
            <s>Template01</s>
          </key>
          <val>
            <be refId="30" clsId="ReportTemplateLayoutVO">
              <i key="index">0</i>
              <s key="code">Template01</s>
              <m key="cellFieldAddresses" refId="31" keid="SYS_STR" veid="Reporting.com.tagetik.spreadsheet.gridwrappers.IGridReaderVO,Reporting"/>
              <m key="controlExpressionsAddresses" refId="32" keid="SYS_STR" veid="Reporting.com.tagetik.spreadsheet.gridwrappers.IGridReaderVO,Reporting"/>
              <m key="inlineParameterAddresses" refId="33" keid="SYS_STR" veid="Reporting.com.tagetik.spreadsheet.gridwrappers.IGridReaderVO,Reporting"/>
              <m key="dictionaryAddresses" refId="34" keid="SYS_STR" veid="Reporting.com.tagetik.spreadsheet.gridwrappers.IGridReaderVO,Reporting"/>
              <m key="hyperlinkAddresses" refId="35" keid="SYS_STR" veid="Reporting.com.tagetik.spreadsheet.gridwrappers.IGridReaderVO,Reporting"/>
              <m key="matrixGridReaders" refId="36" keid="SYS_STR" veid="Reporting.com.tagetik.spreadsheet.gridwrappers.IGridReaderVO,Reporting"/>
              <m key="queryGridReaders" refId="37" keid="SYS_STR" veid="Reporting.com.tagetik.spreadsheet.gridwrappers.IGridReaderVO,Reporting"/>
            </be>
          </val>
        </m>
        <m key="adHocParameters" refId="38" keid="SYS_STR" veid="ProspParametro"/>
        <l key="parametersToBeRequested" refId="39" ln="0" eid="ParameterInfo"/>
        <be key="dashboardData" refId="40" clsId="DashboardMultiTemplateData"/>
      </be>
      <be key="launchResult" refId="41" clsId="MultiRepLaunchResult">
        <be key="elabResult" refId="42" clsId="ElabResult"/>
        <m key="valori" refId="43" keid="SYS_STR" veid="ProspElaborationTaskResult"/>
        <m key="exportedType" refId="44" keid="SYS_STR" veid="SYS_STR"/>
        <m key="exportedResult" refId="45" keid="SYS_STR" veid="System.Byte[]"/>
        <b key="flagValidation">N</b>
      </be>
      <be key="parameters" refId="46" clsId="LaunchParameters">
        <i key="descLanguage">1</i>
        <b key="dataEntry">N</b>
        <b key="checkEdit">S</b>
        <b key="createMatrixAreas">N</b>
      </be>
      <be key="launchInfo" refId="47" clsId="LaunchInfo">
        <d key="launchTime">1448898245543</d>
        <s key="handlerId">9bbb7867-0372-4d9c-b2a5-705dca8dd2bb</s>
      </be>
    </be>
  </data>
</easyPacket>
</file>

<file path=customXml/itemProps1.xml><?xml version="1.0" encoding="utf-8"?>
<ds:datastoreItem xmlns:ds="http://schemas.openxmlformats.org/officeDocument/2006/customXml" ds:itemID="{8E5AC5E9-E5A2-41AB-9B86-6CEEF88DBC9F}">
  <ds:schemaRefs/>
</ds:datastoreItem>
</file>

<file path=customXml/itemProps2.xml><?xml version="1.0" encoding="utf-8"?>
<ds:datastoreItem xmlns:ds="http://schemas.openxmlformats.org/officeDocument/2006/customXml" ds:itemID="{79481C52-A050-4292-A150-6AA24446C0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_tmp_query_sheet</vt:lpstr>
      <vt:lpstr>2</vt:lpstr>
      <vt:lpstr>_tmp_query_sheet!Query00</vt:lpstr>
      <vt:lpstr>'2'!Query0000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Lolli</dc:creator>
  <cp:lastModifiedBy>Alessio Lolli</cp:lastModifiedBy>
  <dcterms:created xsi:type="dcterms:W3CDTF">2013-07-25T17:46:22Z</dcterms:created>
  <dcterms:modified xsi:type="dcterms:W3CDTF">2015-11-30T15:47:51Z</dcterms:modified>
</cp:coreProperties>
</file>