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28800" windowHeight="13500"/>
  </bookViews>
  <sheets>
    <sheet name="Hora Técnica" sheetId="1" r:id="rId1"/>
    <sheet name="Custo Operacional" sheetId="2" r:id="rId2"/>
  </sheets>
  <definedNames>
    <definedName name="custo_operacional">'Custo Operacional'!$C$29</definedName>
    <definedName name="horas_uteis">'Hora Técnica'!$C$14</definedName>
  </definedNames>
  <calcPr calcId="144525"/>
</workbook>
</file>

<file path=xl/comments1.xml><?xml version="1.0" encoding="utf-8"?>
<comments xmlns="http://schemas.openxmlformats.org/spreadsheetml/2006/main">
  <authors>
    <author>vaamonde</author>
  </authors>
  <commentList>
    <comment ref="C8" authorId="0">
      <text>
        <r>
          <rPr>
            <b/>
            <sz val="9"/>
            <rFont val="Arial"/>
            <charset val="0"/>
          </rPr>
          <t>vaamonde:</t>
        </r>
        <r>
          <rPr>
            <sz val="9"/>
            <rFont val="Arial"/>
            <charset val="0"/>
          </rPr>
          <t xml:space="preserve">
Dias úteis no ano a partir de 1980: 252 dias desconsiderando sábado e domingo e fériados.
Média dos dias úteis no mês =MÉDIA(20;21;22;23) = 22 (arredondado para maior)
</t>
        </r>
      </text>
    </comment>
  </commentList>
</comments>
</file>

<file path=xl/sharedStrings.xml><?xml version="1.0" encoding="utf-8"?>
<sst xmlns="http://schemas.openxmlformats.org/spreadsheetml/2006/main" count="60" uniqueCount="57">
  <si>
    <t>Prof. Robson Vaamonde
http://facebook.com/ProcedimentosEmTI
http://youtube.com/BoraParaPratica</t>
  </si>
  <si>
    <t>Planilha de Custo Hora Técnica - versão: 1.9 - Outubro/2020</t>
  </si>
  <si>
    <t>R$:</t>
  </si>
  <si>
    <t>Qual valor de salário você gostaria de ganhar por mês?</t>
  </si>
  <si>
    <t>Dias úteis no mês (média baseada em meses com 31 dias, desconsiderando o final de semana)?</t>
  </si>
  <si>
    <t>Total que você ganharia por dia de salário..:</t>
  </si>
  <si>
    <t>Qual horário você gostaria de iniciar os seus trabalhos?</t>
  </si>
  <si>
    <t>Qual horário de início do almoço você gostaria de fazer?</t>
  </si>
  <si>
    <t>Qual horário de retorno do almoço você gostaria de fazer?</t>
  </si>
  <si>
    <t>Até que horas você gostaria de trabalhar (média de horas trabalhadas no dia de 8h)?</t>
  </si>
  <si>
    <t>Total de horas úteis trabalhadas no dia..:</t>
  </si>
  <si>
    <t>Valor do custo da hora técnica de trabalho no dia..:</t>
  </si>
  <si>
    <t>Qual o percentual de lucro você gostaria de ter sobre a hora técnica de trabalho no dia?</t>
  </si>
  <si>
    <t>Valor do lucro por hora técnica..:</t>
  </si>
  <si>
    <t>Você gostaria de ter uma reserva de 13º salário (autônomo não tem 13º salário)?</t>
  </si>
  <si>
    <t>Valor da reserva de 13º salário sobre a hora técnica..:</t>
  </si>
  <si>
    <t>Você gostaria de ter Férias no ano (autonômo não tem férias no ano)?</t>
  </si>
  <si>
    <t>Valor da reserva de férias no ano sobre a hora técnica..:</t>
  </si>
  <si>
    <t>Valor do custo fixo variável mensal (Ver planilha Custo Operacional)..:</t>
  </si>
  <si>
    <t>Valor da hora técnica a ser cobrada do cliente..:</t>
  </si>
  <si>
    <t>Resumo dos valores</t>
  </si>
  <si>
    <t>Valor do Salário que você deseja ganhar mensalmente..:</t>
  </si>
  <si>
    <t>Valor de Salário Anual (menos um mês de férias).:</t>
  </si>
  <si>
    <t>Valor do Lucro sobre a Hora Técnica mensal..:</t>
  </si>
  <si>
    <t>Valor do Lucro Anual (menos um mês de férias).:</t>
  </si>
  <si>
    <t>Valor da Reserva do 13º Salário sobre a Hora Técnica mensal..:</t>
  </si>
  <si>
    <t>Valor da Reserva do 13º Salário Anual (menos um mês de férias)..:</t>
  </si>
  <si>
    <t>Valor da Reserva de Férias sobre a Hora Técnica mensal..:</t>
  </si>
  <si>
    <t>Valor da Reserva de Férias Anual (menos um mês de férias)..:</t>
  </si>
  <si>
    <t>Valor do Custo Fixo Variável mensal..:</t>
  </si>
  <si>
    <t>Valor do Custo Fixo Variável Anual (cálculo e feito nos 12 meses do ano)..:</t>
  </si>
  <si>
    <t>Valor da Hora Técnica + Lucro + 13º Salário + Férias mensal..:</t>
  </si>
  <si>
    <t>Valor Hora Técnica + Lucro + 13º Salário + Férias - Custo Fixo e Variável mensal..:</t>
  </si>
  <si>
    <t>Valor Anual de Prestação de Serviço -1 mês de Férias - Custo Fixo Variável Anual..:</t>
  </si>
  <si>
    <t>Aluguel</t>
  </si>
  <si>
    <t>Luz</t>
  </si>
  <si>
    <t>Água</t>
  </si>
  <si>
    <t>Telefone Fixo / Celular</t>
  </si>
  <si>
    <t>Internet</t>
  </si>
  <si>
    <t>IPTU</t>
  </si>
  <si>
    <t>Total de Gastos Fixos Variáveis no Mês..:</t>
  </si>
  <si>
    <t>Gasolina</t>
  </si>
  <si>
    <t>Manutenção (Custo anual dividido por 12 meses = X/12)</t>
  </si>
  <si>
    <t>IPVA (Custo anual dividido por 12 meses = X/12)</t>
  </si>
  <si>
    <t>Total de Gastos Fixos Variáveis do Carro no Mês..:</t>
  </si>
  <si>
    <t>Cursos de Expecialização (Investimento anual previsto dividido por 12 meses)</t>
  </si>
  <si>
    <t>Cursos Extra-Curricular (Investimento anual previsto dividido por 12 meses)</t>
  </si>
  <si>
    <t>Total de Gastos Variáveis de Cursos no Mês..:</t>
  </si>
  <si>
    <t>Alimentação</t>
  </si>
  <si>
    <t>Ferramentas</t>
  </si>
  <si>
    <t>Diversos</t>
  </si>
  <si>
    <t>Total de Gastos Variáveis Diversos no Mês..:</t>
  </si>
  <si>
    <t>Total Geral de Gastos Fixos e Variáveis no Mês..:</t>
  </si>
  <si>
    <t>Dias úteis no mês (média baseada em meses com 31 dias).</t>
  </si>
  <si>
    <t>Total por Dia de Gastos Fixos e Variáveis no Mês..:</t>
  </si>
  <si>
    <t>Total de horas úteis trabalhadas no dia (Ver planilha Hora Técnica)..:</t>
  </si>
  <si>
    <t>Custo Hora Fixo Variável no Mês..: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</si>
</sst>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h:mm:ss;@"/>
    <numFmt numFmtId="178" formatCode="_ * #,##0_ ;_ * \-#,##0_ ;_ * &quot;-&quot;_ ;_ @_ "/>
    <numFmt numFmtId="179" formatCode="_ * #,##0_ ;_ * \-#,##0_ ;_ * &quot;-&quot;??_ ;_ @_ 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#,##0.00_ "/>
    <numFmt numFmtId="183" formatCode="_(&quot;$&quot;* #,##0_);_(&quot;$&quot;* \(#,##0\);_(&quot;$&quot;* &quot;-&quot;_);_(@_)"/>
  </numFmts>
  <fonts count="35">
    <font>
      <sz val="12"/>
      <name val="Arial"/>
      <charset val="0"/>
    </font>
    <font>
      <b/>
      <sz val="12"/>
      <color indexed="8"/>
      <name val="Arial"/>
      <charset val="0"/>
    </font>
    <font>
      <b/>
      <sz val="12"/>
      <name val="Arial"/>
      <charset val="0"/>
    </font>
    <font>
      <b/>
      <sz val="12"/>
      <color indexed="10"/>
      <name val="Arial"/>
      <charset val="0"/>
    </font>
    <font>
      <b/>
      <sz val="12"/>
      <color indexed="48"/>
      <name val="Arial"/>
      <charset val="0"/>
    </font>
    <font>
      <b/>
      <sz val="12"/>
      <color rgb="FF00B050"/>
      <name val="Arial"/>
      <charset val="0"/>
    </font>
    <font>
      <b/>
      <sz val="12"/>
      <color rgb="FF0070C0"/>
      <name val="Arial"/>
      <charset val="0"/>
    </font>
    <font>
      <b/>
      <sz val="12"/>
      <color rgb="FFFF0000"/>
      <name val="Arial"/>
      <charset val="0"/>
    </font>
    <font>
      <b/>
      <sz val="14"/>
      <color rgb="FFFF0000"/>
      <name val="Arial"/>
      <charset val="0"/>
    </font>
    <font>
      <b/>
      <sz val="13"/>
      <name val="Arial"/>
      <charset val="0"/>
    </font>
    <font>
      <b/>
      <sz val="13"/>
      <color indexed="48"/>
      <name val="Arial"/>
      <charset val="0"/>
    </font>
    <font>
      <b/>
      <sz val="13"/>
      <color rgb="FF00B050"/>
      <name val="Arial"/>
      <charset val="0"/>
    </font>
    <font>
      <b/>
      <sz val="13"/>
      <color indexed="10"/>
      <name val="Arial"/>
      <charset val="0"/>
    </font>
    <font>
      <b/>
      <sz val="11"/>
      <color theme="3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indexed="63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Arial"/>
      <charset val="0"/>
    </font>
    <font>
      <b/>
      <sz val="9"/>
      <name val="Arial"/>
      <charset val="0"/>
    </font>
  </fonts>
  <fills count="37">
    <fill>
      <patternFill patternType="none"/>
    </fill>
    <fill>
      <patternFill patternType="gray125"/>
    </fill>
    <fill>
      <patternFill patternType="solid">
        <fgColor theme="0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399945066682943"/>
        <bgColor indexed="64"/>
      </patternFill>
    </fill>
  </fills>
  <borders count="20">
    <border>
      <left/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/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15" borderId="0" applyNumberFormat="false" applyBorder="false" applyAlignment="false" applyProtection="false">
      <alignment vertical="center"/>
    </xf>
    <xf numFmtId="0" fontId="16" fillId="33" borderId="0" applyNumberFormat="false" applyBorder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6" fillId="35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6" fillId="36" borderId="0" applyNumberFormat="false" applyBorder="false" applyAlignment="false" applyProtection="false">
      <alignment vertical="center"/>
    </xf>
    <xf numFmtId="0" fontId="16" fillId="34" borderId="0" applyNumberFormat="false" applyBorder="false" applyAlignment="false" applyProtection="false">
      <alignment vertical="center"/>
    </xf>
    <xf numFmtId="0" fontId="21" fillId="0" borderId="15" applyNumberFormat="false" applyFill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32" fillId="32" borderId="0" applyNumberFormat="false" applyBorder="false" applyAlignment="false" applyProtection="false">
      <alignment vertical="center"/>
    </xf>
    <xf numFmtId="0" fontId="16" fillId="7" borderId="0" applyNumberFormat="false" applyBorder="false" applyAlignment="false" applyProtection="false">
      <alignment vertical="center"/>
    </xf>
    <xf numFmtId="0" fontId="26" fillId="14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181" fontId="0" fillId="0" borderId="0" applyFont="false" applyFill="false" applyBorder="false" applyAlignment="false" applyProtection="false">
      <alignment vertical="center"/>
    </xf>
    <xf numFmtId="0" fontId="25" fillId="11" borderId="18" applyNumberFormat="false" applyAlignment="false" applyProtection="false">
      <alignment vertical="center"/>
    </xf>
    <xf numFmtId="0" fontId="30" fillId="30" borderId="0" applyNumberFormat="false" applyBorder="false" applyAlignment="false" applyProtection="false">
      <alignment vertical="center"/>
    </xf>
    <xf numFmtId="0" fontId="28" fillId="8" borderId="17" applyNumberFormat="false" applyAlignment="false" applyProtection="false">
      <alignment vertical="center"/>
    </xf>
    <xf numFmtId="0" fontId="23" fillId="0" borderId="16" applyNumberFormat="false" applyFill="false" applyAlignment="false" applyProtection="false">
      <alignment vertical="center"/>
    </xf>
    <xf numFmtId="0" fontId="19" fillId="8" borderId="13" applyNumberFormat="false" applyAlignment="false" applyProtection="false">
      <alignment vertical="center"/>
    </xf>
    <xf numFmtId="0" fontId="16" fillId="9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7" fillId="19" borderId="19" applyNumberFormat="false" applyFont="false" applyAlignment="false" applyProtection="false">
      <alignment vertical="center"/>
    </xf>
    <xf numFmtId="0" fontId="24" fillId="10" borderId="17" applyNumberFormat="false" applyAlignment="false" applyProtection="false">
      <alignment vertical="center"/>
    </xf>
    <xf numFmtId="0" fontId="13" fillId="0" borderId="14" applyNumberFormat="false" applyFill="false" applyAlignment="false" applyProtection="false">
      <alignment vertical="center"/>
    </xf>
    <xf numFmtId="0" fontId="18" fillId="0" borderId="12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183" fontId="0" fillId="0" borderId="0" applyFont="false" applyFill="false" applyBorder="false" applyAlignment="false" applyProtection="false">
      <alignment vertical="center"/>
    </xf>
    <xf numFmtId="0" fontId="15" fillId="0" borderId="12" applyNumberFormat="false" applyFill="false" applyAlignment="false" applyProtection="false">
      <alignment vertical="center"/>
    </xf>
    <xf numFmtId="180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0" fillId="3" borderId="3" xfId="0" applyFill="true" applyBorder="true">
      <alignment vertical="center"/>
    </xf>
    <xf numFmtId="180" fontId="2" fillId="3" borderId="4" xfId="46" applyFont="true" applyFill="true" applyBorder="true" applyAlignment="true">
      <alignment horizontal="center" vertical="center"/>
    </xf>
    <xf numFmtId="0" fontId="0" fillId="0" borderId="3" xfId="0" applyFill="true" applyBorder="true">
      <alignment vertical="center"/>
    </xf>
    <xf numFmtId="180" fontId="3" fillId="0" borderId="4" xfId="46" applyNumberFormat="true" applyFont="true" applyFill="true" applyBorder="true" applyAlignment="true" applyProtection="true">
      <alignment horizontal="right" vertical="center"/>
      <protection locked="false"/>
    </xf>
    <xf numFmtId="0" fontId="2" fillId="2" borderId="3" xfId="0" applyFont="true" applyFill="true" applyBorder="true" applyAlignment="true">
      <alignment horizontal="right" vertical="center"/>
    </xf>
    <xf numFmtId="180" fontId="4" fillId="4" borderId="4" xfId="46" applyNumberFormat="true" applyFont="true" applyFill="true" applyBorder="true" applyAlignment="true">
      <alignment horizontal="right" vertical="center"/>
    </xf>
    <xf numFmtId="180" fontId="5" fillId="4" borderId="4" xfId="46" applyNumberFormat="true" applyFont="true" applyFill="true" applyBorder="true" applyAlignment="true">
      <alignment horizontal="right" vertical="center"/>
    </xf>
    <xf numFmtId="179" fontId="3" fillId="0" borderId="4" xfId="46" applyNumberFormat="true" applyFont="true" applyFill="true" applyBorder="true" applyAlignment="true" applyProtection="true">
      <alignment horizontal="center" vertical="center"/>
      <protection locked="false"/>
    </xf>
    <xf numFmtId="180" fontId="6" fillId="4" borderId="5" xfId="46" applyNumberFormat="true" applyFont="true" applyFill="true" applyBorder="true" applyAlignment="true">
      <alignment horizontal="right" vertical="center"/>
    </xf>
    <xf numFmtId="0" fontId="2" fillId="2" borderId="6" xfId="0" applyFont="true" applyFill="true" applyBorder="true" applyAlignment="true">
      <alignment horizontal="right" vertical="center"/>
    </xf>
    <xf numFmtId="177" fontId="5" fillId="4" borderId="7" xfId="0" applyNumberFormat="true" applyFont="true" applyFill="true" applyBorder="true" applyAlignment="true">
      <alignment horizontal="right" vertical="center"/>
    </xf>
    <xf numFmtId="176" fontId="6" fillId="4" borderId="8" xfId="0" applyNumberFormat="true" applyFont="true" applyFill="true" applyBorder="true" applyAlignment="true">
      <alignment horizontal="right" vertical="center"/>
    </xf>
    <xf numFmtId="180" fontId="0" fillId="0" borderId="0" xfId="46">
      <alignment vertical="center"/>
    </xf>
    <xf numFmtId="0" fontId="0" fillId="0" borderId="3" xfId="0" applyFill="true" applyBorder="true" applyAlignment="true">
      <alignment horizontal="right" vertical="center"/>
    </xf>
    <xf numFmtId="182" fontId="3" fillId="0" borderId="4" xfId="46" applyNumberFormat="true" applyFont="true" applyFill="true" applyBorder="true" applyAlignment="true" applyProtection="true">
      <alignment horizontal="right" vertical="center"/>
      <protection locked="false"/>
    </xf>
    <xf numFmtId="0" fontId="3" fillId="0" borderId="4" xfId="46" applyNumberFormat="true" applyFont="true" applyFill="true" applyBorder="true" applyAlignment="true" applyProtection="true">
      <alignment horizontal="right" vertical="center"/>
      <protection locked="false"/>
    </xf>
    <xf numFmtId="182" fontId="4" fillId="5" borderId="4" xfId="46" applyNumberFormat="true" applyFont="true" applyFill="true" applyBorder="true" applyAlignment="true">
      <alignment horizontal="right" vertical="center"/>
    </xf>
    <xf numFmtId="177" fontId="3" fillId="0" borderId="4" xfId="46" applyNumberFormat="true" applyFont="true" applyFill="true" applyBorder="true" applyAlignment="true" applyProtection="true">
      <alignment horizontal="right" vertical="center"/>
      <protection locked="false"/>
    </xf>
    <xf numFmtId="177" fontId="5" fillId="0" borderId="4" xfId="46" applyNumberFormat="true" applyFont="true" applyFill="true" applyBorder="true" applyAlignment="true" applyProtection="true">
      <alignment horizontal="right" vertical="center"/>
      <protection locked="false"/>
    </xf>
    <xf numFmtId="177" fontId="4" fillId="5" borderId="4" xfId="46" applyNumberFormat="true" applyFont="true" applyFill="true" applyBorder="true" applyAlignment="true">
      <alignment horizontal="right" vertical="center"/>
    </xf>
    <xf numFmtId="9" fontId="3" fillId="0" borderId="4" xfId="18" applyNumberFormat="true" applyFont="true" applyFill="true" applyBorder="true" applyAlignment="true" applyProtection="true">
      <alignment horizontal="right" vertical="center"/>
      <protection locked="false"/>
    </xf>
    <xf numFmtId="182" fontId="5" fillId="5" borderId="4" xfId="46" applyNumberFormat="true" applyFont="true" applyFill="true" applyBorder="true" applyAlignment="true">
      <alignment horizontal="right" vertical="center"/>
    </xf>
    <xf numFmtId="182" fontId="7" fillId="5" borderId="4" xfId="46" applyNumberFormat="true" applyFont="true" applyFill="true" applyBorder="true" applyAlignment="true">
      <alignment horizontal="right" vertical="center"/>
    </xf>
    <xf numFmtId="0" fontId="8" fillId="2" borderId="3" xfId="0" applyFont="true" applyFill="true" applyBorder="true" applyAlignment="true">
      <alignment horizontal="center" vertical="center"/>
    </xf>
    <xf numFmtId="0" fontId="9" fillId="2" borderId="3" xfId="0" applyFont="true" applyFill="true" applyBorder="true" applyAlignment="true">
      <alignment horizontal="right" vertical="center"/>
    </xf>
    <xf numFmtId="182" fontId="10" fillId="5" borderId="4" xfId="46" applyNumberFormat="true" applyFont="true" applyFill="true" applyBorder="true" applyAlignment="true">
      <alignment horizontal="right" vertical="center"/>
    </xf>
    <xf numFmtId="0" fontId="9" fillId="2" borderId="9" xfId="0" applyFont="true" applyFill="true" applyBorder="true" applyAlignment="true">
      <alignment horizontal="right" vertical="center"/>
    </xf>
    <xf numFmtId="0" fontId="9" fillId="2" borderId="9" xfId="0" applyFont="true" applyFill="true" applyBorder="true" applyAlignment="true">
      <alignment horizontal="right" vertical="center"/>
    </xf>
    <xf numFmtId="182" fontId="10" fillId="5" borderId="5" xfId="46" applyNumberFormat="true" applyFont="true" applyFill="true" applyBorder="true" applyAlignment="true">
      <alignment horizontal="right" vertical="center"/>
    </xf>
    <xf numFmtId="182" fontId="11" fillId="5" borderId="5" xfId="46" applyNumberFormat="true" applyFont="true" applyFill="true" applyBorder="true" applyAlignment="true">
      <alignment horizontal="right" vertical="center"/>
    </xf>
    <xf numFmtId="182" fontId="11" fillId="5" borderId="5" xfId="46" applyNumberFormat="true" applyFont="true" applyFill="true" applyBorder="true" applyAlignment="true">
      <alignment horizontal="right" vertical="center"/>
    </xf>
    <xf numFmtId="0" fontId="9" fillId="2" borderId="10" xfId="0" applyFont="true" applyFill="true" applyBorder="true" applyAlignment="true">
      <alignment horizontal="right" vertical="center"/>
    </xf>
    <xf numFmtId="182" fontId="12" fillId="5" borderId="11" xfId="46" applyNumberFormat="true" applyFont="true" applyFill="true" applyBorder="true" applyAlignment="true">
      <alignment horizontal="right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Note" xfId="35" builtinId="10"/>
    <cellStyle name="Input" xfId="36" builtinId="20"/>
    <cellStyle name="Heading 3" xfId="37" builtinId="18"/>
    <cellStyle name="Heading 1" xfId="38" builtinId="16"/>
    <cellStyle name="CExplanatory Text" xfId="39" builtinId="53"/>
    <cellStyle name="Comma [0]" xfId="40" builtinId="6"/>
    <cellStyle name="20% - Accent6" xfId="41" builtinId="50"/>
    <cellStyle name="Title" xfId="42" builtinId="15"/>
    <cellStyle name="Warning Text" xfId="43" builtinId="11"/>
    <cellStyle name="Currency [0]" xfId="44" builtinId="7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 defaultPivotStyle="PivotStyleLight16"/>
  <colors>
    <mruColors>
      <color rgb="00D9D9D9"/>
      <color rgb="003366FF"/>
      <color rgb="00DDEBF7"/>
      <color rgb="00E6E6E6"/>
      <color rgb="00000000"/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742950</xdr:colOff>
      <xdr:row>0</xdr:row>
      <xdr:rowOff>60960</xdr:rowOff>
    </xdr:from>
    <xdr:to>
      <xdr:col>1</xdr:col>
      <xdr:colOff>1017905</xdr:colOff>
      <xdr:row>3</xdr:row>
      <xdr:rowOff>189230</xdr:rowOff>
    </xdr:to>
    <xdr:pic>
      <xdr:nvPicPr>
        <xdr:cNvPr id="1025" name="Imagem 1" descr="unnamed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2950" y="60960"/>
          <a:ext cx="1029335" cy="671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528955</xdr:colOff>
      <xdr:row>0</xdr:row>
      <xdr:rowOff>20955</xdr:rowOff>
    </xdr:from>
    <xdr:to>
      <xdr:col>2</xdr:col>
      <xdr:colOff>1390015</xdr:colOff>
      <xdr:row>3</xdr:row>
      <xdr:rowOff>187960</xdr:rowOff>
    </xdr:to>
    <xdr:pic>
      <xdr:nvPicPr>
        <xdr:cNvPr id="1026" name="Imagem 2" descr="unnamed"/>
        <xdr:cNvPicPr>
          <a:picLocks noChangeAspect="true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053705" y="20955"/>
          <a:ext cx="861060" cy="70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753110</xdr:colOff>
      <xdr:row>0</xdr:row>
      <xdr:rowOff>33020</xdr:rowOff>
    </xdr:from>
    <xdr:to>
      <xdr:col>1</xdr:col>
      <xdr:colOff>934720</xdr:colOff>
      <xdr:row>3</xdr:row>
      <xdr:rowOff>161290</xdr:rowOff>
    </xdr:to>
    <xdr:pic>
      <xdr:nvPicPr>
        <xdr:cNvPr id="2049" name="Imagem 1" descr="unnamed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3110" y="33020"/>
          <a:ext cx="943610" cy="642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5674995</xdr:colOff>
      <xdr:row>0</xdr:row>
      <xdr:rowOff>9525</xdr:rowOff>
    </xdr:from>
    <xdr:to>
      <xdr:col>2</xdr:col>
      <xdr:colOff>861695</xdr:colOff>
      <xdr:row>3</xdr:row>
      <xdr:rowOff>163830</xdr:rowOff>
    </xdr:to>
    <xdr:pic>
      <xdr:nvPicPr>
        <xdr:cNvPr id="2050" name="Imagem 2" descr="unnamed"/>
        <xdr:cNvPicPr>
          <a:picLocks noChangeAspect="true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210300" y="9525"/>
          <a:ext cx="861695" cy="668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39"/>
  <sheetViews>
    <sheetView showGridLines="0" tabSelected="1" zoomScale="160" zoomScaleNormal="160" workbookViewId="0">
      <pane ySplit="6" topLeftCell="A7" activePane="bottomLeft" state="frozen"/>
      <selection/>
      <selection pane="bottomLeft" activeCell="A1" sqref="A1"/>
    </sheetView>
  </sheetViews>
  <sheetFormatPr defaultColWidth="8.8" defaultRowHeight="15" zeroHeight="true" outlineLevelCol="3"/>
  <cols>
    <col min="2" max="2" width="78.9777777777778" customWidth="true"/>
    <col min="3" max="3" width="16.2222222222222" style="17"/>
    <col min="5" max="16384" width="8.8" hidden="true" customWidth="true"/>
  </cols>
  <sheetData>
    <row r="1" ht="14.25" spans="2:3">
      <c r="B1" s="1" t="s">
        <v>0</v>
      </c>
      <c r="C1" s="2"/>
    </row>
    <row r="2" ht="14.25" spans="2:3">
      <c r="B2" s="2"/>
      <c r="C2" s="2"/>
    </row>
    <row r="3" ht="14.25" spans="2:3">
      <c r="B3" s="2"/>
      <c r="C3" s="2"/>
    </row>
    <row r="4" spans="2:3">
      <c r="B4" s="2"/>
      <c r="C4" s="2"/>
    </row>
    <row r="5" spans="2:3">
      <c r="B5" s="3" t="s">
        <v>1</v>
      </c>
      <c r="C5" s="4"/>
    </row>
    <row r="6" ht="14.25" spans="2:3">
      <c r="B6" s="5"/>
      <c r="C6" s="6" t="s">
        <v>2</v>
      </c>
    </row>
    <row r="7" spans="2:3">
      <c r="B7" s="18" t="s">
        <v>3</v>
      </c>
      <c r="C7" s="19"/>
    </row>
    <row r="8" spans="2:3">
      <c r="B8" s="18" t="s">
        <v>4</v>
      </c>
      <c r="C8" s="20"/>
    </row>
    <row r="9" spans="2:3">
      <c r="B9" s="9" t="s">
        <v>5</v>
      </c>
      <c r="C9" s="21" t="str">
        <f>IF(ISBLANK(C8),"",(SUM(C7/C8)))</f>
        <v/>
      </c>
    </row>
    <row r="10" spans="2:3">
      <c r="B10" s="18" t="s">
        <v>6</v>
      </c>
      <c r="C10" s="22"/>
    </row>
    <row r="11" spans="2:3">
      <c r="B11" s="18" t="s">
        <v>7</v>
      </c>
      <c r="C11" s="23"/>
    </row>
    <row r="12" spans="2:3">
      <c r="B12" s="18" t="s">
        <v>8</v>
      </c>
      <c r="C12" s="23"/>
    </row>
    <row r="13" spans="2:3">
      <c r="B13" s="18" t="s">
        <v>9</v>
      </c>
      <c r="C13" s="22"/>
    </row>
    <row r="14" spans="2:3">
      <c r="B14" s="9" t="s">
        <v>10</v>
      </c>
      <c r="C14" s="24" t="str">
        <f>IF(ISBLANK(C13),"",SUM((C13-C10)-(C12-C11)))</f>
        <v/>
      </c>
    </row>
    <row r="15" spans="2:3">
      <c r="B15" s="9" t="s">
        <v>11</v>
      </c>
      <c r="C15" s="21" t="str">
        <f>IFERROR(IF(ISBLANK(C13),"",SUM(C9/(C14*24))),"")</f>
        <v/>
      </c>
    </row>
    <row r="16" spans="2:3">
      <c r="B16" s="18" t="s">
        <v>12</v>
      </c>
      <c r="C16" s="25"/>
    </row>
    <row r="17" spans="2:3">
      <c r="B17" s="9" t="s">
        <v>13</v>
      </c>
      <c r="C17" s="21" t="str">
        <f>IFERROR(IF(ISBLANK(C16),"",SUM(C15*C16)),"")</f>
        <v/>
      </c>
    </row>
    <row r="18" spans="2:3">
      <c r="B18" s="18" t="s">
        <v>14</v>
      </c>
      <c r="C18" s="25"/>
    </row>
    <row r="19" spans="2:3">
      <c r="B19" s="9" t="s">
        <v>15</v>
      </c>
      <c r="C19" s="21" t="str">
        <f>IFERROR(IF(ISBLANK(C18),"",SUM(C15*C18)),"")</f>
        <v/>
      </c>
    </row>
    <row r="20" spans="2:3">
      <c r="B20" s="18" t="s">
        <v>16</v>
      </c>
      <c r="C20" s="25"/>
    </row>
    <row r="21" spans="2:3">
      <c r="B21" s="9" t="s">
        <v>17</v>
      </c>
      <c r="C21" s="21" t="str">
        <f>IFERROR(IF(ISBLANK(C20),"",SUM(C15*C20)),"")</f>
        <v/>
      </c>
    </row>
    <row r="22" spans="2:3">
      <c r="B22" s="9" t="s">
        <v>18</v>
      </c>
      <c r="C22" s="26" t="str">
        <f>IF(ISBLANK(C7),"",custo_operacional)</f>
        <v/>
      </c>
    </row>
    <row r="23" spans="2:4">
      <c r="B23" s="9" t="s">
        <v>19</v>
      </c>
      <c r="C23" s="27" t="str">
        <f>IF(ISBLANK(C20),"",SUM(C15,C17,C19,C21,C22))</f>
        <v/>
      </c>
      <c r="D23" s="17"/>
    </row>
    <row r="24" ht="18" spans="2:3">
      <c r="B24" s="28" t="s">
        <v>20</v>
      </c>
      <c r="C24" s="28"/>
    </row>
    <row r="25" ht="16.5" spans="2:3">
      <c r="B25" s="29" t="s">
        <v>21</v>
      </c>
      <c r="C25" s="30" t="str">
        <f>IFERROR(SUM((C15*(C14*24))*C8),"")</f>
        <v/>
      </c>
    </row>
    <row r="26" ht="16.5" spans="2:3">
      <c r="B26" s="29" t="s">
        <v>22</v>
      </c>
      <c r="C26" s="30" t="str">
        <f>IF(C25="","",PRODUCT(C25,11))</f>
        <v/>
      </c>
    </row>
    <row r="27" ht="16.5" spans="2:3">
      <c r="B27" s="29" t="s">
        <v>23</v>
      </c>
      <c r="C27" s="30" t="str">
        <f>IFERROR(SUM((C17*(C14*24))*C8),"")</f>
        <v/>
      </c>
    </row>
    <row r="28" ht="16.5" spans="2:3">
      <c r="B28" s="29" t="s">
        <v>24</v>
      </c>
      <c r="C28" s="30" t="str">
        <f>IF(C27="","",PRODUCT(C27,11))</f>
        <v/>
      </c>
    </row>
    <row r="29" ht="16.5" spans="2:3">
      <c r="B29" s="29" t="s">
        <v>25</v>
      </c>
      <c r="C29" s="30" t="str">
        <f>IFERROR(SUM((C19*(C14*24))*C8),"")</f>
        <v/>
      </c>
    </row>
    <row r="30" ht="16.5" spans="2:3">
      <c r="B30" s="31" t="s">
        <v>26</v>
      </c>
      <c r="C30" s="30" t="str">
        <f>IF(C29="","",PRODUCT(C29,11))</f>
        <v/>
      </c>
    </row>
    <row r="31" ht="16.5" spans="2:3">
      <c r="B31" s="32" t="s">
        <v>27</v>
      </c>
      <c r="C31" s="30" t="str">
        <f>IFERROR(SUM((C21*(C14*24))*C8),"")</f>
        <v/>
      </c>
    </row>
    <row r="32" ht="16.5" spans="2:3">
      <c r="B32" s="32" t="s">
        <v>28</v>
      </c>
      <c r="C32" s="33" t="str">
        <f>IF(C31="","",PRODUCT(C31,11))</f>
        <v/>
      </c>
    </row>
    <row r="33" ht="16.5" spans="2:3">
      <c r="B33" s="32" t="s">
        <v>29</v>
      </c>
      <c r="C33" s="34" t="str">
        <f>IFERROR(SUM((C22*(C14*24))*C8),"")</f>
        <v/>
      </c>
    </row>
    <row r="34" ht="16.5" spans="2:3">
      <c r="B34" s="31" t="s">
        <v>30</v>
      </c>
      <c r="C34" s="35" t="str">
        <f>IF(C33="","",PRODUCT(C33,12))</f>
        <v/>
      </c>
    </row>
    <row r="35" ht="17.25" spans="2:3">
      <c r="B35" s="36" t="s">
        <v>31</v>
      </c>
      <c r="C35" s="37" t="str">
        <f>IFERROR(IF(ISBLANK(C7),"",SUM(C25,C27,C29,C31)),"")</f>
        <v/>
      </c>
    </row>
    <row r="36" ht="17.25" spans="2:3">
      <c r="B36" s="36" t="s">
        <v>32</v>
      </c>
      <c r="C36" s="37" t="str">
        <f>IF(ISBLANK(C7),"",SUM(C35-C33))</f>
        <v/>
      </c>
    </row>
    <row r="37" ht="17.25" spans="2:3">
      <c r="B37" s="36" t="s">
        <v>33</v>
      </c>
      <c r="C37" s="37" t="str">
        <f>IFERROR(SUM(C36*12)-C32,"")</f>
        <v/>
      </c>
    </row>
    <row r="38"/>
    <row r="39" ht="14.25" hidden="true"/>
  </sheetData>
  <sheetProtection sheet="1" objects="1"/>
  <mergeCells count="3">
    <mergeCell ref="B5:C5"/>
    <mergeCell ref="B24:C24"/>
    <mergeCell ref="B1:C4"/>
  </mergeCells>
  <pageMargins left="0.75" right="0.75" top="1" bottom="1" header="0.51" footer="0.51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"/>
  <sheetViews>
    <sheetView showGridLines="0" zoomScale="190" zoomScaleNormal="190" workbookViewId="0">
      <pane ySplit="6" topLeftCell="A7" activePane="bottomLeft" state="frozen"/>
      <selection/>
      <selection pane="bottomLeft" activeCell="A1" sqref="A1"/>
    </sheetView>
  </sheetViews>
  <sheetFormatPr defaultColWidth="8.88888888888889" defaultRowHeight="13.5" zeroHeight="true" outlineLevelCol="2"/>
  <cols>
    <col min="2" max="2" width="63.5555555555556" customWidth="true"/>
    <col min="3" max="3" width="10.4" customWidth="true"/>
    <col min="5" max="16384" width="8.88888888888889" hidden="true" customWidth="true"/>
  </cols>
  <sheetData>
    <row r="1" spans="2:3">
      <c r="B1" s="1" t="s">
        <v>0</v>
      </c>
      <c r="C1" s="2"/>
    </row>
    <row r="2" spans="2:3">
      <c r="B2" s="2"/>
      <c r="C2" s="2"/>
    </row>
    <row r="3" spans="2:3">
      <c r="B3" s="2"/>
      <c r="C3" s="2"/>
    </row>
    <row r="4" ht="14.25" spans="2:3">
      <c r="B4" s="2"/>
      <c r="C4" s="2"/>
    </row>
    <row r="5" ht="14.25" spans="2:3">
      <c r="B5" s="3" t="s">
        <v>1</v>
      </c>
      <c r="C5" s="4"/>
    </row>
    <row r="6" ht="14.25" spans="2:3">
      <c r="B6" s="5"/>
      <c r="C6" s="6" t="s">
        <v>2</v>
      </c>
    </row>
    <row r="7" ht="14.25" spans="2:3">
      <c r="B7" s="7" t="s">
        <v>34</v>
      </c>
      <c r="C7" s="8"/>
    </row>
    <row r="8" ht="14.25" spans="2:3">
      <c r="B8" s="7" t="s">
        <v>35</v>
      </c>
      <c r="C8" s="8"/>
    </row>
    <row r="9" ht="14.25" spans="2:3">
      <c r="B9" s="7" t="s">
        <v>36</v>
      </c>
      <c r="C9" s="8"/>
    </row>
    <row r="10" ht="14.25" spans="2:3">
      <c r="B10" s="7" t="s">
        <v>37</v>
      </c>
      <c r="C10" s="8"/>
    </row>
    <row r="11" ht="14.25" spans="2:3">
      <c r="B11" s="7" t="s">
        <v>38</v>
      </c>
      <c r="C11" s="8"/>
    </row>
    <row r="12" ht="14.25" spans="2:3">
      <c r="B12" s="7" t="s">
        <v>39</v>
      </c>
      <c r="C12" s="8"/>
    </row>
    <row r="13" ht="14.25" spans="2:3">
      <c r="B13" s="9" t="s">
        <v>40</v>
      </c>
      <c r="C13" s="10">
        <f>SUM(C7:C12)</f>
        <v>0</v>
      </c>
    </row>
    <row r="14" ht="14.25" spans="2:3">
      <c r="B14" s="7" t="s">
        <v>41</v>
      </c>
      <c r="C14" s="8"/>
    </row>
    <row r="15" ht="14.25" spans="2:3">
      <c r="B15" s="7" t="s">
        <v>42</v>
      </c>
      <c r="C15" s="8"/>
    </row>
    <row r="16" ht="14.25" spans="2:3">
      <c r="B16" s="7" t="s">
        <v>43</v>
      </c>
      <c r="C16" s="8"/>
    </row>
    <row r="17" ht="14.25" spans="2:3">
      <c r="B17" s="9" t="s">
        <v>44</v>
      </c>
      <c r="C17" s="10">
        <f>SUM(C14:C16)</f>
        <v>0</v>
      </c>
    </row>
    <row r="18" ht="14.25" spans="2:3">
      <c r="B18" s="7" t="s">
        <v>45</v>
      </c>
      <c r="C18" s="8"/>
    </row>
    <row r="19" ht="14.25" spans="2:3">
      <c r="B19" s="7" t="s">
        <v>46</v>
      </c>
      <c r="C19" s="8"/>
    </row>
    <row r="20" ht="14.25" spans="2:3">
      <c r="B20" s="9" t="s">
        <v>47</v>
      </c>
      <c r="C20" s="10">
        <f>SUM(C18:C19)</f>
        <v>0</v>
      </c>
    </row>
    <row r="21" ht="14.25" spans="2:3">
      <c r="B21" s="7" t="s">
        <v>48</v>
      </c>
      <c r="C21" s="8"/>
    </row>
    <row r="22" ht="14.25" spans="2:3">
      <c r="B22" s="7" t="s">
        <v>49</v>
      </c>
      <c r="C22" s="8"/>
    </row>
    <row r="23" ht="14.25" spans="2:3">
      <c r="B23" s="7" t="s">
        <v>50</v>
      </c>
      <c r="C23" s="8"/>
    </row>
    <row r="24" ht="14.25" spans="2:3">
      <c r="B24" s="9" t="s">
        <v>51</v>
      </c>
      <c r="C24" s="10">
        <f>SUM(C21:C23)</f>
        <v>0</v>
      </c>
    </row>
    <row r="25" ht="14.25" spans="2:3">
      <c r="B25" s="9" t="s">
        <v>52</v>
      </c>
      <c r="C25" s="11">
        <f>SUM(C13,C17,C20,C24)</f>
        <v>0</v>
      </c>
    </row>
    <row r="26" ht="14.25" spans="2:3">
      <c r="B26" s="7" t="s">
        <v>53</v>
      </c>
      <c r="C26" s="12"/>
    </row>
    <row r="27" ht="14.25" spans="2:3">
      <c r="B27" s="9" t="s">
        <v>54</v>
      </c>
      <c r="C27" s="13" t="str">
        <f>IF(ISBLANK(C26),"",SUM(C25/C26))</f>
        <v/>
      </c>
    </row>
    <row r="28" ht="14.25" spans="2:3">
      <c r="B28" s="14" t="s">
        <v>55</v>
      </c>
      <c r="C28" s="15" t="str">
        <f>horas_uteis</f>
        <v/>
      </c>
    </row>
    <row r="29" ht="14.25" spans="2:3">
      <c r="B29" s="14" t="s">
        <v>56</v>
      </c>
      <c r="C29" s="16" t="str">
        <f>IFERROR(IF(ISBLANK(C26),"",SUM(C27/(C28*24))),"")</f>
        <v/>
      </c>
    </row>
    <row r="30"/>
  </sheetData>
  <sheetProtection sheet="1" objects="1"/>
  <mergeCells count="2">
    <mergeCell ref="B5:C5"/>
    <mergeCell ref="B1:C4"/>
  </mergeCells>
  <pageMargins left="0.75" right="0.75" top="1" bottom="1" header="0.51" footer="0.5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Escritório WPSComunidade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Hora Técnica</vt:lpstr>
      <vt:lpstr>Custo Operacional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vaamonde</dc:creator>
  <cp:lastModifiedBy>vaamonde</cp:lastModifiedBy>
  <cp:revision>1</cp:revision>
  <dcterms:created xsi:type="dcterms:W3CDTF">2016-04-12T06:23:00Z</dcterms:created>
  <dcterms:modified xsi:type="dcterms:W3CDTF">2020-10-28T12:50:07Z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1046-11.1.0.9711</vt:lpwstr>
  </property>
</Properties>
</file>