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mc:AlternateContent xmlns:mc="http://schemas.openxmlformats.org/markup-compatibility/2006">
    <mc:Choice Requires="x15">
      <x15ac:absPath xmlns:x15ac="http://schemas.microsoft.com/office/spreadsheetml/2010/11/ac" url="C:\Users\vaamonde\Downloads\PlanilhasResolvidasNovas-20190526T135609Z-001\PlanilhasResolvidasNovas\"/>
    </mc:Choice>
  </mc:AlternateContent>
  <xr:revisionPtr revIDLastSave="0" documentId="13_ncr:80001_{2186F1AD-DB47-4363-A6FC-43BCC98343AB}" xr6:coauthVersionLast="36" xr6:coauthVersionMax="36" xr10:uidLastSave="{00000000-0000-0000-0000-000000000000}"/>
  <bookViews>
    <workbookView xWindow="0" yWindow="0" windowWidth="24000" windowHeight="9600" xr2:uid="{00000000-000D-0000-FFFF-FFFF00000000}"/>
  </bookViews>
  <sheets>
    <sheet name="Planilha Frutas" sheetId="1" r:id="rId1"/>
    <sheet name="Exemplo1 Subtotal" sheetId="3" r:id="rId2"/>
    <sheet name="Exemplo 2 Subtotal" sheetId="4" r:id="rId3"/>
    <sheet name="Dólar" sheetId="2" state="hidden" r:id="rId4"/>
  </sheets>
  <definedNames>
    <definedName name="_xlnm._FilterDatabase" localSheetId="2" hidden="1">'Exemplo 2 Subtotal'!$B$6:$I$15</definedName>
    <definedName name="_xlnm._FilterDatabase" localSheetId="1" hidden="1">'Exemplo1 Subtotal'!$B$2:$I$14</definedName>
    <definedName name="_xlnm._FilterDatabase" localSheetId="0" hidden="1">'Planilha Frutas'!$B$5:$I$17</definedName>
    <definedName name="consultarUltimaCotacaoDolar.do" localSheetId="3">Dólar!$A$1:$C$7</definedName>
    <definedName name="destino">'Planilha Frutas'!$C$7:$C$14</definedName>
    <definedName name="dolar">Dólar!$B$6</definedName>
    <definedName name="frete">'Planilha Frutas'!$I$4</definedName>
    <definedName name="frutas">'Planilha Frutas'!$B$7:$B$14</definedName>
    <definedName name="preco_total">'Planilha Frutas'!$H$7:$H$14</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18" i="1" l="1"/>
  <c r="E17" i="1"/>
  <c r="E16" i="1"/>
  <c r="E15" i="1"/>
  <c r="E2" i="4" l="1"/>
  <c r="E3" i="4"/>
  <c r="E4" i="4"/>
  <c r="E5" i="4"/>
  <c r="E13" i="3"/>
  <c r="E14" i="3"/>
  <c r="E15" i="3"/>
  <c r="F15" i="4"/>
  <c r="G15" i="4" s="1"/>
  <c r="F14" i="4"/>
  <c r="G14" i="4" s="1"/>
  <c r="F13" i="4"/>
  <c r="G13" i="4" s="1"/>
  <c r="F12" i="4"/>
  <c r="G12" i="4" s="1"/>
  <c r="F11" i="4"/>
  <c r="G11" i="4" s="1"/>
  <c r="F10" i="4"/>
  <c r="G10" i="4" s="1"/>
  <c r="F9" i="4"/>
  <c r="G9" i="4" s="1"/>
  <c r="F8" i="4"/>
  <c r="G8" i="4" s="1"/>
  <c r="E12" i="3"/>
  <c r="F11" i="3"/>
  <c r="G11" i="3" s="1"/>
  <c r="F10" i="3"/>
  <c r="G10" i="3" s="1"/>
  <c r="F9" i="3"/>
  <c r="G9" i="3" s="1"/>
  <c r="F8" i="3"/>
  <c r="G8" i="3" s="1"/>
  <c r="F7" i="3"/>
  <c r="G7" i="3" s="1"/>
  <c r="F6" i="3"/>
  <c r="G6" i="3" s="1"/>
  <c r="F5" i="3"/>
  <c r="G5" i="3" s="1"/>
  <c r="F4" i="3"/>
  <c r="G4" i="3" s="1"/>
  <c r="F15" i="3" l="1"/>
  <c r="F14" i="3"/>
  <c r="F13" i="3"/>
  <c r="G14" i="3"/>
  <c r="G5" i="4"/>
  <c r="G15" i="3"/>
  <c r="G13" i="3"/>
  <c r="G4" i="4"/>
  <c r="F2" i="4"/>
  <c r="G3" i="4"/>
  <c r="F4" i="4"/>
  <c r="G2" i="4"/>
  <c r="F3" i="4"/>
  <c r="F5" i="4"/>
  <c r="H8" i="4"/>
  <c r="H9" i="4"/>
  <c r="I9" i="4" s="1"/>
  <c r="H10" i="4"/>
  <c r="I10" i="4" s="1"/>
  <c r="H11" i="4"/>
  <c r="I11" i="4" s="1"/>
  <c r="H12" i="4"/>
  <c r="I12" i="4" s="1"/>
  <c r="H13" i="4"/>
  <c r="I13" i="4" s="1"/>
  <c r="H14" i="4"/>
  <c r="I14" i="4" s="1"/>
  <c r="H15" i="4"/>
  <c r="I15" i="4" s="1"/>
  <c r="G12" i="3"/>
  <c r="F12" i="3"/>
  <c r="H4" i="3"/>
  <c r="H5" i="3"/>
  <c r="I5" i="3" s="1"/>
  <c r="H6" i="3"/>
  <c r="I6" i="3" s="1"/>
  <c r="H7" i="3"/>
  <c r="H8" i="3"/>
  <c r="I8" i="3" s="1"/>
  <c r="H9" i="3"/>
  <c r="I9" i="3" s="1"/>
  <c r="H10" i="3"/>
  <c r="I10" i="3" s="1"/>
  <c r="H11" i="3"/>
  <c r="I11" i="3" s="1"/>
  <c r="F8" i="1"/>
  <c r="F9" i="1"/>
  <c r="F10" i="1"/>
  <c r="F11" i="1"/>
  <c r="F12" i="1"/>
  <c r="F13" i="1"/>
  <c r="F14" i="1"/>
  <c r="F7" i="1"/>
  <c r="I3" i="1"/>
  <c r="I2" i="1"/>
  <c r="F18" i="1" l="1"/>
  <c r="F16" i="1"/>
  <c r="F17" i="1"/>
  <c r="F15" i="1"/>
  <c r="H13" i="3"/>
  <c r="H15" i="3"/>
  <c r="H14" i="3"/>
  <c r="I8" i="4"/>
  <c r="H5" i="4"/>
  <c r="H3" i="4"/>
  <c r="H4" i="4"/>
  <c r="H2" i="4"/>
  <c r="I7" i="3"/>
  <c r="I4" i="3"/>
  <c r="H12" i="3"/>
  <c r="G13" i="1"/>
  <c r="H13" i="1" s="1"/>
  <c r="G14" i="1"/>
  <c r="H14" i="1" s="1"/>
  <c r="I14" i="1" s="1"/>
  <c r="G12" i="1"/>
  <c r="H12" i="1" s="1"/>
  <c r="I12" i="1" s="1"/>
  <c r="G11" i="1"/>
  <c r="H11" i="1" s="1"/>
  <c r="I11" i="1" s="1"/>
  <c r="G9" i="1"/>
  <c r="H9" i="1" s="1"/>
  <c r="G10" i="1"/>
  <c r="H10" i="1" s="1"/>
  <c r="I10" i="1" s="1"/>
  <c r="G8" i="1"/>
  <c r="H8" i="1" s="1"/>
  <c r="G7" i="1"/>
  <c r="G15" i="1"/>
  <c r="H15" i="1" s="1"/>
  <c r="I15" i="1" s="1"/>
  <c r="H7" i="1" l="1"/>
  <c r="I23" i="1" s="1"/>
  <c r="G17" i="1"/>
  <c r="G18" i="1"/>
  <c r="G16" i="1"/>
  <c r="I14" i="3"/>
  <c r="I13" i="3"/>
  <c r="I15" i="3"/>
  <c r="I4" i="4"/>
  <c r="I2" i="4"/>
  <c r="I5" i="4"/>
  <c r="I3" i="4"/>
  <c r="I12" i="3"/>
  <c r="I25" i="1"/>
  <c r="I24" i="1"/>
  <c r="I22" i="1"/>
  <c r="F23" i="1"/>
  <c r="I9" i="1"/>
  <c r="C23" i="1"/>
  <c r="F24" i="1"/>
  <c r="C24" i="1"/>
  <c r="I13" i="1"/>
  <c r="I7" i="1"/>
  <c r="F22" i="1"/>
  <c r="C22" i="1"/>
  <c r="I8" i="1"/>
  <c r="F25" i="1"/>
  <c r="C25" i="1"/>
  <c r="I17" i="1" l="1"/>
  <c r="I18" i="1"/>
  <c r="I16" i="1"/>
  <c r="H18" i="1"/>
  <c r="H16" i="1"/>
  <c r="H1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vaamonde</author>
    <author>Robson Silva Vaamonde</author>
  </authors>
  <commentList>
    <comment ref="H2" authorId="0" shapeId="0" xr:uid="{00000000-0006-0000-0000-000001000000}">
      <text>
        <r>
          <rPr>
            <sz val="9"/>
            <color indexed="81"/>
            <rFont val="宋体"/>
            <charset val="134"/>
          </rPr>
          <t>vaamonde:
Utilizar a Função =HOJE()</t>
        </r>
      </text>
    </comment>
    <comment ref="H3" authorId="1" shapeId="0" xr:uid="{00000000-0006-0000-0000-000002000000}">
      <text>
        <r>
          <rPr>
            <b/>
            <sz val="9"/>
            <color indexed="81"/>
            <rFont val="Segoe UI"/>
            <family val="2"/>
          </rPr>
          <t>Robson Silva Vaamonde:</t>
        </r>
        <r>
          <rPr>
            <sz val="9"/>
            <color indexed="81"/>
            <rFont val="Segoe UI"/>
            <family val="2"/>
          </rPr>
          <t xml:space="preserve">
Consultar o valor do Dólar no BCB ou no Google</t>
        </r>
      </text>
    </comment>
    <comment ref="B5" authorId="1" shapeId="0" xr:uid="{00000000-0006-0000-0000-000003000000}">
      <text>
        <r>
          <rPr>
            <b/>
            <sz val="9"/>
            <color indexed="81"/>
            <rFont val="Segoe UI"/>
            <charset val="1"/>
          </rPr>
          <t>Robson Silva Vaamonde:</t>
        </r>
        <r>
          <rPr>
            <sz val="9"/>
            <color indexed="81"/>
            <rFont val="Segoe UI"/>
            <charset val="1"/>
          </rPr>
          <t xml:space="preserve">
Utilizar filtros para facilitar a análise de erros</t>
        </r>
      </text>
    </comment>
    <comment ref="F5" authorId="0" shapeId="0" xr:uid="{00000000-0006-0000-0000-000004000000}">
      <text>
        <r>
          <rPr>
            <sz val="9"/>
            <color indexed="81"/>
            <rFont val="宋体"/>
            <charset val="134"/>
          </rPr>
          <t>vaamonde:
Utilizar a Função =MULT()</t>
        </r>
      </text>
    </comment>
    <comment ref="G5" authorId="0" shapeId="0" xr:uid="{00000000-0006-0000-0000-000005000000}">
      <text>
        <r>
          <rPr>
            <sz val="9"/>
            <color indexed="81"/>
            <rFont val="宋体"/>
            <charset val="134"/>
          </rPr>
          <t>vaamonde:
Utilizar a Função =MULT()</t>
        </r>
      </text>
    </comment>
    <comment ref="H5" authorId="0" shapeId="0" xr:uid="{00000000-0006-0000-0000-000006000000}">
      <text>
        <r>
          <rPr>
            <sz val="9"/>
            <color indexed="81"/>
            <rFont val="宋体"/>
            <charset val="134"/>
          </rPr>
          <t>vaamonde:
Utilizar a Função =SOMA()</t>
        </r>
      </text>
    </comment>
    <comment ref="I5" authorId="0" shapeId="0" xr:uid="{00000000-0006-0000-0000-000007000000}">
      <text>
        <r>
          <rPr>
            <sz val="9"/>
            <color indexed="81"/>
            <rFont val="宋体"/>
            <charset val="134"/>
          </rPr>
          <t>vaamonde:
Utilizar a Função =()</t>
        </r>
      </text>
    </comment>
    <comment ref="B15" authorId="0" shapeId="0" xr:uid="{D6DB7898-F9C3-4A44-B8F8-7317E31B98B4}">
      <text>
        <r>
          <rPr>
            <b/>
            <sz val="9"/>
            <color indexed="81"/>
            <rFont val="Segoe UI"/>
            <charset val="1"/>
          </rPr>
          <t>vaamonde:</t>
        </r>
        <r>
          <rPr>
            <sz val="9"/>
            <color indexed="81"/>
            <rFont val="Segoe UI"/>
            <charset val="1"/>
          </rPr>
          <t xml:space="preserve">
Utilizar a função =SUBTOTAL()</t>
        </r>
      </text>
    </comment>
    <comment ref="B16" authorId="0" shapeId="0" xr:uid="{FE905F9D-0D4B-4CAC-9F8B-750E9A04AB35}">
      <text>
        <r>
          <rPr>
            <b/>
            <sz val="9"/>
            <color indexed="81"/>
            <rFont val="Segoe UI"/>
            <charset val="1"/>
          </rPr>
          <t>vaamonde:</t>
        </r>
        <r>
          <rPr>
            <sz val="9"/>
            <color indexed="81"/>
            <rFont val="Segoe UI"/>
            <charset val="1"/>
          </rPr>
          <t xml:space="preserve">
Utilizar a função =SUBTOTAL()</t>
        </r>
      </text>
    </comment>
    <comment ref="B17" authorId="0" shapeId="0" xr:uid="{B1D875A6-823E-4D5F-AAD9-368D208B49B0}">
      <text>
        <r>
          <rPr>
            <b/>
            <sz val="9"/>
            <color indexed="81"/>
            <rFont val="Segoe UI"/>
            <charset val="1"/>
          </rPr>
          <t>vaamonde:</t>
        </r>
        <r>
          <rPr>
            <sz val="9"/>
            <color indexed="81"/>
            <rFont val="Segoe UI"/>
            <charset val="1"/>
          </rPr>
          <t xml:space="preserve">
Utilizar a função =SUBTOTAL()</t>
        </r>
      </text>
    </comment>
    <comment ref="B18" authorId="0" shapeId="0" xr:uid="{2D1AEB86-6445-47D0-86B7-F74AF1EF32A1}">
      <text>
        <r>
          <rPr>
            <b/>
            <sz val="9"/>
            <color indexed="81"/>
            <rFont val="Segoe UI"/>
            <charset val="1"/>
          </rPr>
          <t>vaamonde:</t>
        </r>
        <r>
          <rPr>
            <sz val="9"/>
            <color indexed="81"/>
            <rFont val="Segoe UI"/>
            <charset val="1"/>
          </rPr>
          <t xml:space="preserve">
Utilizar a função =SUBTOTAL()</t>
        </r>
      </text>
    </comment>
    <comment ref="C21" authorId="0" shapeId="0" xr:uid="{00000000-0006-0000-0000-000008000000}">
      <text>
        <r>
          <rPr>
            <sz val="9"/>
            <color indexed="81"/>
            <rFont val="宋体"/>
            <charset val="134"/>
          </rPr>
          <t>vaamonde:
Utilizar a Função =SOMASE()</t>
        </r>
      </text>
    </comment>
    <comment ref="F21" authorId="0" shapeId="0" xr:uid="{00000000-0006-0000-0000-000009000000}">
      <text>
        <r>
          <rPr>
            <sz val="9"/>
            <color indexed="81"/>
            <rFont val="宋体"/>
            <charset val="134"/>
          </rPr>
          <t>vaamonde:
Utilizar a Função =MÉDIASE()</t>
        </r>
      </text>
    </comment>
    <comment ref="H22" authorId="0" shapeId="0" xr:uid="{00000000-0006-0000-0000-00000A000000}">
      <text>
        <r>
          <rPr>
            <sz val="9"/>
            <color indexed="81"/>
            <rFont val="宋体"/>
            <charset val="134"/>
          </rPr>
          <t>vaamonde:
Utilizar a Função =MÁXIMO()</t>
        </r>
      </text>
    </comment>
    <comment ref="H23" authorId="0" shapeId="0" xr:uid="{00000000-0006-0000-0000-00000B000000}">
      <text>
        <r>
          <rPr>
            <sz val="9"/>
            <color indexed="81"/>
            <rFont val="宋体"/>
            <charset val="134"/>
          </rPr>
          <t>vaamonde:
Utilizar a Função =MÍNIMO()</t>
        </r>
      </text>
    </comment>
    <comment ref="H24" authorId="0" shapeId="0" xr:uid="{00000000-0006-0000-0000-00000C000000}">
      <text>
        <r>
          <rPr>
            <sz val="9"/>
            <color indexed="81"/>
            <rFont val="宋体"/>
            <charset val="134"/>
          </rPr>
          <t>vaamonde:
Utilizar a Função =MÉDIA()</t>
        </r>
      </text>
    </comment>
    <comment ref="H25" authorId="0" shapeId="0" xr:uid="{00000000-0006-0000-0000-00000D000000}">
      <text>
        <r>
          <rPr>
            <sz val="9"/>
            <color indexed="81"/>
            <rFont val="宋体"/>
            <charset val="134"/>
          </rPr>
          <t>vaamonde:
Utilizar a Função =CONT.VALORES()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Robson Silva Vaamonde</author>
    <author>vaamonde</author>
  </authors>
  <commentList>
    <comment ref="B2" authorId="0" shapeId="0" xr:uid="{AE925025-D027-496F-8848-B065F0B6FA2E}">
      <text>
        <r>
          <rPr>
            <b/>
            <sz val="9"/>
            <color indexed="81"/>
            <rFont val="Segoe UI"/>
            <charset val="1"/>
          </rPr>
          <t>Robson Silva Vaamonde:</t>
        </r>
        <r>
          <rPr>
            <sz val="9"/>
            <color indexed="81"/>
            <rFont val="Segoe UI"/>
            <charset val="1"/>
          </rPr>
          <t xml:space="preserve">
Utilizar filtros para facilitar a análise de erros</t>
        </r>
      </text>
    </comment>
    <comment ref="F2" authorId="1" shapeId="0" xr:uid="{E58F8E02-95D5-487F-83F7-A27B1AC60297}">
      <text>
        <r>
          <rPr>
            <sz val="9"/>
            <color indexed="81"/>
            <rFont val="宋体"/>
            <charset val="134"/>
          </rPr>
          <t>vaamonde:
Utilizar a Função =MULT()</t>
        </r>
      </text>
    </comment>
    <comment ref="G2" authorId="1" shapeId="0" xr:uid="{11F99615-D9D2-47AA-B7D2-AFF2E21C47E6}">
      <text>
        <r>
          <rPr>
            <sz val="9"/>
            <color indexed="81"/>
            <rFont val="宋体"/>
            <charset val="134"/>
          </rPr>
          <t>vaamonde:
Utilizar a Função =MULT()</t>
        </r>
      </text>
    </comment>
    <comment ref="H2" authorId="1" shapeId="0" xr:uid="{8F33C104-3579-4C66-88FE-09D38C5E97C0}">
      <text>
        <r>
          <rPr>
            <sz val="9"/>
            <color indexed="81"/>
            <rFont val="宋体"/>
            <charset val="134"/>
          </rPr>
          <t>vaamonde:
Utilizar a Função =SOMA()</t>
        </r>
      </text>
    </comment>
    <comment ref="I2" authorId="1" shapeId="0" xr:uid="{7C77B963-0FA8-4615-81A4-645330695295}">
      <text>
        <r>
          <rPr>
            <sz val="9"/>
            <color indexed="81"/>
            <rFont val="宋体"/>
            <charset val="134"/>
          </rPr>
          <t>vaamonde:
Utilizar a Função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Robson Silva Vaamonde</author>
    <author>vaamonde</author>
  </authors>
  <commentList>
    <comment ref="B6" authorId="0" shapeId="0" xr:uid="{E34E0DDA-4A54-49AE-95B4-78FB5DE7BD45}">
      <text>
        <r>
          <rPr>
            <b/>
            <sz val="9"/>
            <color indexed="81"/>
            <rFont val="Segoe UI"/>
            <charset val="1"/>
          </rPr>
          <t>Robson Silva Vaamonde:</t>
        </r>
        <r>
          <rPr>
            <sz val="9"/>
            <color indexed="81"/>
            <rFont val="Segoe UI"/>
            <charset val="1"/>
          </rPr>
          <t xml:space="preserve">
Utilizar filtros para facilitar a análise de erros</t>
        </r>
      </text>
    </comment>
    <comment ref="F6" authorId="1" shapeId="0" xr:uid="{CAAACB62-B268-40E7-AC5C-F1E50F219078}">
      <text>
        <r>
          <rPr>
            <sz val="9"/>
            <color indexed="81"/>
            <rFont val="宋体"/>
            <charset val="134"/>
          </rPr>
          <t>vaamonde:
Utilizar a Função =MULT()</t>
        </r>
      </text>
    </comment>
    <comment ref="G6" authorId="1" shapeId="0" xr:uid="{760ECFE0-9971-4784-8755-1D553FA37DED}">
      <text>
        <r>
          <rPr>
            <sz val="9"/>
            <color indexed="81"/>
            <rFont val="宋体"/>
            <charset val="134"/>
          </rPr>
          <t>vaamonde:
Utilizar a Função =MULT()</t>
        </r>
      </text>
    </comment>
    <comment ref="H6" authorId="1" shapeId="0" xr:uid="{F67E9140-DE31-4023-90E3-A5268113F278}">
      <text>
        <r>
          <rPr>
            <sz val="9"/>
            <color indexed="81"/>
            <rFont val="宋体"/>
            <charset val="134"/>
          </rPr>
          <t>vaamonde:
Utilizar a Função =SOMA()</t>
        </r>
      </text>
    </comment>
    <comment ref="I6" authorId="1" shapeId="0" xr:uid="{0159FF1E-8D01-4BB7-86C2-8B8180C9539B}">
      <text>
        <r>
          <rPr>
            <sz val="9"/>
            <color indexed="81"/>
            <rFont val="宋体"/>
            <charset val="134"/>
          </rPr>
          <t>vaamonde:
Utilizar a Função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interval="10" name="Conexão" type="4" refreshedVersion="6" background="1" refreshOnLoad="1" saveData="1">
    <webPr sourceData="1" parsePre="1" consecutive="1" xl2000="1" url="https://ptax.bcb.gov.br/ptax_internet/consultarUltimaCotacaoDolar.do"/>
  </connection>
</connections>
</file>

<file path=xl/sharedStrings.xml><?xml version="1.0" encoding="utf-8"?>
<sst xmlns="http://schemas.openxmlformats.org/spreadsheetml/2006/main" count="157" uniqueCount="68">
  <si>
    <t>Empresa Especializada em Exportação e Importação de Produtos Perecíveis</t>
  </si>
  <si>
    <t>Data.:</t>
  </si>
  <si>
    <t>Dólar.:</t>
  </si>
  <si>
    <t>Frete.:</t>
  </si>
  <si>
    <t>Frutas</t>
  </si>
  <si>
    <t>Destino</t>
  </si>
  <si>
    <t>Peso</t>
  </si>
  <si>
    <t>Custo do Produto</t>
  </si>
  <si>
    <t>Custo do Frete</t>
  </si>
  <si>
    <t>Preço Total</t>
  </si>
  <si>
    <t>Preço em Dólar</t>
  </si>
  <si>
    <t>Kg</t>
  </si>
  <si>
    <t>R$</t>
  </si>
  <si>
    <t>US$</t>
  </si>
  <si>
    <t>Abacaxi</t>
  </si>
  <si>
    <t>Canadá</t>
  </si>
  <si>
    <t>Banana</t>
  </si>
  <si>
    <t>Japão</t>
  </si>
  <si>
    <t>Melão</t>
  </si>
  <si>
    <t>França</t>
  </si>
  <si>
    <t>Uva</t>
  </si>
  <si>
    <t>Amora</t>
  </si>
  <si>
    <t>Morango</t>
  </si>
  <si>
    <t>Laranja</t>
  </si>
  <si>
    <t>Itália</t>
  </si>
  <si>
    <t>Abacate</t>
  </si>
  <si>
    <t>Resumo de Vendas</t>
  </si>
  <si>
    <t>Média de Vendas</t>
  </si>
  <si>
    <t>Valores de Vendas</t>
  </si>
  <si>
    <t>Total R$</t>
  </si>
  <si>
    <t>Descrição</t>
  </si>
  <si>
    <t>Maior Valor de Venda.:</t>
  </si>
  <si>
    <t>Menor Valor de Venda.:</t>
  </si>
  <si>
    <t>Média Valor de Venda.:</t>
  </si>
  <si>
    <t>Quantidade de Itens.:</t>
  </si>
  <si>
    <t>SENAC Ltda</t>
  </si>
  <si>
    <t>Fórmulas Utilizadas</t>
  </si>
  <si>
    <t>Dólar-dos-EUA:</t>
  </si>
  <si>
    <t>Data</t>
  </si>
  <si>
    <t>Taxa de Compra</t>
  </si>
  <si>
    <t>Taxa de Venda</t>
  </si>
  <si>
    <t xml:space="preserve"> O Banco Central não assume qualquer responsabilidade pela não simultaneidade ou falta das informações prestadas, assim como por eventuais erros de paridades das moedas, ou qualquer outro, salvo a paridade relativa ao dólar dos Estados Unidos da América em relação ao Real. Igualmente, não se responsabiliza pelos atrasos ou indisponibilidade de serviços de telecomunicação, interrupção, falha ou pelas imprecisões no fornecimento dos serviços ou informações. Não assume, também, responsabilidade por qualquer perda ou dano oriundo de tais interrupções, atrasos, falhas ou imperfeições, bem como pelo uso inadequado das informações contidas na transação.</t>
  </si>
  <si>
    <t>=HOJE()</t>
  </si>
  <si>
    <t>Link do BCB:</t>
  </si>
  <si>
    <t>https://www.bcb.gov.br/estabilidadefinanceira/fechamentodolar</t>
  </si>
  <si>
    <t>=dolar_internet</t>
  </si>
  <si>
    <t>=MULT(D7:E7)</t>
  </si>
  <si>
    <t>=MULT(F7;frete)</t>
  </si>
  <si>
    <t>=SOMA(F7:G7)</t>
  </si>
  <si>
    <t>=(H7/dolar)</t>
  </si>
  <si>
    <t>=SUBTOTAL(9;F7:F14)</t>
  </si>
  <si>
    <t>=SOMASE(destino;B19;preco_total)</t>
  </si>
  <si>
    <t>=MÉDIASE(destino;E19;preco_total)</t>
  </si>
  <si>
    <t>=MÁXIMO(preco_total)</t>
  </si>
  <si>
    <t>=MÍNIMO(preco_total)</t>
  </si>
  <si>
    <t>=MÉDIA(preco_total)</t>
  </si>
  <si>
    <t>=CONT.VALORES(preco_total)</t>
  </si>
  <si>
    <t xml:space="preserve"> Cotação de fechamento do dólar no dia 24/05/2019, Sexta-feira:</t>
  </si>
  <si>
    <t>Soma.:</t>
  </si>
  <si>
    <t>Média.:</t>
  </si>
  <si>
    <t>Máximo.:</t>
  </si>
  <si>
    <t>Mínimo.:</t>
  </si>
  <si>
    <t>Totalizador Dinâmico.:</t>
  </si>
  <si>
    <t>Média Dinâmica.:</t>
  </si>
  <si>
    <t>Maior Valor Dinâmico.:</t>
  </si>
  <si>
    <t>Menor Valor Dinâmico.:</t>
  </si>
  <si>
    <t>Observação Importante: Quando se trabalha com a Função =SUBTOTAL() integrado com Filtros e executando cálculos com varias linhas no final com as funções Soma, Média, Máximo, Mínimo etc, com rótulos e células mescladas, pode acontecer falhas na hora de filtrar, devido a campos vazios, nesse cenário, no filtro deve-se selecionar a opção vazio.</t>
  </si>
  <si>
    <t>Preço por Quilo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</si>
</sst>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3" formatCode="_-* #,##0.00_-;\-* #,##0.00_-;_-* &quot;-&quot;??_-;_-@_-"/>
  </numFmts>
  <fonts count="20">
    <font>
      <sz val="11"/>
      <color indexed="63"/>
      <name val="Calibri"/>
      <charset val="134"/>
    </font>
    <font>
      <b/>
      <i/>
      <sz val="26"/>
      <color theme="0"/>
      <name val="Calibri"/>
      <charset val="134"/>
    </font>
    <font>
      <b/>
      <sz val="11"/>
      <color indexed="63"/>
      <name val="Calibri"/>
      <charset val="134"/>
    </font>
    <font>
      <b/>
      <i/>
      <sz val="14"/>
      <color indexed="63"/>
      <name val="Calibri"/>
      <charset val="134"/>
    </font>
    <font>
      <sz val="10"/>
      <color theme="1"/>
      <name val="Calibri"/>
      <charset val="134"/>
      <scheme val="minor"/>
    </font>
    <font>
      <sz val="9"/>
      <color indexed="81"/>
      <name val="宋体"/>
      <charset val="134"/>
    </font>
    <font>
      <sz val="12"/>
      <name val="Calibri"/>
      <family val="2"/>
    </font>
    <font>
      <sz val="12"/>
      <color indexed="63"/>
      <name val="Calibri"/>
      <family val="2"/>
    </font>
    <font>
      <b/>
      <sz val="12"/>
      <color indexed="63"/>
      <name val="Calibri"/>
      <family val="2"/>
    </font>
    <font>
      <sz val="9"/>
      <color indexed="81"/>
      <name val="Segoe UI"/>
      <family val="2"/>
    </font>
    <font>
      <b/>
      <sz val="9"/>
      <color indexed="81"/>
      <name val="Segoe UI"/>
      <family val="2"/>
    </font>
    <font>
      <b/>
      <i/>
      <sz val="26"/>
      <color theme="0"/>
      <name val="Calibri"/>
      <family val="2"/>
    </font>
    <font>
      <sz val="9"/>
      <color indexed="81"/>
      <name val="Segoe UI"/>
      <charset val="1"/>
    </font>
    <font>
      <b/>
      <sz val="9"/>
      <color indexed="81"/>
      <name val="Segoe UI"/>
      <charset val="1"/>
    </font>
    <font>
      <b/>
      <sz val="11"/>
      <color indexed="63"/>
      <name val="Calibri"/>
      <family val="2"/>
    </font>
    <font>
      <sz val="11"/>
      <color indexed="63"/>
      <name val="Calibri"/>
      <family val="2"/>
    </font>
    <font>
      <b/>
      <sz val="11"/>
      <color rgb="FFFF0000"/>
      <name val="Calibri"/>
      <family val="2"/>
    </font>
    <font>
      <b/>
      <sz val="12"/>
      <color rgb="FFFF0000"/>
      <name val="Calibri"/>
      <family val="2"/>
    </font>
    <font>
      <b/>
      <sz val="12"/>
      <color indexed="63"/>
      <name val="Calibri"/>
      <charset val="134"/>
    </font>
    <font>
      <sz val="12"/>
      <color indexed="63"/>
      <name val="Calibri"/>
      <charset val="134"/>
    </font>
  </fonts>
  <fills count="5">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theme="0" tint="-0.14996795556505021"/>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2">
    <xf numFmtId="0" fontId="0" fillId="0" borderId="0">
      <alignment vertical="center"/>
    </xf>
    <xf numFmtId="43" fontId="4" fillId="0" borderId="0" applyFont="0" applyFill="0" applyBorder="0" applyAlignment="0" applyProtection="0">
      <alignment vertical="center"/>
    </xf>
  </cellStyleXfs>
  <cellXfs count="36">
    <xf numFmtId="0" fontId="0" fillId="0" borderId="0" xfId="0">
      <alignment vertical="center"/>
    </xf>
    <xf numFmtId="0" fontId="2" fillId="3" borderId="1" xfId="0" applyFont="1" applyFill="1" applyBorder="1" applyAlignment="1">
      <alignment horizontal="center" vertical="center"/>
    </xf>
    <xf numFmtId="0" fontId="2" fillId="3" borderId="1" xfId="0" applyFont="1" applyFill="1" applyBorder="1" applyAlignment="1">
      <alignment horizontal="right" vertical="center"/>
    </xf>
    <xf numFmtId="0" fontId="7" fillId="0" borderId="0" xfId="0" applyFont="1">
      <alignment vertical="center"/>
    </xf>
    <xf numFmtId="0" fontId="8" fillId="3" borderId="1" xfId="0" applyFont="1" applyFill="1" applyBorder="1" applyAlignment="1">
      <alignment horizontal="center" vertical="center"/>
    </xf>
    <xf numFmtId="0" fontId="7" fillId="0" borderId="1" xfId="0" applyFont="1" applyBorder="1">
      <alignment vertical="center"/>
    </xf>
    <xf numFmtId="43" fontId="7" fillId="0" borderId="1" xfId="1" applyFont="1" applyBorder="1">
      <alignment vertical="center"/>
    </xf>
    <xf numFmtId="0" fontId="8" fillId="3" borderId="1" xfId="0" applyFont="1" applyFill="1" applyBorder="1" applyAlignment="1">
      <alignment horizontal="right" vertical="center"/>
    </xf>
    <xf numFmtId="0" fontId="7" fillId="0" borderId="1" xfId="1" applyNumberFormat="1" applyFont="1" applyBorder="1">
      <alignment vertical="center"/>
    </xf>
    <xf numFmtId="0" fontId="6" fillId="0" borderId="1" xfId="1" applyNumberFormat="1" applyFont="1" applyBorder="1">
      <alignment vertical="center"/>
    </xf>
    <xf numFmtId="14" fontId="7" fillId="0" borderId="1" xfId="0" applyNumberFormat="1" applyFont="1" applyBorder="1">
      <alignment vertical="center"/>
    </xf>
    <xf numFmtId="14" fontId="0" fillId="0" borderId="0" xfId="0" applyNumberFormat="1">
      <alignment vertical="center"/>
    </xf>
    <xf numFmtId="9" fontId="7" fillId="0" borderId="1" xfId="0" applyNumberFormat="1" applyFont="1" applyBorder="1">
      <alignment vertical="center"/>
    </xf>
    <xf numFmtId="0" fontId="15" fillId="0" borderId="0" xfId="0" applyFont="1">
      <alignment vertical="center"/>
    </xf>
    <xf numFmtId="0" fontId="15" fillId="0" borderId="0" xfId="0" quotePrefix="1" applyFont="1">
      <alignment vertical="center"/>
    </xf>
    <xf numFmtId="43" fontId="7" fillId="0" borderId="1" xfId="1" applyNumberFormat="1" applyFont="1" applyBorder="1">
      <alignment vertical="center"/>
    </xf>
    <xf numFmtId="43" fontId="6" fillId="0" borderId="1" xfId="1" applyFont="1" applyBorder="1">
      <alignment vertical="center"/>
    </xf>
    <xf numFmtId="0" fontId="2" fillId="3" borderId="1" xfId="0" applyFont="1" applyFill="1" applyBorder="1" applyAlignment="1">
      <alignment horizontal="center" vertical="center"/>
    </xf>
    <xf numFmtId="43" fontId="16" fillId="0" borderId="1" xfId="1" applyFont="1" applyBorder="1">
      <alignment vertical="center"/>
    </xf>
    <xf numFmtId="43" fontId="17" fillId="0" borderId="1" xfId="1" applyFont="1" applyBorder="1">
      <alignment vertical="center"/>
    </xf>
    <xf numFmtId="0" fontId="0" fillId="0" borderId="1" xfId="0" quotePrefix="1" applyBorder="1" applyAlignment="1">
      <alignment horizontal="center" vertical="center"/>
    </xf>
    <xf numFmtId="0" fontId="0" fillId="0" borderId="1" xfId="0" applyBorder="1" applyAlignment="1">
      <alignment horizontal="center" vertical="center"/>
    </xf>
    <xf numFmtId="0" fontId="15" fillId="0" borderId="1" xfId="0" quotePrefix="1" applyFont="1" applyBorder="1" applyAlignment="1">
      <alignment horizontal="center" vertical="center"/>
    </xf>
    <xf numFmtId="0" fontId="14" fillId="3" borderId="1" xfId="0" applyFont="1" applyFill="1" applyBorder="1" applyAlignment="1">
      <alignment horizontal="center" vertical="center"/>
    </xf>
    <xf numFmtId="0" fontId="8" fillId="3" borderId="1" xfId="0" applyFont="1" applyFill="1" applyBorder="1" applyAlignment="1">
      <alignment horizontal="center" vertical="center"/>
    </xf>
    <xf numFmtId="0" fontId="2" fillId="3" borderId="1" xfId="0" applyFont="1" applyFill="1" applyBorder="1" applyAlignment="1">
      <alignment horizontal="center" vertical="center"/>
    </xf>
    <xf numFmtId="0" fontId="11" fillId="2" borderId="1" xfId="0" applyFont="1" applyFill="1" applyBorder="1" applyAlignment="1">
      <alignment horizontal="center" vertical="center"/>
    </xf>
    <xf numFmtId="0" fontId="1" fillId="2" borderId="1" xfId="0" applyFont="1" applyFill="1" applyBorder="1" applyAlignment="1">
      <alignment horizontal="center" vertical="center"/>
    </xf>
    <xf numFmtId="0" fontId="3" fillId="0" borderId="1" xfId="0" applyFont="1" applyBorder="1" applyAlignment="1">
      <alignment horizontal="center" vertical="center" wrapText="1"/>
    </xf>
    <xf numFmtId="0" fontId="14" fillId="3" borderId="1" xfId="0" applyFont="1" applyFill="1" applyBorder="1" applyAlignment="1">
      <alignment horizontal="right" vertical="center"/>
    </xf>
    <xf numFmtId="0" fontId="7" fillId="0" borderId="1" xfId="0" applyFont="1" applyBorder="1" applyAlignment="1">
      <alignment horizontal="center" vertical="center" wrapText="1"/>
    </xf>
    <xf numFmtId="0" fontId="18" fillId="4" borderId="1" xfId="0" applyFont="1" applyFill="1" applyBorder="1" applyAlignment="1">
      <alignment horizontal="right" vertical="center"/>
    </xf>
    <xf numFmtId="0" fontId="2" fillId="4" borderId="1" xfId="0" applyFont="1" applyFill="1" applyBorder="1" applyAlignment="1">
      <alignment horizontal="center" vertical="center"/>
    </xf>
    <xf numFmtId="43" fontId="19" fillId="0" borderId="1" xfId="1" applyFont="1" applyBorder="1">
      <alignment vertical="center"/>
    </xf>
    <xf numFmtId="0" fontId="19" fillId="0" borderId="1" xfId="0" applyFont="1" applyBorder="1">
      <alignment vertical="center"/>
    </xf>
    <xf numFmtId="43" fontId="19" fillId="0" borderId="2" xfId="1" applyFont="1" applyBorder="1">
      <alignment vertical="center"/>
    </xf>
  </cellXfs>
  <cellStyles count="2">
    <cellStyle name="Normal" xfId="0" builtinId="0"/>
    <cellStyle name="Vírgula" xfId="1" builtinId="3"/>
  </cellStyles>
  <dxfs count="1">
    <dxf>
      <font>
        <b/>
      </font>
      <fill>
        <patternFill patternType="solid">
          <bgColor rgb="FFD7D7D7"/>
        </patternFill>
      </fill>
    </dxf>
  </dxfs>
  <tableStyles count="1" defaultTableStyle="TableStyleMedium2">
    <tableStyle name="MySqlDefault" count="1" xr9:uid="{00000000-0011-0000-FFFF-FFFF00000000}">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nsultarUltimaCotacaoDolar.do" refreshOnLoad="1" connectionId="1" xr16:uid="{00000000-0016-0000-0100-000000000000}" autoFormatId="16" applyNumberFormats="0" applyBorderFormats="0" applyFontFormats="1" applyPatternFormats="1" applyAlignmentFormats="0" applyWidthHeightFormats="0"/>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7"/>
  <sheetViews>
    <sheetView tabSelected="1" zoomScale="115" zoomScaleNormal="115" workbookViewId="0"/>
  </sheetViews>
  <sheetFormatPr defaultColWidth="0" defaultRowHeight="15" zeroHeight="1"/>
  <cols>
    <col min="1" max="1" width="9" customWidth="1"/>
    <col min="2" max="2" width="11" bestFit="1" customWidth="1"/>
    <col min="3" max="3" width="12.7109375" bestFit="1" customWidth="1"/>
    <col min="4" max="4" width="19.42578125" bestFit="1" customWidth="1"/>
    <col min="5" max="5" width="11.5703125" bestFit="1" customWidth="1"/>
    <col min="6" max="6" width="21" bestFit="1" customWidth="1"/>
    <col min="7" max="7" width="18.5703125" bestFit="1" customWidth="1"/>
    <col min="8" max="8" width="24.5703125" bestFit="1" customWidth="1"/>
    <col min="9" max="9" width="19.140625" bestFit="1" customWidth="1"/>
    <col min="10" max="10" width="15.7109375" customWidth="1"/>
    <col min="11" max="11" width="9" hidden="1" customWidth="1"/>
    <col min="12" max="16384" width="9" hidden="1"/>
  </cols>
  <sheetData>
    <row r="1" spans="2:9"/>
    <row r="2" spans="2:9" ht="15.75">
      <c r="B2" s="26" t="s">
        <v>35</v>
      </c>
      <c r="C2" s="27"/>
      <c r="D2" s="27"/>
      <c r="E2" s="28" t="s">
        <v>0</v>
      </c>
      <c r="F2" s="28"/>
      <c r="G2" s="28"/>
      <c r="H2" s="2" t="s">
        <v>1</v>
      </c>
      <c r="I2" s="10">
        <f ca="1">TODAY()</f>
        <v>43611</v>
      </c>
    </row>
    <row r="3" spans="2:9" ht="15.75">
      <c r="B3" s="27"/>
      <c r="C3" s="27"/>
      <c r="D3" s="27"/>
      <c r="E3" s="28"/>
      <c r="F3" s="28"/>
      <c r="G3" s="28"/>
      <c r="H3" s="2" t="s">
        <v>2</v>
      </c>
      <c r="I3" s="8">
        <f>dolar</f>
        <v>4.0316000000000001</v>
      </c>
    </row>
    <row r="4" spans="2:9" ht="15.75">
      <c r="B4" s="27"/>
      <c r="C4" s="27"/>
      <c r="D4" s="27"/>
      <c r="E4" s="28"/>
      <c r="F4" s="28"/>
      <c r="G4" s="28"/>
      <c r="H4" s="2" t="s">
        <v>3</v>
      </c>
      <c r="I4" s="12">
        <v>0.1</v>
      </c>
    </row>
    <row r="5" spans="2:9">
      <c r="B5" s="25" t="s">
        <v>4</v>
      </c>
      <c r="C5" s="25" t="s">
        <v>5</v>
      </c>
      <c r="D5" s="32" t="s">
        <v>67</v>
      </c>
      <c r="E5" s="32" t="s">
        <v>6</v>
      </c>
      <c r="F5" s="1" t="s">
        <v>7</v>
      </c>
      <c r="G5" s="1" t="s">
        <v>8</v>
      </c>
      <c r="H5" s="1" t="s">
        <v>9</v>
      </c>
      <c r="I5" s="1" t="s">
        <v>10</v>
      </c>
    </row>
    <row r="6" spans="2:9">
      <c r="B6" s="25"/>
      <c r="C6" s="25"/>
      <c r="D6" s="32" t="s">
        <v>12</v>
      </c>
      <c r="E6" s="32" t="s">
        <v>11</v>
      </c>
      <c r="F6" s="1" t="s">
        <v>12</v>
      </c>
      <c r="G6" s="1" t="s">
        <v>12</v>
      </c>
      <c r="H6" s="1" t="s">
        <v>12</v>
      </c>
      <c r="I6" s="1" t="s">
        <v>13</v>
      </c>
    </row>
    <row r="7" spans="2:9" ht="15.75">
      <c r="B7" s="5" t="s">
        <v>14</v>
      </c>
      <c r="C7" s="5" t="s">
        <v>15</v>
      </c>
      <c r="D7" s="33">
        <v>1.33</v>
      </c>
      <c r="E7" s="34">
        <v>6000</v>
      </c>
      <c r="F7" s="6">
        <f>PRODUCT(D7:E7)</f>
        <v>7980</v>
      </c>
      <c r="G7" s="6">
        <f t="shared" ref="G7:G15" si="0">PRODUCT(F7,frete)</f>
        <v>798</v>
      </c>
      <c r="H7" s="15">
        <f>SUM(F7:G7)</f>
        <v>8778</v>
      </c>
      <c r="I7" s="6">
        <f t="shared" ref="I7:I15" si="1">(H7/dolar)</f>
        <v>2177.2993352515132</v>
      </c>
    </row>
    <row r="8" spans="2:9" ht="15.75">
      <c r="B8" s="5" t="s">
        <v>16</v>
      </c>
      <c r="C8" s="5" t="s">
        <v>17</v>
      </c>
      <c r="D8" s="33">
        <v>1.5</v>
      </c>
      <c r="E8" s="34">
        <v>3000</v>
      </c>
      <c r="F8" s="6">
        <f t="shared" ref="F8:F14" si="2">PRODUCT(D8:E8)</f>
        <v>4500</v>
      </c>
      <c r="G8" s="6">
        <f t="shared" si="0"/>
        <v>450</v>
      </c>
      <c r="H8" s="15">
        <f t="shared" ref="H8:H15" si="3">SUM(F8:G8)</f>
        <v>4950</v>
      </c>
      <c r="I8" s="6">
        <f t="shared" si="1"/>
        <v>1227.8003770215298</v>
      </c>
    </row>
    <row r="9" spans="2:9" ht="15.75">
      <c r="B9" s="5" t="s">
        <v>18</v>
      </c>
      <c r="C9" s="5" t="s">
        <v>19</v>
      </c>
      <c r="D9" s="33">
        <v>1.25</v>
      </c>
      <c r="E9" s="34">
        <v>3500</v>
      </c>
      <c r="F9" s="6">
        <f t="shared" si="2"/>
        <v>4375</v>
      </c>
      <c r="G9" s="6">
        <f t="shared" si="0"/>
        <v>437.5</v>
      </c>
      <c r="H9" s="15">
        <f t="shared" si="3"/>
        <v>4812.5</v>
      </c>
      <c r="I9" s="6">
        <f t="shared" si="1"/>
        <v>1193.6948109931541</v>
      </c>
    </row>
    <row r="10" spans="2:9" ht="15.75">
      <c r="B10" s="5" t="s">
        <v>20</v>
      </c>
      <c r="C10" s="5" t="s">
        <v>15</v>
      </c>
      <c r="D10" s="33">
        <v>3.5</v>
      </c>
      <c r="E10" s="34">
        <v>1000</v>
      </c>
      <c r="F10" s="6">
        <f t="shared" si="2"/>
        <v>3500</v>
      </c>
      <c r="G10" s="6">
        <f t="shared" si="0"/>
        <v>350</v>
      </c>
      <c r="H10" s="15">
        <f t="shared" si="3"/>
        <v>3850</v>
      </c>
      <c r="I10" s="6">
        <f t="shared" si="1"/>
        <v>954.95584879452326</v>
      </c>
    </row>
    <row r="11" spans="2:9" ht="15.75">
      <c r="B11" s="5" t="s">
        <v>21</v>
      </c>
      <c r="C11" s="5" t="s">
        <v>17</v>
      </c>
      <c r="D11" s="33">
        <v>7</v>
      </c>
      <c r="E11" s="34">
        <v>4500</v>
      </c>
      <c r="F11" s="6">
        <f t="shared" si="2"/>
        <v>31500</v>
      </c>
      <c r="G11" s="6">
        <f t="shared" si="0"/>
        <v>3150</v>
      </c>
      <c r="H11" s="15">
        <f t="shared" si="3"/>
        <v>34650</v>
      </c>
      <c r="I11" s="6">
        <f t="shared" si="1"/>
        <v>8594.6026391507094</v>
      </c>
    </row>
    <row r="12" spans="2:9" ht="15.75">
      <c r="B12" s="5" t="s">
        <v>22</v>
      </c>
      <c r="C12" s="5" t="s">
        <v>19</v>
      </c>
      <c r="D12" s="33">
        <v>5.5</v>
      </c>
      <c r="E12" s="34">
        <v>2500</v>
      </c>
      <c r="F12" s="6">
        <f t="shared" si="2"/>
        <v>13750</v>
      </c>
      <c r="G12" s="6">
        <f t="shared" si="0"/>
        <v>1375</v>
      </c>
      <c r="H12" s="15">
        <f t="shared" si="3"/>
        <v>15125</v>
      </c>
      <c r="I12" s="6">
        <f t="shared" si="1"/>
        <v>3751.6122631213411</v>
      </c>
    </row>
    <row r="13" spans="2:9" ht="15.75">
      <c r="B13" s="5" t="s">
        <v>23</v>
      </c>
      <c r="C13" s="5" t="s">
        <v>24</v>
      </c>
      <c r="D13" s="33">
        <v>4.33</v>
      </c>
      <c r="E13" s="34">
        <v>8500</v>
      </c>
      <c r="F13" s="6">
        <f t="shared" si="2"/>
        <v>36805</v>
      </c>
      <c r="G13" s="6">
        <f t="shared" si="0"/>
        <v>3680.5</v>
      </c>
      <c r="H13" s="15">
        <f t="shared" si="3"/>
        <v>40485.5</v>
      </c>
      <c r="I13" s="6">
        <f t="shared" si="1"/>
        <v>10042.042861394979</v>
      </c>
    </row>
    <row r="14" spans="2:9" ht="15.75">
      <c r="B14" s="5" t="s">
        <v>25</v>
      </c>
      <c r="C14" s="5" t="s">
        <v>24</v>
      </c>
      <c r="D14" s="35">
        <v>9</v>
      </c>
      <c r="E14" s="34">
        <v>7500</v>
      </c>
      <c r="F14" s="6">
        <f t="shared" si="2"/>
        <v>67500</v>
      </c>
      <c r="G14" s="6">
        <f t="shared" si="0"/>
        <v>6750</v>
      </c>
      <c r="H14" s="15">
        <f t="shared" si="3"/>
        <v>74250</v>
      </c>
      <c r="I14" s="6">
        <f t="shared" si="1"/>
        <v>18417.005655322948</v>
      </c>
    </row>
    <row r="15" spans="2:9" ht="15.75">
      <c r="B15" s="31" t="s">
        <v>62</v>
      </c>
      <c r="C15" s="31"/>
      <c r="D15" s="31"/>
      <c r="E15" s="8">
        <f>SUBTOTAL(9,E7:E14)</f>
        <v>36500</v>
      </c>
      <c r="F15" s="6">
        <f>SUBTOTAL(9,F7:F14)</f>
        <v>169910</v>
      </c>
      <c r="G15" s="6">
        <f t="shared" si="0"/>
        <v>16991</v>
      </c>
      <c r="H15" s="15">
        <f t="shared" si="3"/>
        <v>186901</v>
      </c>
      <c r="I15" s="6">
        <f t="shared" si="1"/>
        <v>46359.013791050696</v>
      </c>
    </row>
    <row r="16" spans="2:9" ht="15.75">
      <c r="B16" s="31" t="s">
        <v>63</v>
      </c>
      <c r="C16" s="31"/>
      <c r="D16" s="31"/>
      <c r="E16" s="8">
        <f>SUBTOTAL(1,E7:E14)</f>
        <v>4562.5</v>
      </c>
      <c r="F16" s="6">
        <f t="shared" ref="F16:I16" si="4">SUBTOTAL(1,F7:F14)</f>
        <v>21238.75</v>
      </c>
      <c r="G16" s="6">
        <f t="shared" si="4"/>
        <v>2123.875</v>
      </c>
      <c r="H16" s="6">
        <f t="shared" si="4"/>
        <v>23362.625</v>
      </c>
      <c r="I16" s="6">
        <f t="shared" si="4"/>
        <v>5794.876723881338</v>
      </c>
    </row>
    <row r="17" spans="2:9" ht="15.75">
      <c r="B17" s="31" t="s">
        <v>64</v>
      </c>
      <c r="C17" s="31"/>
      <c r="D17" s="31"/>
      <c r="E17" s="8">
        <f>SUBTOTAL(4,E7:E14)</f>
        <v>8500</v>
      </c>
      <c r="F17" s="6">
        <f t="shared" ref="F17:I17" si="5">SUBTOTAL(4,F7:F14)</f>
        <v>67500</v>
      </c>
      <c r="G17" s="6">
        <f t="shared" si="5"/>
        <v>6750</v>
      </c>
      <c r="H17" s="6">
        <f t="shared" si="5"/>
        <v>74250</v>
      </c>
      <c r="I17" s="6">
        <f t="shared" si="5"/>
        <v>18417.005655322948</v>
      </c>
    </row>
    <row r="18" spans="2:9" ht="15.75">
      <c r="B18" s="31" t="s">
        <v>65</v>
      </c>
      <c r="C18" s="31"/>
      <c r="D18" s="31"/>
      <c r="E18" s="8">
        <f>SUBTOTAL(5,E7:E14)</f>
        <v>1000</v>
      </c>
      <c r="F18" s="6">
        <f t="shared" ref="F18:I18" si="6">SUBTOTAL(5,F7:F14)</f>
        <v>3500</v>
      </c>
      <c r="G18" s="6">
        <f t="shared" si="6"/>
        <v>350</v>
      </c>
      <c r="H18" s="6">
        <f t="shared" si="6"/>
        <v>3850</v>
      </c>
      <c r="I18" s="6">
        <f t="shared" si="6"/>
        <v>954.95584879452326</v>
      </c>
    </row>
    <row r="19" spans="2:9" ht="15.75">
      <c r="B19" s="3"/>
      <c r="C19" s="3"/>
      <c r="D19" s="3"/>
      <c r="E19" s="3"/>
      <c r="F19" s="3"/>
      <c r="G19" s="3"/>
      <c r="H19" s="3"/>
      <c r="I19" s="3"/>
    </row>
    <row r="20" spans="2:9" ht="15.75">
      <c r="B20" s="24" t="s">
        <v>26</v>
      </c>
      <c r="C20" s="24"/>
      <c r="D20" s="3"/>
      <c r="E20" s="24" t="s">
        <v>27</v>
      </c>
      <c r="F20" s="24"/>
      <c r="G20" s="3"/>
      <c r="H20" s="24" t="s">
        <v>28</v>
      </c>
      <c r="I20" s="24"/>
    </row>
    <row r="21" spans="2:9" ht="15.75">
      <c r="B21" s="4" t="s">
        <v>5</v>
      </c>
      <c r="C21" s="4" t="s">
        <v>29</v>
      </c>
      <c r="D21" s="3"/>
      <c r="E21" s="4" t="s">
        <v>5</v>
      </c>
      <c r="F21" s="4" t="s">
        <v>29</v>
      </c>
      <c r="G21" s="3"/>
      <c r="H21" s="4" t="s">
        <v>30</v>
      </c>
      <c r="I21" s="4" t="s">
        <v>29</v>
      </c>
    </row>
    <row r="22" spans="2:9" ht="15.75">
      <c r="B22" s="5" t="s">
        <v>15</v>
      </c>
      <c r="C22" s="16">
        <f>SUMIF(destino,B22,preco_total)</f>
        <v>12628</v>
      </c>
      <c r="D22" s="3"/>
      <c r="E22" s="5" t="s">
        <v>15</v>
      </c>
      <c r="F22" s="16">
        <f>AVERAGEIF(destino,E22,preco_total)</f>
        <v>6314</v>
      </c>
      <c r="G22" s="3"/>
      <c r="H22" s="7" t="s">
        <v>31</v>
      </c>
      <c r="I22" s="16">
        <f>MAX(preco_total)</f>
        <v>74250</v>
      </c>
    </row>
    <row r="23" spans="2:9" ht="15.75">
      <c r="B23" s="5" t="s">
        <v>19</v>
      </c>
      <c r="C23" s="16">
        <f>SUMIF(destino,B23,preco_total)</f>
        <v>19937.5</v>
      </c>
      <c r="D23" s="3"/>
      <c r="E23" s="5" t="s">
        <v>19</v>
      </c>
      <c r="F23" s="16">
        <f>AVERAGEIF(destino,E23,preco_total)</f>
        <v>9968.75</v>
      </c>
      <c r="G23" s="3"/>
      <c r="H23" s="7" t="s">
        <v>32</v>
      </c>
      <c r="I23" s="16">
        <f>MIN(preco_total)</f>
        <v>3850</v>
      </c>
    </row>
    <row r="24" spans="2:9" ht="15.75">
      <c r="B24" s="5" t="s">
        <v>24</v>
      </c>
      <c r="C24" s="16">
        <f>SUMIF(destino,B24,preco_total)</f>
        <v>114735.5</v>
      </c>
      <c r="D24" s="3"/>
      <c r="E24" s="5" t="s">
        <v>24</v>
      </c>
      <c r="F24" s="16">
        <f>AVERAGEIF(destino,E24,preco_total)</f>
        <v>57367.75</v>
      </c>
      <c r="G24" s="3"/>
      <c r="H24" s="7" t="s">
        <v>33</v>
      </c>
      <c r="I24" s="16">
        <f>AVERAGE(preco_total)</f>
        <v>23362.625</v>
      </c>
    </row>
    <row r="25" spans="2:9" ht="15.75">
      <c r="B25" s="5" t="s">
        <v>17</v>
      </c>
      <c r="C25" s="16">
        <f>SUMIF(destino,B25,preco_total)</f>
        <v>39600</v>
      </c>
      <c r="D25" s="3"/>
      <c r="E25" s="5" t="s">
        <v>17</v>
      </c>
      <c r="F25" s="16">
        <f>AVERAGEIF(destino,E25,preco_total)</f>
        <v>19800</v>
      </c>
      <c r="G25" s="3"/>
      <c r="H25" s="7" t="s">
        <v>34</v>
      </c>
      <c r="I25" s="9">
        <f>COUNTA(preco_total)</f>
        <v>8</v>
      </c>
    </row>
    <row r="26" spans="2:9" ht="15.75">
      <c r="B26" s="3"/>
      <c r="C26" s="3"/>
      <c r="D26" s="3"/>
      <c r="E26" s="3"/>
      <c r="F26" s="3"/>
      <c r="G26" s="3"/>
      <c r="H26" s="3"/>
      <c r="I26" s="3"/>
    </row>
    <row r="27" spans="2:9" ht="15.75" customHeight="1">
      <c r="B27" s="30" t="s">
        <v>66</v>
      </c>
      <c r="C27" s="30"/>
      <c r="D27" s="30"/>
      <c r="E27" s="30"/>
      <c r="F27" s="30"/>
      <c r="G27" s="30"/>
      <c r="H27" s="30"/>
      <c r="I27" s="30"/>
    </row>
    <row r="28" spans="2:9" ht="15.75" customHeight="1">
      <c r="B28" s="30"/>
      <c r="C28" s="30"/>
      <c r="D28" s="30"/>
      <c r="E28" s="30"/>
      <c r="F28" s="30"/>
      <c r="G28" s="30"/>
      <c r="H28" s="30"/>
      <c r="I28" s="30"/>
    </row>
    <row r="29" spans="2:9" ht="15.75" customHeight="1">
      <c r="B29" s="30"/>
      <c r="C29" s="30"/>
      <c r="D29" s="30"/>
      <c r="E29" s="30"/>
      <c r="F29" s="30"/>
      <c r="G29" s="30"/>
      <c r="H29" s="30"/>
      <c r="I29" s="30"/>
    </row>
    <row r="30" spans="2:9" ht="15.75">
      <c r="B30" s="3"/>
      <c r="C30" s="3"/>
      <c r="D30" s="3"/>
      <c r="E30" s="3"/>
      <c r="F30" s="3"/>
      <c r="G30" s="3"/>
      <c r="H30" s="3"/>
      <c r="I30" s="3"/>
    </row>
    <row r="31" spans="2:9">
      <c r="B31" s="23" t="s">
        <v>36</v>
      </c>
      <c r="C31" s="23"/>
      <c r="D31" s="23"/>
      <c r="E31" s="23"/>
      <c r="F31" s="23"/>
      <c r="G31" s="23"/>
      <c r="H31" s="23"/>
      <c r="I31" s="23"/>
    </row>
    <row r="32" spans="2:9">
      <c r="B32" s="22" t="s">
        <v>42</v>
      </c>
      <c r="C32" s="21"/>
      <c r="D32" s="21"/>
      <c r="E32" s="21"/>
      <c r="F32" s="21"/>
      <c r="G32" s="21"/>
      <c r="H32" s="21"/>
      <c r="I32" s="21"/>
    </row>
    <row r="33" spans="2:9">
      <c r="B33" s="22" t="s">
        <v>45</v>
      </c>
      <c r="C33" s="21"/>
      <c r="D33" s="21"/>
      <c r="E33" s="21"/>
      <c r="F33" s="21"/>
      <c r="G33" s="21"/>
      <c r="H33" s="21"/>
      <c r="I33" s="21"/>
    </row>
    <row r="34" spans="2:9">
      <c r="B34" s="22" t="s">
        <v>46</v>
      </c>
      <c r="C34" s="21"/>
      <c r="D34" s="21"/>
      <c r="E34" s="21"/>
      <c r="F34" s="21"/>
      <c r="G34" s="21"/>
      <c r="H34" s="21"/>
      <c r="I34" s="21"/>
    </row>
    <row r="35" spans="2:9">
      <c r="B35" s="22" t="s">
        <v>47</v>
      </c>
      <c r="C35" s="21"/>
      <c r="D35" s="21"/>
      <c r="E35" s="21"/>
      <c r="F35" s="21"/>
      <c r="G35" s="21"/>
      <c r="H35" s="21"/>
      <c r="I35" s="21"/>
    </row>
    <row r="36" spans="2:9">
      <c r="B36" s="22" t="s">
        <v>48</v>
      </c>
      <c r="C36" s="21"/>
      <c r="D36" s="21"/>
      <c r="E36" s="21"/>
      <c r="F36" s="21"/>
      <c r="G36" s="21"/>
      <c r="H36" s="21"/>
      <c r="I36" s="21"/>
    </row>
    <row r="37" spans="2:9">
      <c r="B37" s="22" t="s">
        <v>49</v>
      </c>
      <c r="C37" s="21"/>
      <c r="D37" s="21"/>
      <c r="E37" s="21"/>
      <c r="F37" s="21"/>
      <c r="G37" s="21"/>
      <c r="H37" s="21"/>
      <c r="I37" s="21"/>
    </row>
    <row r="38" spans="2:9">
      <c r="B38" s="22" t="s">
        <v>50</v>
      </c>
      <c r="C38" s="21"/>
      <c r="D38" s="21"/>
      <c r="E38" s="21"/>
      <c r="F38" s="21"/>
      <c r="G38" s="21"/>
      <c r="H38" s="21"/>
      <c r="I38" s="21"/>
    </row>
    <row r="39" spans="2:9">
      <c r="B39" s="20" t="s">
        <v>51</v>
      </c>
      <c r="C39" s="21"/>
      <c r="D39" s="21"/>
      <c r="E39" s="21"/>
      <c r="F39" s="21"/>
      <c r="G39" s="21"/>
      <c r="H39" s="21"/>
      <c r="I39" s="21"/>
    </row>
    <row r="40" spans="2:9">
      <c r="B40" s="20" t="s">
        <v>52</v>
      </c>
      <c r="C40" s="21"/>
      <c r="D40" s="21"/>
      <c r="E40" s="21"/>
      <c r="F40" s="21"/>
      <c r="G40" s="21"/>
      <c r="H40" s="21"/>
      <c r="I40" s="21"/>
    </row>
    <row r="41" spans="2:9">
      <c r="B41" s="20" t="s">
        <v>53</v>
      </c>
      <c r="C41" s="21"/>
      <c r="D41" s="21"/>
      <c r="E41" s="21"/>
      <c r="F41" s="21"/>
      <c r="G41" s="21"/>
      <c r="H41" s="21"/>
      <c r="I41" s="21"/>
    </row>
    <row r="42" spans="2:9">
      <c r="B42" s="20" t="s">
        <v>54</v>
      </c>
      <c r="C42" s="21"/>
      <c r="D42" s="21"/>
      <c r="E42" s="21"/>
      <c r="F42" s="21"/>
      <c r="G42" s="21"/>
      <c r="H42" s="21"/>
      <c r="I42" s="21"/>
    </row>
    <row r="43" spans="2:9">
      <c r="B43" s="20" t="s">
        <v>55</v>
      </c>
      <c r="C43" s="21"/>
      <c r="D43" s="21"/>
      <c r="E43" s="21"/>
      <c r="F43" s="21"/>
      <c r="G43" s="21"/>
      <c r="H43" s="21"/>
      <c r="I43" s="21"/>
    </row>
    <row r="44" spans="2:9">
      <c r="B44" s="20" t="s">
        <v>56</v>
      </c>
      <c r="C44" s="21"/>
      <c r="D44" s="21"/>
      <c r="E44" s="21"/>
      <c r="F44" s="21"/>
      <c r="G44" s="21"/>
      <c r="H44" s="21"/>
      <c r="I44" s="21"/>
    </row>
    <row r="45" spans="2:9"/>
    <row r="46" spans="2:9" hidden="1"/>
    <row r="47" spans="2:9" hidden="1"/>
  </sheetData>
  <autoFilter ref="B5:I17" xr:uid="{00000000-0009-0000-0000-000000000000}"/>
  <sortState ref="B22:B25">
    <sortCondition ref="B22"/>
  </sortState>
  <mergeCells count="26">
    <mergeCell ref="H20:I20"/>
    <mergeCell ref="B5:B6"/>
    <mergeCell ref="C5:C6"/>
    <mergeCell ref="B2:D4"/>
    <mergeCell ref="E2:G4"/>
    <mergeCell ref="B20:C20"/>
    <mergeCell ref="E20:F20"/>
    <mergeCell ref="B15:D15"/>
    <mergeCell ref="B16:D16"/>
    <mergeCell ref="B17:D17"/>
    <mergeCell ref="B18:D18"/>
    <mergeCell ref="B27:I29"/>
    <mergeCell ref="B41:I41"/>
    <mergeCell ref="B42:I42"/>
    <mergeCell ref="B43:I43"/>
    <mergeCell ref="B44:I44"/>
    <mergeCell ref="B36:I36"/>
    <mergeCell ref="B37:I37"/>
    <mergeCell ref="B38:I38"/>
    <mergeCell ref="B39:I39"/>
    <mergeCell ref="B40:I40"/>
    <mergeCell ref="B31:I31"/>
    <mergeCell ref="B32:I32"/>
    <mergeCell ref="B33:I33"/>
    <mergeCell ref="B34:I34"/>
    <mergeCell ref="B35:I35"/>
  </mergeCells>
  <pageMargins left="0.51180555555555596" right="0.51180555555555596" top="0.78680555555555598" bottom="0.78680555555555598" header="0.31388888888888899" footer="0.31388888888888899"/>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2D378-391A-4F27-A995-018A6DD1D31A}">
  <dimension ref="A2:J15"/>
  <sheetViews>
    <sheetView zoomScale="160" zoomScaleNormal="160" workbookViewId="0"/>
  </sheetViews>
  <sheetFormatPr defaultColWidth="0" defaultRowHeight="15"/>
  <cols>
    <col min="1" max="1" width="9.140625" customWidth="1"/>
    <col min="2" max="2" width="11" bestFit="1" customWidth="1"/>
    <col min="3" max="3" width="12.42578125" bestFit="1" customWidth="1"/>
    <col min="4" max="4" width="19.42578125" bestFit="1" customWidth="1"/>
    <col min="5" max="5" width="11.85546875" bestFit="1" customWidth="1"/>
    <col min="6" max="6" width="21" bestFit="1" customWidth="1"/>
    <col min="7" max="7" width="18.5703125" bestFit="1" customWidth="1"/>
    <col min="8" max="8" width="15.42578125" bestFit="1" customWidth="1"/>
    <col min="9" max="9" width="19.140625" bestFit="1" customWidth="1"/>
    <col min="10" max="10" width="9.140625" customWidth="1"/>
    <col min="11" max="16384" width="9.140625" hidden="1"/>
  </cols>
  <sheetData>
    <row r="2" spans="2:9">
      <c r="B2" s="25" t="s">
        <v>4</v>
      </c>
      <c r="C2" s="25" t="s">
        <v>5</v>
      </c>
      <c r="D2" s="32" t="s">
        <v>67</v>
      </c>
      <c r="E2" s="32" t="s">
        <v>6</v>
      </c>
      <c r="F2" s="17" t="s">
        <v>7</v>
      </c>
      <c r="G2" s="17" t="s">
        <v>8</v>
      </c>
      <c r="H2" s="17" t="s">
        <v>9</v>
      </c>
      <c r="I2" s="17" t="s">
        <v>10</v>
      </c>
    </row>
    <row r="3" spans="2:9">
      <c r="B3" s="25"/>
      <c r="C3" s="25"/>
      <c r="D3" s="32" t="s">
        <v>12</v>
      </c>
      <c r="E3" s="32" t="s">
        <v>11</v>
      </c>
      <c r="F3" s="17" t="s">
        <v>12</v>
      </c>
      <c r="G3" s="17" t="s">
        <v>12</v>
      </c>
      <c r="H3" s="17" t="s">
        <v>12</v>
      </c>
      <c r="I3" s="17" t="s">
        <v>13</v>
      </c>
    </row>
    <row r="4" spans="2:9" ht="15.75">
      <c r="B4" s="5" t="s">
        <v>14</v>
      </c>
      <c r="C4" s="5" t="s">
        <v>15</v>
      </c>
      <c r="D4" s="33">
        <v>1.33</v>
      </c>
      <c r="E4" s="34">
        <v>6000</v>
      </c>
      <c r="F4" s="6">
        <f>PRODUCT(D4:E4)</f>
        <v>7980</v>
      </c>
      <c r="G4" s="6">
        <f t="shared" ref="G4:G11" si="0">PRODUCT(F4,frete)</f>
        <v>798</v>
      </c>
      <c r="H4" s="15">
        <f>SUM(F4:G4)</f>
        <v>8778</v>
      </c>
      <c r="I4" s="6">
        <f t="shared" ref="I4:I11" si="1">(H4/dolar)</f>
        <v>2177.2993352515132</v>
      </c>
    </row>
    <row r="5" spans="2:9" ht="15.75">
      <c r="B5" s="5" t="s">
        <v>16</v>
      </c>
      <c r="C5" s="5" t="s">
        <v>17</v>
      </c>
      <c r="D5" s="33">
        <v>1.5</v>
      </c>
      <c r="E5" s="34">
        <v>3000</v>
      </c>
      <c r="F5" s="6">
        <f t="shared" ref="F5:F11" si="2">PRODUCT(D5:E5)</f>
        <v>4500</v>
      </c>
      <c r="G5" s="6">
        <f t="shared" si="0"/>
        <v>450</v>
      </c>
      <c r="H5" s="15">
        <f t="shared" ref="H5:H11" si="3">SUM(F5:G5)</f>
        <v>4950</v>
      </c>
      <c r="I5" s="6">
        <f t="shared" si="1"/>
        <v>1227.8003770215298</v>
      </c>
    </row>
    <row r="6" spans="2:9" ht="15.75">
      <c r="B6" s="5" t="s">
        <v>18</v>
      </c>
      <c r="C6" s="5" t="s">
        <v>19</v>
      </c>
      <c r="D6" s="33">
        <v>1.25</v>
      </c>
      <c r="E6" s="34">
        <v>3500</v>
      </c>
      <c r="F6" s="6">
        <f t="shared" si="2"/>
        <v>4375</v>
      </c>
      <c r="G6" s="6">
        <f t="shared" si="0"/>
        <v>437.5</v>
      </c>
      <c r="H6" s="15">
        <f t="shared" si="3"/>
        <v>4812.5</v>
      </c>
      <c r="I6" s="6">
        <f t="shared" si="1"/>
        <v>1193.6948109931541</v>
      </c>
    </row>
    <row r="7" spans="2:9" ht="15.75">
      <c r="B7" s="5" t="s">
        <v>20</v>
      </c>
      <c r="C7" s="5" t="s">
        <v>15</v>
      </c>
      <c r="D7" s="33">
        <v>3.5</v>
      </c>
      <c r="E7" s="34">
        <v>1000</v>
      </c>
      <c r="F7" s="6">
        <f t="shared" si="2"/>
        <v>3500</v>
      </c>
      <c r="G7" s="6">
        <f t="shared" si="0"/>
        <v>350</v>
      </c>
      <c r="H7" s="15">
        <f t="shared" si="3"/>
        <v>3850</v>
      </c>
      <c r="I7" s="6">
        <f t="shared" si="1"/>
        <v>954.95584879452326</v>
      </c>
    </row>
    <row r="8" spans="2:9" ht="15.75">
      <c r="B8" s="5" t="s">
        <v>21</v>
      </c>
      <c r="C8" s="5" t="s">
        <v>17</v>
      </c>
      <c r="D8" s="33">
        <v>7</v>
      </c>
      <c r="E8" s="34">
        <v>4500</v>
      </c>
      <c r="F8" s="6">
        <f t="shared" si="2"/>
        <v>31500</v>
      </c>
      <c r="G8" s="6">
        <f t="shared" si="0"/>
        <v>3150</v>
      </c>
      <c r="H8" s="15">
        <f t="shared" si="3"/>
        <v>34650</v>
      </c>
      <c r="I8" s="6">
        <f t="shared" si="1"/>
        <v>8594.6026391507094</v>
      </c>
    </row>
    <row r="9" spans="2:9" ht="15.75">
      <c r="B9" s="5" t="s">
        <v>22</v>
      </c>
      <c r="C9" s="5" t="s">
        <v>19</v>
      </c>
      <c r="D9" s="33">
        <v>5.5</v>
      </c>
      <c r="E9" s="34">
        <v>2500</v>
      </c>
      <c r="F9" s="6">
        <f t="shared" si="2"/>
        <v>13750</v>
      </c>
      <c r="G9" s="6">
        <f t="shared" si="0"/>
        <v>1375</v>
      </c>
      <c r="H9" s="15">
        <f t="shared" si="3"/>
        <v>15125</v>
      </c>
      <c r="I9" s="6">
        <f t="shared" si="1"/>
        <v>3751.6122631213411</v>
      </c>
    </row>
    <row r="10" spans="2:9" ht="15.75">
      <c r="B10" s="5" t="s">
        <v>23</v>
      </c>
      <c r="C10" s="5" t="s">
        <v>24</v>
      </c>
      <c r="D10" s="33">
        <v>4.33</v>
      </c>
      <c r="E10" s="34">
        <v>8500</v>
      </c>
      <c r="F10" s="6">
        <f t="shared" si="2"/>
        <v>36805</v>
      </c>
      <c r="G10" s="6">
        <f t="shared" si="0"/>
        <v>3680.5</v>
      </c>
      <c r="H10" s="15">
        <f t="shared" si="3"/>
        <v>40485.5</v>
      </c>
      <c r="I10" s="6">
        <f t="shared" si="1"/>
        <v>10042.042861394979</v>
      </c>
    </row>
    <row r="11" spans="2:9" ht="15.75">
      <c r="B11" s="5" t="s">
        <v>25</v>
      </c>
      <c r="C11" s="5" t="s">
        <v>24</v>
      </c>
      <c r="D11" s="35">
        <v>9</v>
      </c>
      <c r="E11" s="34">
        <v>7500</v>
      </c>
      <c r="F11" s="6">
        <f t="shared" si="2"/>
        <v>67500</v>
      </c>
      <c r="G11" s="6">
        <f t="shared" si="0"/>
        <v>6750</v>
      </c>
      <c r="H11" s="15">
        <f t="shared" si="3"/>
        <v>74250</v>
      </c>
      <c r="I11" s="6">
        <f t="shared" si="1"/>
        <v>18417.005655322948</v>
      </c>
    </row>
    <row r="12" spans="2:9" ht="15.75">
      <c r="B12" s="29" t="s">
        <v>58</v>
      </c>
      <c r="C12" s="29"/>
      <c r="D12" s="29"/>
      <c r="E12" s="19">
        <f t="shared" ref="E12" si="4">SUBTOTAL(9,E4:E11)</f>
        <v>36500</v>
      </c>
      <c r="F12" s="19">
        <f t="shared" ref="F12" si="5">SUBTOTAL(9,F4:F11)</f>
        <v>169910</v>
      </c>
      <c r="G12" s="19">
        <f t="shared" ref="G12" si="6">SUBTOTAL(9,G4:G11)</f>
        <v>16991</v>
      </c>
      <c r="H12" s="19">
        <f t="shared" ref="H12" si="7">SUBTOTAL(9,H4:H11)</f>
        <v>186901</v>
      </c>
      <c r="I12" s="19">
        <f t="shared" ref="I12" si="8">SUBTOTAL(9,I4:I11)</f>
        <v>46359.013791050704</v>
      </c>
    </row>
    <row r="13" spans="2:9" ht="15.75">
      <c r="B13" s="29" t="s">
        <v>59</v>
      </c>
      <c r="C13" s="29"/>
      <c r="D13" s="29"/>
      <c r="E13" s="19">
        <f>SUBTOTAL(1,E4:E11)</f>
        <v>4562.5</v>
      </c>
      <c r="F13" s="19">
        <f t="shared" ref="F13:I13" si="9">SUBTOTAL(1,F4:F11)</f>
        <v>21238.75</v>
      </c>
      <c r="G13" s="19">
        <f t="shared" si="9"/>
        <v>2123.875</v>
      </c>
      <c r="H13" s="19">
        <f t="shared" si="9"/>
        <v>23362.625</v>
      </c>
      <c r="I13" s="19">
        <f t="shared" si="9"/>
        <v>5794.876723881338</v>
      </c>
    </row>
    <row r="14" spans="2:9" ht="15.75">
      <c r="B14" s="29" t="s">
        <v>60</v>
      </c>
      <c r="C14" s="29"/>
      <c r="D14" s="29"/>
      <c r="E14" s="19">
        <f>SUBTOTAL(4,E4:E11)</f>
        <v>8500</v>
      </c>
      <c r="F14" s="19">
        <f t="shared" ref="F14:I14" si="10">SUBTOTAL(4,F4:F11)</f>
        <v>67500</v>
      </c>
      <c r="G14" s="19">
        <f t="shared" si="10"/>
        <v>6750</v>
      </c>
      <c r="H14" s="19">
        <f t="shared" si="10"/>
        <v>74250</v>
      </c>
      <c r="I14" s="19">
        <f t="shared" si="10"/>
        <v>18417.005655322948</v>
      </c>
    </row>
    <row r="15" spans="2:9" ht="15.75">
      <c r="B15" s="29" t="s">
        <v>61</v>
      </c>
      <c r="C15" s="29"/>
      <c r="D15" s="29"/>
      <c r="E15" s="19">
        <f>SUBTOTAL(5,E4:E11)</f>
        <v>1000</v>
      </c>
      <c r="F15" s="19">
        <f t="shared" ref="F15:I15" si="11">SUBTOTAL(5,F4:F11)</f>
        <v>3500</v>
      </c>
      <c r="G15" s="19">
        <f t="shared" si="11"/>
        <v>350</v>
      </c>
      <c r="H15" s="19">
        <f t="shared" si="11"/>
        <v>3850</v>
      </c>
      <c r="I15" s="19">
        <f t="shared" si="11"/>
        <v>954.95584879452326</v>
      </c>
    </row>
  </sheetData>
  <autoFilter ref="B2:I14" xr:uid="{CF4F3119-5F13-4001-8A99-30BCC43787D5}"/>
  <mergeCells count="6">
    <mergeCell ref="B15:D15"/>
    <mergeCell ref="B2:B3"/>
    <mergeCell ref="C2:C3"/>
    <mergeCell ref="B12:D12"/>
    <mergeCell ref="B13:D13"/>
    <mergeCell ref="B14:D14"/>
  </mergeCells>
  <pageMargins left="0.511811024" right="0.511811024" top="0.78740157499999996" bottom="0.78740157499999996" header="0.31496062000000002" footer="0.31496062000000002"/>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DA976-7523-4B4D-97F0-856BCB61E991}">
  <dimension ref="A2:J15"/>
  <sheetViews>
    <sheetView zoomScale="160" zoomScaleNormal="160" workbookViewId="0"/>
  </sheetViews>
  <sheetFormatPr defaultColWidth="0" defaultRowHeight="15"/>
  <cols>
    <col min="1" max="1" width="9.140625" customWidth="1"/>
    <col min="2" max="2" width="11" bestFit="1" customWidth="1"/>
    <col min="3" max="3" width="12.42578125" bestFit="1" customWidth="1"/>
    <col min="4" max="4" width="19.42578125" bestFit="1" customWidth="1"/>
    <col min="5" max="5" width="10.7109375" bestFit="1" customWidth="1"/>
    <col min="6" max="6" width="21" bestFit="1" customWidth="1"/>
    <col min="7" max="7" width="18.5703125" bestFit="1" customWidth="1"/>
    <col min="8" max="8" width="15.42578125" bestFit="1" customWidth="1"/>
    <col min="9" max="9" width="19.140625" bestFit="1" customWidth="1"/>
    <col min="10" max="10" width="9.140625" customWidth="1"/>
    <col min="11" max="16384" width="9.140625" hidden="1"/>
  </cols>
  <sheetData>
    <row r="2" spans="2:9">
      <c r="B2" s="29" t="s">
        <v>58</v>
      </c>
      <c r="C2" s="29"/>
      <c r="D2" s="29"/>
      <c r="E2" s="18">
        <f>SUBTOTAL(9,E8:E15)</f>
        <v>36500</v>
      </c>
      <c r="F2" s="18">
        <f t="shared" ref="F2:I2" si="0">SUBTOTAL(9,F8:F15)</f>
        <v>169910</v>
      </c>
      <c r="G2" s="18">
        <f t="shared" si="0"/>
        <v>16991</v>
      </c>
      <c r="H2" s="18">
        <f t="shared" si="0"/>
        <v>186901</v>
      </c>
      <c r="I2" s="18">
        <f t="shared" si="0"/>
        <v>46359.013791050704</v>
      </c>
    </row>
    <row r="3" spans="2:9">
      <c r="B3" s="29" t="s">
        <v>59</v>
      </c>
      <c r="C3" s="29"/>
      <c r="D3" s="29"/>
      <c r="E3" s="18">
        <f>SUBTOTAL(1,E8:E15)</f>
        <v>4562.5</v>
      </c>
      <c r="F3" s="18">
        <f t="shared" ref="F3:I3" si="1">SUBTOTAL(1,F8:F15)</f>
        <v>21238.75</v>
      </c>
      <c r="G3" s="18">
        <f t="shared" si="1"/>
        <v>2123.875</v>
      </c>
      <c r="H3" s="18">
        <f t="shared" si="1"/>
        <v>23362.625</v>
      </c>
      <c r="I3" s="18">
        <f t="shared" si="1"/>
        <v>5794.876723881338</v>
      </c>
    </row>
    <row r="4" spans="2:9">
      <c r="B4" s="29" t="s">
        <v>60</v>
      </c>
      <c r="C4" s="29"/>
      <c r="D4" s="29"/>
      <c r="E4" s="18">
        <f>SUBTOTAL(4,E8:E15)</f>
        <v>8500</v>
      </c>
      <c r="F4" s="18">
        <f t="shared" ref="F4:I4" si="2">SUBTOTAL(4,F8:F15)</f>
        <v>67500</v>
      </c>
      <c r="G4" s="18">
        <f t="shared" si="2"/>
        <v>6750</v>
      </c>
      <c r="H4" s="18">
        <f t="shared" si="2"/>
        <v>74250</v>
      </c>
      <c r="I4" s="18">
        <f t="shared" si="2"/>
        <v>18417.005655322948</v>
      </c>
    </row>
    <row r="5" spans="2:9">
      <c r="B5" s="29" t="s">
        <v>61</v>
      </c>
      <c r="C5" s="29"/>
      <c r="D5" s="29"/>
      <c r="E5" s="18">
        <f>SUBTOTAL(5,E8:E15)</f>
        <v>1000</v>
      </c>
      <c r="F5" s="18">
        <f t="shared" ref="F5:I5" si="3">SUBTOTAL(5,F8:F15)</f>
        <v>3500</v>
      </c>
      <c r="G5" s="18">
        <f t="shared" si="3"/>
        <v>350</v>
      </c>
      <c r="H5" s="18">
        <f t="shared" si="3"/>
        <v>3850</v>
      </c>
      <c r="I5" s="18">
        <f t="shared" si="3"/>
        <v>954.95584879452326</v>
      </c>
    </row>
    <row r="6" spans="2:9">
      <c r="B6" s="25" t="s">
        <v>4</v>
      </c>
      <c r="C6" s="25" t="s">
        <v>5</v>
      </c>
      <c r="D6" s="32" t="s">
        <v>67</v>
      </c>
      <c r="E6" s="32" t="s">
        <v>6</v>
      </c>
      <c r="F6" s="17" t="s">
        <v>7</v>
      </c>
      <c r="G6" s="17" t="s">
        <v>8</v>
      </c>
      <c r="H6" s="17" t="s">
        <v>9</v>
      </c>
      <c r="I6" s="17" t="s">
        <v>10</v>
      </c>
    </row>
    <row r="7" spans="2:9">
      <c r="B7" s="25"/>
      <c r="C7" s="25"/>
      <c r="D7" s="32" t="s">
        <v>12</v>
      </c>
      <c r="E7" s="32" t="s">
        <v>11</v>
      </c>
      <c r="F7" s="17" t="s">
        <v>12</v>
      </c>
      <c r="G7" s="17" t="s">
        <v>12</v>
      </c>
      <c r="H7" s="17" t="s">
        <v>12</v>
      </c>
      <c r="I7" s="17" t="s">
        <v>13</v>
      </c>
    </row>
    <row r="8" spans="2:9" ht="15.75">
      <c r="B8" s="5" t="s">
        <v>14</v>
      </c>
      <c r="C8" s="5" t="s">
        <v>15</v>
      </c>
      <c r="D8" s="33">
        <v>1.33</v>
      </c>
      <c r="E8" s="34">
        <v>6000</v>
      </c>
      <c r="F8" s="6">
        <f>PRODUCT(D8:E8)</f>
        <v>7980</v>
      </c>
      <c r="G8" s="6">
        <f t="shared" ref="G8:G15" si="4">PRODUCT(F8,frete)</f>
        <v>798</v>
      </c>
      <c r="H8" s="15">
        <f>SUM(F8:G8)</f>
        <v>8778</v>
      </c>
      <c r="I8" s="6">
        <f t="shared" ref="I8:I15" si="5">(H8/dolar)</f>
        <v>2177.2993352515132</v>
      </c>
    </row>
    <row r="9" spans="2:9" ht="15.75">
      <c r="B9" s="5" t="s">
        <v>16</v>
      </c>
      <c r="C9" s="5" t="s">
        <v>17</v>
      </c>
      <c r="D9" s="33">
        <v>1.5</v>
      </c>
      <c r="E9" s="34">
        <v>3000</v>
      </c>
      <c r="F9" s="6">
        <f t="shared" ref="F9:F15" si="6">PRODUCT(D9:E9)</f>
        <v>4500</v>
      </c>
      <c r="G9" s="6">
        <f t="shared" si="4"/>
        <v>450</v>
      </c>
      <c r="H9" s="15">
        <f t="shared" ref="H9:H15" si="7">SUM(F9:G9)</f>
        <v>4950</v>
      </c>
      <c r="I9" s="6">
        <f t="shared" si="5"/>
        <v>1227.8003770215298</v>
      </c>
    </row>
    <row r="10" spans="2:9" ht="15.75">
      <c r="B10" s="5" t="s">
        <v>18</v>
      </c>
      <c r="C10" s="5" t="s">
        <v>19</v>
      </c>
      <c r="D10" s="33">
        <v>1.25</v>
      </c>
      <c r="E10" s="34">
        <v>3500</v>
      </c>
      <c r="F10" s="6">
        <f t="shared" si="6"/>
        <v>4375</v>
      </c>
      <c r="G10" s="6">
        <f t="shared" si="4"/>
        <v>437.5</v>
      </c>
      <c r="H10" s="15">
        <f t="shared" si="7"/>
        <v>4812.5</v>
      </c>
      <c r="I10" s="6">
        <f t="shared" si="5"/>
        <v>1193.6948109931541</v>
      </c>
    </row>
    <row r="11" spans="2:9" ht="15.75">
      <c r="B11" s="5" t="s">
        <v>20</v>
      </c>
      <c r="C11" s="5" t="s">
        <v>15</v>
      </c>
      <c r="D11" s="33">
        <v>3.5</v>
      </c>
      <c r="E11" s="34">
        <v>1000</v>
      </c>
      <c r="F11" s="6">
        <f t="shared" si="6"/>
        <v>3500</v>
      </c>
      <c r="G11" s="6">
        <f t="shared" si="4"/>
        <v>350</v>
      </c>
      <c r="H11" s="15">
        <f t="shared" si="7"/>
        <v>3850</v>
      </c>
      <c r="I11" s="6">
        <f t="shared" si="5"/>
        <v>954.95584879452326</v>
      </c>
    </row>
    <row r="12" spans="2:9" ht="15.75">
      <c r="B12" s="5" t="s">
        <v>21</v>
      </c>
      <c r="C12" s="5" t="s">
        <v>17</v>
      </c>
      <c r="D12" s="33">
        <v>7</v>
      </c>
      <c r="E12" s="34">
        <v>4500</v>
      </c>
      <c r="F12" s="6">
        <f t="shared" si="6"/>
        <v>31500</v>
      </c>
      <c r="G12" s="6">
        <f t="shared" si="4"/>
        <v>3150</v>
      </c>
      <c r="H12" s="15">
        <f t="shared" si="7"/>
        <v>34650</v>
      </c>
      <c r="I12" s="6">
        <f t="shared" si="5"/>
        <v>8594.6026391507094</v>
      </c>
    </row>
    <row r="13" spans="2:9" ht="15.75">
      <c r="B13" s="5" t="s">
        <v>22</v>
      </c>
      <c r="C13" s="5" t="s">
        <v>19</v>
      </c>
      <c r="D13" s="33">
        <v>5.5</v>
      </c>
      <c r="E13" s="34">
        <v>2500</v>
      </c>
      <c r="F13" s="6">
        <f t="shared" si="6"/>
        <v>13750</v>
      </c>
      <c r="G13" s="6">
        <f t="shared" si="4"/>
        <v>1375</v>
      </c>
      <c r="H13" s="15">
        <f t="shared" si="7"/>
        <v>15125</v>
      </c>
      <c r="I13" s="6">
        <f t="shared" si="5"/>
        <v>3751.6122631213411</v>
      </c>
    </row>
    <row r="14" spans="2:9" ht="15.75">
      <c r="B14" s="5" t="s">
        <v>23</v>
      </c>
      <c r="C14" s="5" t="s">
        <v>24</v>
      </c>
      <c r="D14" s="33">
        <v>4.33</v>
      </c>
      <c r="E14" s="34">
        <v>8500</v>
      </c>
      <c r="F14" s="6">
        <f t="shared" si="6"/>
        <v>36805</v>
      </c>
      <c r="G14" s="6">
        <f t="shared" si="4"/>
        <v>3680.5</v>
      </c>
      <c r="H14" s="15">
        <f t="shared" si="7"/>
        <v>40485.5</v>
      </c>
      <c r="I14" s="6">
        <f t="shared" si="5"/>
        <v>10042.042861394979</v>
      </c>
    </row>
    <row r="15" spans="2:9" ht="15.75">
      <c r="B15" s="5" t="s">
        <v>25</v>
      </c>
      <c r="C15" s="5" t="s">
        <v>24</v>
      </c>
      <c r="D15" s="33">
        <v>9</v>
      </c>
      <c r="E15" s="34">
        <v>7500</v>
      </c>
      <c r="F15" s="6">
        <f t="shared" si="6"/>
        <v>67500</v>
      </c>
      <c r="G15" s="6">
        <f t="shared" si="4"/>
        <v>6750</v>
      </c>
      <c r="H15" s="15">
        <f t="shared" si="7"/>
        <v>74250</v>
      </c>
      <c r="I15" s="6">
        <f t="shared" si="5"/>
        <v>18417.005655322948</v>
      </c>
    </row>
  </sheetData>
  <autoFilter ref="B6:I15" xr:uid="{74618642-19AF-4C8B-A1D4-95CB150E325C}"/>
  <mergeCells count="6">
    <mergeCell ref="B6:B7"/>
    <mergeCell ref="C6:C7"/>
    <mergeCell ref="B2:D2"/>
    <mergeCell ref="B3:D3"/>
    <mergeCell ref="B4:D4"/>
    <mergeCell ref="B5:D5"/>
  </mergeCells>
  <pageMargins left="0.511811024" right="0.511811024" top="0.78740157499999996" bottom="0.78740157499999996" header="0.31496062000000002" footer="0.31496062000000002"/>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3"/>
  <sheetViews>
    <sheetView workbookViewId="0">
      <selection activeCell="A13" sqref="A13"/>
    </sheetView>
  </sheetViews>
  <sheetFormatPr defaultRowHeight="15"/>
  <cols>
    <col min="1" max="1" width="10.7109375" bestFit="1" customWidth="1"/>
    <col min="2" max="2" width="15.140625" bestFit="1" customWidth="1"/>
    <col min="3" max="3" width="14" bestFit="1" customWidth="1"/>
  </cols>
  <sheetData>
    <row r="1" spans="1:3">
      <c r="A1" t="s">
        <v>57</v>
      </c>
    </row>
    <row r="3" spans="1:3">
      <c r="A3" t="s">
        <v>37</v>
      </c>
    </row>
    <row r="5" spans="1:3">
      <c r="A5" t="s">
        <v>38</v>
      </c>
      <c r="B5" t="s">
        <v>39</v>
      </c>
      <c r="C5" t="s">
        <v>40</v>
      </c>
    </row>
    <row r="6" spans="1:3">
      <c r="A6" s="11">
        <v>43609</v>
      </c>
      <c r="B6">
        <v>4.0316000000000001</v>
      </c>
      <c r="C6">
        <v>4.0321999999999996</v>
      </c>
    </row>
    <row r="7" spans="1:3">
      <c r="A7" t="s">
        <v>41</v>
      </c>
    </row>
    <row r="13" spans="1:3">
      <c r="A13" s="13" t="s">
        <v>43</v>
      </c>
      <c r="C13" s="14" t="s">
        <v>44</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4</vt:i4>
      </vt:variant>
      <vt:variant>
        <vt:lpstr>Intervalos Nomeados</vt:lpstr>
      </vt:variant>
      <vt:variant>
        <vt:i4>6</vt:i4>
      </vt:variant>
    </vt:vector>
  </HeadingPairs>
  <TitlesOfParts>
    <vt:vector size="10" baseType="lpstr">
      <vt:lpstr>Planilha Frutas</vt:lpstr>
      <vt:lpstr>Exemplo1 Subtotal</vt:lpstr>
      <vt:lpstr>Exemplo 2 Subtotal</vt:lpstr>
      <vt:lpstr>Dólar</vt:lpstr>
      <vt:lpstr>Dólar!consultarUltimaCotacaoDolar.do</vt:lpstr>
      <vt:lpstr>destino</vt:lpstr>
      <vt:lpstr>dolar</vt:lpstr>
      <vt:lpstr>frete</vt:lpstr>
      <vt:lpstr>frutas</vt:lpstr>
      <vt:lpstr>preco_total</vt:lpstr>
    </vt:vector>
  </TitlesOfParts>
  <Company>SENAC Tatuapé</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ROBSON SILVA VAAMONDE</dc:creator>
  <cp:lastModifiedBy>vaamonde</cp:lastModifiedBy>
  <cp:lastPrinted>2019-02-12T00:05:34Z</cp:lastPrinted>
  <dcterms:created xsi:type="dcterms:W3CDTF">2015-01-23T16:28:00Z</dcterms:created>
  <dcterms:modified xsi:type="dcterms:W3CDTF">2019-05-26T14:44:05Z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1046-10.1.0.5707</vt:lpwstr>
  </property>
  <property fmtid="{D5CDD505-2E9C-101B-9397-08002B2CF9AE}" pid="3" name="WorkbookGuid">
    <vt:lpwstr>37694305-c708-4520-81cf-6123914553c3</vt:lpwstr>
  </property>
  <property fmtid="{D5CDD505-2E9C-101B-9397-08002B2CF9AE}" pid="4" name="KSOReadingLayout">
    <vt:bool>true</vt:bool>
  </property>
</Properties>
</file>