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obson.svaamondesup\Downloads\"/>
    </mc:Choice>
  </mc:AlternateContent>
  <bookViews>
    <workbookView xWindow="0" yWindow="0" windowWidth="24000" windowHeight="10890"/>
  </bookViews>
  <sheets>
    <sheet name="Descontos" sheetId="1" r:id="rId1"/>
    <sheet name="Configurações" sheetId="2" r:id="rId2"/>
    <sheet name="Sites" sheetId="3" r:id="rId3"/>
  </sheets>
  <definedNames>
    <definedName name="aliquota_padrao">Configurações!$F$13:$G$14</definedName>
    <definedName name="imposto_inss">Configurações!$F$8:$G$10</definedName>
    <definedName name="imposto_ir">Configurações!$B$8:$D$12</definedName>
    <definedName name="valor_aliquota">Configurações!$F$13</definedName>
  </definedNames>
  <calcPr calcId="162913"/>
</workbook>
</file>

<file path=xl/calcChain.xml><?xml version="1.0" encoding="utf-8"?>
<calcChain xmlns="http://schemas.openxmlformats.org/spreadsheetml/2006/main">
  <c r="H14" i="1" l="1"/>
  <c r="D14" i="1" s="1"/>
  <c r="H15" i="1"/>
  <c r="D15" i="1" s="1"/>
  <c r="H16" i="1"/>
  <c r="D16" i="1" s="1"/>
  <c r="H17" i="1"/>
  <c r="D17" i="1" s="1"/>
  <c r="H18" i="1"/>
  <c r="D18" i="1" s="1"/>
  <c r="H19" i="1"/>
  <c r="D19" i="1" s="1"/>
  <c r="E19" i="1" s="1"/>
  <c r="H20" i="1"/>
  <c r="D20" i="1" s="1"/>
  <c r="H21" i="1"/>
  <c r="D21" i="1" s="1"/>
  <c r="H22" i="1"/>
  <c r="D22" i="1" s="1"/>
  <c r="H23" i="1"/>
  <c r="D23" i="1" s="1"/>
  <c r="H24" i="1"/>
  <c r="D24" i="1" s="1"/>
  <c r="H25" i="1"/>
  <c r="D25" i="1" s="1"/>
  <c r="H26" i="1"/>
  <c r="D26" i="1" s="1"/>
  <c r="H27" i="1"/>
  <c r="D27" i="1" s="1"/>
  <c r="E27" i="1" s="1"/>
  <c r="H28" i="1"/>
  <c r="D28" i="1" s="1"/>
  <c r="H29" i="1"/>
  <c r="D29" i="1" s="1"/>
  <c r="H13" i="1"/>
  <c r="D13" i="1" s="1"/>
  <c r="E21" i="1" l="1"/>
  <c r="G21" i="1" s="1"/>
  <c r="I21" i="1" s="1"/>
  <c r="F21" i="1"/>
  <c r="F20" i="1"/>
  <c r="E20" i="1"/>
  <c r="G20" i="1" s="1"/>
  <c r="I20" i="1" s="1"/>
  <c r="F17" i="1"/>
  <c r="E17" i="1"/>
  <c r="F24" i="1"/>
  <c r="E24" i="1"/>
  <c r="G24" i="1" s="1"/>
  <c r="I24" i="1" s="1"/>
  <c r="F16" i="1"/>
  <c r="E16" i="1"/>
  <c r="E29" i="1"/>
  <c r="F29" i="1"/>
  <c r="F28" i="1"/>
  <c r="E28" i="1"/>
  <c r="F18" i="1"/>
  <c r="E18" i="1"/>
  <c r="G18" i="1" s="1"/>
  <c r="I18" i="1" s="1"/>
  <c r="F25" i="1"/>
  <c r="E25" i="1"/>
  <c r="F15" i="1"/>
  <c r="E15" i="1"/>
  <c r="G15" i="1" s="1"/>
  <c r="I15" i="1" s="1"/>
  <c r="F26" i="1"/>
  <c r="E26" i="1"/>
  <c r="F23" i="1"/>
  <c r="E23" i="1"/>
  <c r="G23" i="1" s="1"/>
  <c r="I23" i="1" s="1"/>
  <c r="F13" i="1"/>
  <c r="E13" i="1"/>
  <c r="F22" i="1"/>
  <c r="E22" i="1"/>
  <c r="F14" i="1"/>
  <c r="E14" i="1"/>
  <c r="F27" i="1"/>
  <c r="G27" i="1" s="1"/>
  <c r="I27" i="1" s="1"/>
  <c r="F19" i="1"/>
  <c r="G19" i="1" s="1"/>
  <c r="I19" i="1" s="1"/>
  <c r="G28" i="1" l="1"/>
  <c r="I28" i="1" s="1"/>
  <c r="G17" i="1"/>
  <c r="I17" i="1" s="1"/>
  <c r="G13" i="1"/>
  <c r="I13" i="1" s="1"/>
  <c r="G14" i="1"/>
  <c r="I14" i="1" s="1"/>
  <c r="G26" i="1"/>
  <c r="I26" i="1" s="1"/>
  <c r="G22" i="1"/>
  <c r="I22" i="1" s="1"/>
  <c r="G29" i="1"/>
  <c r="I29" i="1" s="1"/>
  <c r="G25" i="1"/>
  <c r="I25" i="1" s="1"/>
  <c r="G16" i="1"/>
  <c r="I16" i="1" s="1"/>
</calcChain>
</file>

<file path=xl/comments1.xml><?xml version="1.0" encoding="utf-8"?>
<comments xmlns="http://schemas.openxmlformats.org/spreadsheetml/2006/main">
  <authors>
    <author>vaamonde</author>
  </authors>
  <commentList>
    <comment ref="D12" authorId="0" shapeId="0">
      <text>
        <r>
          <rPr>
            <sz val="9"/>
            <rFont val="SimSun"/>
            <charset val="134"/>
          </rPr>
          <t>vaamonde:
Deduzir o Valor de INSS primeiro</t>
        </r>
      </text>
    </comment>
    <comment ref="E12" authorId="0" shapeId="0">
      <text>
        <r>
          <rPr>
            <sz val="9"/>
            <rFont val="SimSun"/>
            <charset val="134"/>
          </rPr>
          <t>vaamonde:
Utilizar a função do Excel: =PROCV()</t>
        </r>
      </text>
    </comment>
    <comment ref="F12" authorId="0" shapeId="0">
      <text>
        <r>
          <rPr>
            <sz val="9"/>
            <rFont val="SimSun"/>
            <charset val="134"/>
          </rPr>
          <t>vaamonde:
Utilizar a função do Excel: =PROCV()</t>
        </r>
      </text>
    </comment>
    <comment ref="G12" authorId="0" shapeId="0">
      <text>
        <r>
          <rPr>
            <sz val="9"/>
            <rFont val="SimSun"/>
            <charset val="134"/>
          </rPr>
          <t>vaamonde:
Utilizar a funçãodo Excel: =SOMA()</t>
        </r>
      </text>
    </comment>
    <comment ref="H12" authorId="0" shapeId="0">
      <text>
        <r>
          <rPr>
            <sz val="9"/>
            <rFont val="SimSun"/>
            <charset val="134"/>
          </rPr>
          <t>vaamonde:
Utilizar as funções do Excel: =PROCV() e =SE()</t>
        </r>
      </text>
    </comment>
    <comment ref="I12" authorId="0" shapeId="0">
      <text>
        <r>
          <rPr>
            <sz val="9"/>
            <rFont val="SimSun"/>
            <charset val="134"/>
          </rPr>
          <t>vaamonde:
Utilizar a Função =SOMA()</t>
        </r>
      </text>
    </comment>
  </commentList>
</comments>
</file>

<file path=xl/sharedStrings.xml><?xml version="1.0" encoding="utf-8"?>
<sst xmlns="http://schemas.openxmlformats.org/spreadsheetml/2006/main" count="50" uniqueCount="47">
  <si>
    <t>Prof. Robson Vaamonde
http://facebook.com/ProcedimentosEmTI
http://youtube.com/BoraParaPratica</t>
  </si>
  <si>
    <t>AulaEAD - Folha de Descontos</t>
  </si>
  <si>
    <t>Nome Funcionário</t>
  </si>
  <si>
    <t>Salário Bruto</t>
  </si>
  <si>
    <t>Base de Cálculo IR</t>
  </si>
  <si>
    <t>IR</t>
  </si>
  <si>
    <t>Parcela IR a deduzir</t>
  </si>
  <si>
    <t>IR a pagar</t>
  </si>
  <si>
    <t>INSS a pagar</t>
  </si>
  <si>
    <t>Salário Líquido</t>
  </si>
  <si>
    <t>Roseli</t>
  </si>
  <si>
    <t>Mariana</t>
  </si>
  <si>
    <t>Geraldo</t>
  </si>
  <si>
    <t>Maria Inês</t>
  </si>
  <si>
    <t>Sabrina</t>
  </si>
  <si>
    <t>Mercia</t>
  </si>
  <si>
    <t>Benedito</t>
  </si>
  <si>
    <t>Henrique</t>
  </si>
  <si>
    <t>Fabia</t>
  </si>
  <si>
    <t>Marina</t>
  </si>
  <si>
    <t>Eunice</t>
  </si>
  <si>
    <t>Vania</t>
  </si>
  <si>
    <t>Leonardo</t>
  </si>
  <si>
    <t>Roberto</t>
  </si>
  <si>
    <t>Felipe</t>
  </si>
  <si>
    <t>Hilda</t>
  </si>
  <si>
    <t>Katarina</t>
  </si>
  <si>
    <t>IR (01/01/2019)</t>
  </si>
  <si>
    <t>INSS (01/01/2019)</t>
  </si>
  <si>
    <t>Salário</t>
  </si>
  <si>
    <t>Alíquota</t>
  </si>
  <si>
    <t>Parcela a deduzir</t>
  </si>
  <si>
    <t>Alíquota Padrão do INSS</t>
  </si>
  <si>
    <t>Previdência Social.:</t>
  </si>
  <si>
    <t>http://www.previdencia.gov.br/servicos-ao-cidadao/todos-os-servicos/gps/tabela-contribuicao-mensal/</t>
  </si>
  <si>
    <t>Receita Federal.:</t>
  </si>
  <si>
    <t>http://idg.receita.fazenda.gov.br/acesso-rapido/tributos/irpf-imposto-de-renda-pessoa-fisica</t>
  </si>
  <si>
    <t>Cálculo IR e INSS.:</t>
  </si>
  <si>
    <t>https://www.terra.com.br/economia/como-calcular-o-salario-liquido-2015-descontos-inss-e-dependentes,337ef65f17afd963bde750be8134190c6ezrRCRD.html</t>
  </si>
  <si>
    <t>Regra para o Cálculo correto do Imposto de Renda e INSS: Primeiro: executar o cálculo de INSS a pagar. Segundo: executar o cálculo da Base do IR. Terceiro: executar o cálculo do IR. Quarto: executar o cálculo da Parcela do IR. Quinto: executar o cálculo do IR a pagar e finalizar com o Salário Líquido</t>
  </si>
  <si>
    <t>=SE(C13&gt;=valor_aliquota;PROCH(C13;aliquota_padrao;2);(MULT(C13;PROCV(C13;imposto_inss;2))))</t>
  </si>
  <si>
    <t>=(C13-H13)</t>
  </si>
  <si>
    <t>=MULT(D13;PROCV(D13;imposto_ir;2))</t>
  </si>
  <si>
    <t>=PROCV(D13;imposto_ir;3)</t>
  </si>
  <si>
    <t>=(E13-F13)</t>
  </si>
  <si>
    <t>=(C13-SOMA(G13:H13))</t>
  </si>
  <si>
    <t>Fórmulas Utilizadas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</si>
</sst>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10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scheme val="minor"/>
    </font>
    <font>
      <b/>
      <sz val="20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SimSun"/>
      <charset val="134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89999084444715716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center"/>
    </xf>
  </cellStyleXfs>
  <cellXfs count="46">
    <xf numFmtId="0" fontId="0" fillId="0" borderId="0" xfId="0"/>
    <xf numFmtId="0" fontId="1" fillId="2" borderId="1" xfId="0" applyFont="1" applyFill="1" applyBorder="1" applyAlignment="1">
      <alignment horizontal="right"/>
    </xf>
    <xf numFmtId="0" fontId="2" fillId="0" borderId="1" xfId="2" applyBorder="1" applyAlignment="1"/>
    <xf numFmtId="0" fontId="1" fillId="3" borderId="1" xfId="0" applyFont="1" applyFill="1" applyBorder="1" applyAlignment="1">
      <alignment horizontal="center" vertical="center" wrapText="1"/>
    </xf>
    <xf numFmtId="3" fontId="0" fillId="0" borderId="1" xfId="0" applyNumberFormat="1" applyFont="1" applyFill="1" applyBorder="1" applyAlignment="1">
      <alignment horizontal="center" vertical="top" wrapText="1"/>
    </xf>
    <xf numFmtId="9" fontId="0" fillId="0" borderId="1" xfId="0" applyNumberFormat="1" applyFont="1" applyFill="1" applyBorder="1" applyAlignment="1">
      <alignment horizontal="center" vertical="top" wrapText="1"/>
    </xf>
    <xf numFmtId="43" fontId="0" fillId="0" borderId="1" xfId="1" applyFont="1" applyBorder="1" applyAlignment="1">
      <alignment horizontal="center" vertical="top" wrapText="1"/>
    </xf>
    <xf numFmtId="4" fontId="0" fillId="0" borderId="1" xfId="0" applyNumberFormat="1" applyFont="1" applyFill="1" applyBorder="1" applyAlignment="1">
      <alignment horizontal="center" vertical="top" wrapText="1"/>
    </xf>
    <xf numFmtId="164" fontId="0" fillId="0" borderId="1" xfId="0" applyNumberFormat="1" applyFont="1" applyFill="1" applyBorder="1" applyAlignment="1">
      <alignment horizontal="center" vertical="top" wrapText="1"/>
    </xf>
    <xf numFmtId="10" fontId="0" fillId="0" borderId="1" xfId="0" applyNumberFormat="1" applyFont="1" applyFill="1" applyBorder="1" applyAlignment="1">
      <alignment horizontal="center" vertical="top" wrapText="1"/>
    </xf>
    <xf numFmtId="0" fontId="0" fillId="0" borderId="0" xfId="0" applyFont="1" applyFill="1" applyAlignment="1"/>
    <xf numFmtId="0" fontId="0" fillId="0" borderId="1" xfId="0" applyFont="1" applyFill="1" applyBorder="1" applyAlignment="1">
      <alignment horizontal="center" vertical="top" wrapText="1"/>
    </xf>
    <xf numFmtId="0" fontId="0" fillId="0" borderId="0" xfId="0" applyFont="1"/>
    <xf numFmtId="43" fontId="0" fillId="0" borderId="0" xfId="1" applyFont="1"/>
    <xf numFmtId="43" fontId="1" fillId="3" borderId="1" xfId="1" applyFont="1" applyFill="1" applyBorder="1" applyAlignment="1">
      <alignment horizontal="center" vertical="center" wrapText="1"/>
    </xf>
    <xf numFmtId="0" fontId="0" fillId="0" borderId="2" xfId="0" applyFont="1" applyBorder="1"/>
    <xf numFmtId="43" fontId="0" fillId="0" borderId="2" xfId="1" applyFont="1" applyBorder="1"/>
    <xf numFmtId="0" fontId="0" fillId="0" borderId="1" xfId="0" applyFont="1" applyBorder="1"/>
    <xf numFmtId="43" fontId="0" fillId="0" borderId="1" xfId="1" applyFont="1" applyBorder="1"/>
    <xf numFmtId="0" fontId="0" fillId="0" borderId="1" xfId="0" applyFont="1" applyFill="1" applyBorder="1"/>
    <xf numFmtId="0" fontId="0" fillId="0" borderId="0" xfId="0" applyFont="1" applyFill="1"/>
    <xf numFmtId="43" fontId="5" fillId="3" borderId="1" xfId="1" applyFont="1" applyFill="1" applyBorder="1" applyAlignment="1">
      <alignment horizontal="center" vertical="center" wrapText="1"/>
    </xf>
    <xf numFmtId="43" fontId="5" fillId="3" borderId="3" xfId="1" applyFont="1" applyFill="1" applyBorder="1" applyAlignment="1">
      <alignment horizontal="center" vertical="center" wrapText="1"/>
    </xf>
    <xf numFmtId="43" fontId="6" fillId="0" borderId="0" xfId="1" applyFont="1"/>
    <xf numFmtId="43" fontId="6" fillId="0" borderId="0" xfId="1" applyFont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43" fontId="1" fillId="3" borderId="1" xfId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4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43" fontId="4" fillId="0" borderId="2" xfId="1" applyFont="1" applyBorder="1"/>
    <xf numFmtId="43" fontId="4" fillId="0" borderId="4" xfId="1" applyFont="1" applyBorder="1" applyAlignment="1">
      <alignment horizontal="right"/>
    </xf>
    <xf numFmtId="43" fontId="4" fillId="0" borderId="1" xfId="1" applyFont="1" applyBorder="1"/>
    <xf numFmtId="0" fontId="0" fillId="0" borderId="0" xfId="0" applyFont="1" applyFill="1" applyBorder="1"/>
    <xf numFmtId="43" fontId="0" fillId="0" borderId="0" xfId="1" applyFont="1" applyBorder="1"/>
    <xf numFmtId="43" fontId="4" fillId="0" borderId="0" xfId="1" applyFont="1" applyBorder="1"/>
    <xf numFmtId="43" fontId="4" fillId="0" borderId="0" xfId="1" applyFont="1" applyBorder="1" applyAlignment="1">
      <alignment horizontal="right"/>
    </xf>
    <xf numFmtId="0" fontId="9" fillId="4" borderId="1" xfId="0" quotePrefix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0" fillId="0" borderId="1" xfId="0" quotePrefix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</cellXfs>
  <cellStyles count="3">
    <cellStyle name="Hiperlink" xfId="2" builtinId="8"/>
    <cellStyle name="Normal" xfId="0" builtinId="0"/>
    <cellStyle name="Vírgula" xfId="1" builtinId="3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27306</xdr:colOff>
      <xdr:row>1</xdr:row>
      <xdr:rowOff>66675</xdr:rowOff>
    </xdr:from>
    <xdr:to>
      <xdr:col>1</xdr:col>
      <xdr:colOff>803414</xdr:colOff>
      <xdr:row>4</xdr:row>
      <xdr:rowOff>113030</xdr:rowOff>
    </xdr:to>
    <xdr:pic>
      <xdr:nvPicPr>
        <xdr:cNvPr id="2" name="Imagem 1" descr="unnamed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507697" y="257175"/>
          <a:ext cx="776108" cy="543312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190500</xdr:colOff>
      <xdr:row>1</xdr:row>
      <xdr:rowOff>59690</xdr:rowOff>
    </xdr:from>
    <xdr:to>
      <xdr:col>8</xdr:col>
      <xdr:colOff>964316</xdr:colOff>
      <xdr:row>4</xdr:row>
      <xdr:rowOff>114300</xdr:rowOff>
    </xdr:to>
    <xdr:pic>
      <xdr:nvPicPr>
        <xdr:cNvPr id="3" name="Imagem 2" descr="unnamed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7562022" y="250190"/>
          <a:ext cx="773816" cy="5515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1</xdr:row>
      <xdr:rowOff>19685</xdr:rowOff>
    </xdr:from>
    <xdr:to>
      <xdr:col>2</xdr:col>
      <xdr:colOff>95250</xdr:colOff>
      <xdr:row>4</xdr:row>
      <xdr:rowOff>144145</xdr:rowOff>
    </xdr:to>
    <xdr:pic>
      <xdr:nvPicPr>
        <xdr:cNvPr id="2" name="Imagem 1" descr="unnamed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16819" y="210185"/>
          <a:ext cx="977365" cy="695960"/>
        </a:xfrm>
        <a:prstGeom prst="rect">
          <a:avLst/>
        </a:prstGeom>
      </xdr:spPr>
    </xdr:pic>
    <xdr:clientData/>
  </xdr:twoCellAnchor>
  <xdr:twoCellAnchor editAs="oneCell">
    <xdr:from>
      <xdr:col>6</xdr:col>
      <xdr:colOff>40105</xdr:colOff>
      <xdr:row>1</xdr:row>
      <xdr:rowOff>14605</xdr:rowOff>
    </xdr:from>
    <xdr:to>
      <xdr:col>7</xdr:col>
      <xdr:colOff>5080</xdr:colOff>
      <xdr:row>4</xdr:row>
      <xdr:rowOff>152400</xdr:rowOff>
    </xdr:to>
    <xdr:pic>
      <xdr:nvPicPr>
        <xdr:cNvPr id="3" name="Imagem 2" descr="unnamed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4887829" y="205105"/>
          <a:ext cx="872356" cy="7092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erra.com.br/economia/como-calcular-o-salario-liquido-2015-descontos-inss-e-dependentes,337ef65f17afd963bde750be8134190c6ezrRCRD.html" TargetMode="External"/><Relationship Id="rId2" Type="http://schemas.openxmlformats.org/officeDocument/2006/relationships/hyperlink" Target="http://idg.receita.fazenda.gov.br/acesso-rapido/tributos/irpf-imposto-de-renda-pessoa-fisica" TargetMode="External"/><Relationship Id="rId1" Type="http://schemas.openxmlformats.org/officeDocument/2006/relationships/hyperlink" Target="http://www.previdencia.gov.br/servicos-ao-cidadao/todos-os-servicos/gps/tabela-contribuicao-mens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8"/>
  <sheetViews>
    <sheetView tabSelected="1" zoomScale="115" zoomScaleNormal="115" workbookViewId="0"/>
  </sheetViews>
  <sheetFormatPr defaultColWidth="0" defaultRowHeight="15" zeroHeight="1"/>
  <cols>
    <col min="1" max="1" width="7.140625" customWidth="1"/>
    <col min="2" max="2" width="18.28515625" style="12" customWidth="1"/>
    <col min="3" max="3" width="14.140625" style="13" customWidth="1"/>
    <col min="4" max="4" width="17.85546875" style="13" customWidth="1"/>
    <col min="5" max="5" width="12.7109375" style="13" customWidth="1"/>
    <col min="6" max="6" width="14" style="13" customWidth="1"/>
    <col min="7" max="8" width="13.140625" style="13" customWidth="1"/>
    <col min="9" max="9" width="14.7109375" style="13" customWidth="1"/>
    <col min="10" max="10" width="9.140625" style="12" customWidth="1"/>
    <col min="11" max="13" width="9.140625" style="12" hidden="1" customWidth="1"/>
    <col min="14" max="14" width="11.5703125" style="12" hidden="1" customWidth="1"/>
    <col min="15" max="18" width="9.140625" style="12" hidden="1" customWidth="1"/>
    <col min="19" max="19" width="19" style="12" hidden="1" customWidth="1"/>
    <col min="20" max="20" width="9.140625" style="12" hidden="1" customWidth="1"/>
    <col min="21" max="16384" width="9.140625" style="12" hidden="1"/>
  </cols>
  <sheetData>
    <row r="1" spans="2:19"/>
    <row r="2" spans="2:19" ht="12.95" customHeight="1">
      <c r="B2" s="26" t="s">
        <v>0</v>
      </c>
      <c r="C2" s="27"/>
      <c r="D2" s="27"/>
      <c r="E2" s="27"/>
      <c r="F2" s="27"/>
      <c r="G2" s="27"/>
      <c r="H2" s="27"/>
      <c r="I2" s="27"/>
    </row>
    <row r="3" spans="2:19" ht="12.95" customHeight="1">
      <c r="B3" s="27"/>
      <c r="C3" s="27"/>
      <c r="D3" s="27"/>
      <c r="E3" s="27"/>
      <c r="F3" s="27"/>
      <c r="G3" s="27"/>
      <c r="H3" s="27"/>
      <c r="I3" s="27"/>
    </row>
    <row r="4" spans="2:19" ht="12.95" customHeight="1">
      <c r="B4" s="27"/>
      <c r="C4" s="27"/>
      <c r="D4" s="27"/>
      <c r="E4" s="27"/>
      <c r="F4" s="27"/>
      <c r="G4" s="27"/>
      <c r="H4" s="27"/>
      <c r="I4" s="27"/>
    </row>
    <row r="5" spans="2:19" ht="12.95" customHeight="1">
      <c r="B5" s="27"/>
      <c r="C5" s="27"/>
      <c r="D5" s="27"/>
      <c r="E5" s="27"/>
      <c r="F5" s="27"/>
      <c r="G5" s="27"/>
      <c r="H5" s="27"/>
      <c r="I5" s="27"/>
    </row>
    <row r="6" spans="2:19" ht="26.25">
      <c r="B6" s="25" t="s">
        <v>1</v>
      </c>
      <c r="C6" s="25"/>
      <c r="D6" s="25"/>
      <c r="E6" s="25"/>
      <c r="F6" s="25"/>
      <c r="G6" s="25"/>
      <c r="H6" s="25"/>
      <c r="I6" s="25"/>
    </row>
    <row r="7" spans="2:19">
      <c r="L7"/>
      <c r="M7"/>
      <c r="N7"/>
      <c r="O7"/>
      <c r="P7"/>
      <c r="Q7"/>
      <c r="R7"/>
      <c r="S7"/>
    </row>
    <row r="8" spans="2:19">
      <c r="B8" s="34" t="s">
        <v>39</v>
      </c>
      <c r="C8" s="34"/>
      <c r="D8" s="34"/>
      <c r="E8" s="34"/>
      <c r="F8" s="34"/>
      <c r="G8" s="34"/>
      <c r="H8" s="34"/>
      <c r="I8" s="34"/>
      <c r="L8"/>
      <c r="M8"/>
      <c r="N8"/>
      <c r="O8"/>
      <c r="P8"/>
      <c r="Q8"/>
      <c r="R8"/>
      <c r="S8"/>
    </row>
    <row r="9" spans="2:19">
      <c r="B9" s="34"/>
      <c r="C9" s="34"/>
      <c r="D9" s="34"/>
      <c r="E9" s="34"/>
      <c r="F9" s="34"/>
      <c r="G9" s="34"/>
      <c r="H9" s="34"/>
      <c r="I9" s="34"/>
      <c r="L9"/>
      <c r="M9"/>
      <c r="N9"/>
      <c r="O9"/>
      <c r="P9"/>
      <c r="Q9"/>
      <c r="R9"/>
      <c r="S9"/>
    </row>
    <row r="10" spans="2:19">
      <c r="B10" s="34"/>
      <c r="C10" s="34"/>
      <c r="D10" s="34"/>
      <c r="E10" s="34"/>
      <c r="F10" s="34"/>
      <c r="G10" s="34"/>
      <c r="H10" s="34"/>
      <c r="I10" s="34"/>
      <c r="L10"/>
      <c r="M10"/>
      <c r="N10"/>
      <c r="O10"/>
      <c r="P10"/>
      <c r="Q10"/>
      <c r="R10"/>
      <c r="S10"/>
    </row>
    <row r="11" spans="2:19">
      <c r="L11"/>
      <c r="M11"/>
      <c r="N11"/>
      <c r="O11"/>
      <c r="P11"/>
      <c r="Q11"/>
      <c r="R11"/>
      <c r="S11"/>
    </row>
    <row r="12" spans="2:19" ht="30">
      <c r="B12" s="3" t="s">
        <v>2</v>
      </c>
      <c r="C12" s="14" t="s">
        <v>3</v>
      </c>
      <c r="D12" s="14" t="s">
        <v>4</v>
      </c>
      <c r="E12" s="14" t="s">
        <v>5</v>
      </c>
      <c r="F12" s="14" t="s">
        <v>6</v>
      </c>
      <c r="G12" s="21" t="s">
        <v>7</v>
      </c>
      <c r="H12" s="22" t="s">
        <v>8</v>
      </c>
      <c r="I12" s="14" t="s">
        <v>9</v>
      </c>
      <c r="L12"/>
      <c r="M12"/>
      <c r="N12"/>
      <c r="O12"/>
      <c r="P12"/>
      <c r="Q12"/>
      <c r="R12"/>
      <c r="S12"/>
    </row>
    <row r="13" spans="2:19">
      <c r="B13" s="15" t="s">
        <v>10</v>
      </c>
      <c r="C13" s="16">
        <v>1200</v>
      </c>
      <c r="D13" s="35">
        <f>(C13-H13)</f>
        <v>1104</v>
      </c>
      <c r="E13" s="35">
        <f>PRODUCT(D13,VLOOKUP(D13,imposto_ir,2))</f>
        <v>0</v>
      </c>
      <c r="F13" s="35">
        <f>VLOOKUP(D13,imposto_ir,3)</f>
        <v>0</v>
      </c>
      <c r="G13" s="35">
        <f>(E13-F13)</f>
        <v>0</v>
      </c>
      <c r="H13" s="36">
        <f>IF(C13&gt;=valor_aliquota,HLOOKUP(C13,aliquota_padrao,2),(PRODUCT(C13,VLOOKUP(C13,imposto_inss,2))))</f>
        <v>96</v>
      </c>
      <c r="I13" s="37">
        <f>(C13-SUM(G13:H13))</f>
        <v>1104</v>
      </c>
      <c r="L13"/>
      <c r="M13"/>
      <c r="N13"/>
      <c r="O13"/>
      <c r="P13"/>
      <c r="Q13"/>
      <c r="R13"/>
      <c r="S13"/>
    </row>
    <row r="14" spans="2:19">
      <c r="B14" s="17" t="s">
        <v>11</v>
      </c>
      <c r="C14" s="18">
        <v>780</v>
      </c>
      <c r="D14" s="35">
        <f t="shared" ref="D14:D29" si="0">(C14-H14)</f>
        <v>717.6</v>
      </c>
      <c r="E14" s="35">
        <f>PRODUCT(D14,VLOOKUP(D14,imposto_ir,2))</f>
        <v>0</v>
      </c>
      <c r="F14" s="35">
        <f>VLOOKUP(D14,imposto_ir,3)</f>
        <v>0</v>
      </c>
      <c r="G14" s="35">
        <f t="shared" ref="G14:G29" si="1">(E14-F14)</f>
        <v>0</v>
      </c>
      <c r="H14" s="36">
        <f>IF(C14&gt;=valor_aliquota,HLOOKUP(C14,aliquota_padrao,2),(PRODUCT(C14,VLOOKUP(C14,imposto_inss,2))))</f>
        <v>62.4</v>
      </c>
      <c r="I14" s="37">
        <f t="shared" ref="I14:I29" si="2">(C14-SUM(G14:H14))</f>
        <v>717.6</v>
      </c>
      <c r="L14"/>
      <c r="M14"/>
      <c r="N14"/>
      <c r="O14"/>
      <c r="P14"/>
      <c r="Q14"/>
      <c r="R14"/>
      <c r="S14"/>
    </row>
    <row r="15" spans="2:19">
      <c r="B15" s="17" t="s">
        <v>12</v>
      </c>
      <c r="C15" s="18">
        <v>1378</v>
      </c>
      <c r="D15" s="35">
        <f t="shared" si="0"/>
        <v>1267.76</v>
      </c>
      <c r="E15" s="35">
        <f>PRODUCT(D15,VLOOKUP(D15,imposto_ir,2))</f>
        <v>0</v>
      </c>
      <c r="F15" s="35">
        <f>VLOOKUP(D15,imposto_ir,3)</f>
        <v>0</v>
      </c>
      <c r="G15" s="35">
        <f t="shared" si="1"/>
        <v>0</v>
      </c>
      <c r="H15" s="36">
        <f>IF(C15&gt;=valor_aliquota,HLOOKUP(C15,aliquota_padrao,2),(PRODUCT(C15,VLOOKUP(C15,imposto_inss,2))))</f>
        <v>110.24000000000001</v>
      </c>
      <c r="I15" s="37">
        <f t="shared" si="2"/>
        <v>1267.76</v>
      </c>
      <c r="L15"/>
      <c r="M15"/>
      <c r="N15"/>
      <c r="O15"/>
      <c r="P15"/>
      <c r="Q15"/>
      <c r="R15"/>
      <c r="S15"/>
    </row>
    <row r="16" spans="2:19">
      <c r="B16" s="17" t="s">
        <v>13</v>
      </c>
      <c r="C16" s="18">
        <v>1560</v>
      </c>
      <c r="D16" s="35">
        <f t="shared" si="0"/>
        <v>1435.2</v>
      </c>
      <c r="E16" s="35">
        <f>PRODUCT(D16,VLOOKUP(D16,imposto_ir,2))</f>
        <v>0</v>
      </c>
      <c r="F16" s="35">
        <f>VLOOKUP(D16,imposto_ir,3)</f>
        <v>0</v>
      </c>
      <c r="G16" s="35">
        <f t="shared" si="1"/>
        <v>0</v>
      </c>
      <c r="H16" s="36">
        <f>IF(C16&gt;=valor_aliquota,HLOOKUP(C16,aliquota_padrao,2),(PRODUCT(C16,VLOOKUP(C16,imposto_inss,2))))</f>
        <v>124.8</v>
      </c>
      <c r="I16" s="37">
        <f t="shared" si="2"/>
        <v>1435.2</v>
      </c>
      <c r="L16"/>
      <c r="M16"/>
      <c r="N16"/>
      <c r="O16"/>
      <c r="P16"/>
      <c r="Q16"/>
      <c r="R16"/>
      <c r="S16"/>
    </row>
    <row r="17" spans="2:19">
      <c r="B17" s="17" t="s">
        <v>14</v>
      </c>
      <c r="C17" s="18">
        <v>1467</v>
      </c>
      <c r="D17" s="35">
        <f t="shared" si="0"/>
        <v>1349.64</v>
      </c>
      <c r="E17" s="35">
        <f>PRODUCT(D17,VLOOKUP(D17,imposto_ir,2))</f>
        <v>0</v>
      </c>
      <c r="F17" s="35">
        <f>VLOOKUP(D17,imposto_ir,3)</f>
        <v>0</v>
      </c>
      <c r="G17" s="35">
        <f t="shared" si="1"/>
        <v>0</v>
      </c>
      <c r="H17" s="36">
        <f>IF(C17&gt;=valor_aliquota,HLOOKUP(C17,aliquota_padrao,2),(PRODUCT(C17,VLOOKUP(C17,imposto_inss,2))))</f>
        <v>117.36</v>
      </c>
      <c r="I17" s="37">
        <f t="shared" si="2"/>
        <v>1349.64</v>
      </c>
      <c r="L17"/>
      <c r="M17"/>
      <c r="N17"/>
      <c r="O17"/>
      <c r="P17"/>
      <c r="Q17"/>
      <c r="R17"/>
      <c r="S17"/>
    </row>
    <row r="18" spans="2:19">
      <c r="B18" s="17" t="s">
        <v>15</v>
      </c>
      <c r="C18" s="18">
        <v>2800</v>
      </c>
      <c r="D18" s="35">
        <f t="shared" si="0"/>
        <v>2548</v>
      </c>
      <c r="E18" s="35">
        <f>PRODUCT(D18,VLOOKUP(D18,imposto_ir,2))</f>
        <v>191.1</v>
      </c>
      <c r="F18" s="35">
        <f>VLOOKUP(D18,imposto_ir,3)</f>
        <v>142.80000000000001</v>
      </c>
      <c r="G18" s="35">
        <f t="shared" si="1"/>
        <v>48.299999999999983</v>
      </c>
      <c r="H18" s="36">
        <f>IF(C18&gt;=valor_aliquota,HLOOKUP(C18,aliquota_padrao,2),(PRODUCT(C18,VLOOKUP(C18,imposto_inss,2))))</f>
        <v>252</v>
      </c>
      <c r="I18" s="37">
        <f t="shared" si="2"/>
        <v>2499.6999999999998</v>
      </c>
    </row>
    <row r="19" spans="2:19">
      <c r="B19" s="17" t="s">
        <v>16</v>
      </c>
      <c r="C19" s="18">
        <v>560</v>
      </c>
      <c r="D19" s="35">
        <f t="shared" si="0"/>
        <v>515.20000000000005</v>
      </c>
      <c r="E19" s="35">
        <f>PRODUCT(D19,VLOOKUP(D19,imposto_ir,2))</f>
        <v>0</v>
      </c>
      <c r="F19" s="35">
        <f>VLOOKUP(D19,imposto_ir,3)</f>
        <v>0</v>
      </c>
      <c r="G19" s="35">
        <f t="shared" si="1"/>
        <v>0</v>
      </c>
      <c r="H19" s="36">
        <f>IF(C19&gt;=valor_aliquota,HLOOKUP(C19,aliquota_padrao,2),(PRODUCT(C19,VLOOKUP(C19,imposto_inss,2))))</f>
        <v>44.800000000000004</v>
      </c>
      <c r="I19" s="37">
        <f t="shared" si="2"/>
        <v>515.20000000000005</v>
      </c>
    </row>
    <row r="20" spans="2:19">
      <c r="B20" s="17" t="s">
        <v>17</v>
      </c>
      <c r="C20" s="18">
        <v>5900</v>
      </c>
      <c r="D20" s="35">
        <f t="shared" si="0"/>
        <v>5257.66</v>
      </c>
      <c r="E20" s="35">
        <f>PRODUCT(D20,VLOOKUP(D20,imposto_ir,2))</f>
        <v>1445.8565000000001</v>
      </c>
      <c r="F20" s="35">
        <f>VLOOKUP(D20,imposto_ir,3)</f>
        <v>869.36</v>
      </c>
      <c r="G20" s="35">
        <f t="shared" si="1"/>
        <v>576.49650000000008</v>
      </c>
      <c r="H20" s="36">
        <f>IF(C20&gt;=valor_aliquota,HLOOKUP(C20,aliquota_padrao,2),(PRODUCT(C20,VLOOKUP(C20,imposto_inss,2))))</f>
        <v>642.34</v>
      </c>
      <c r="I20" s="37">
        <f t="shared" si="2"/>
        <v>4681.1634999999997</v>
      </c>
    </row>
    <row r="21" spans="2:19">
      <c r="B21" s="19" t="s">
        <v>18</v>
      </c>
      <c r="C21" s="18">
        <v>2789</v>
      </c>
      <c r="D21" s="35">
        <f t="shared" si="0"/>
        <v>2537.9899999999998</v>
      </c>
      <c r="E21" s="35">
        <f>PRODUCT(D21,VLOOKUP(D21,imposto_ir,2))</f>
        <v>190.34924999999998</v>
      </c>
      <c r="F21" s="35">
        <f>VLOOKUP(D21,imposto_ir,3)</f>
        <v>142.80000000000001</v>
      </c>
      <c r="G21" s="35">
        <f t="shared" si="1"/>
        <v>47.549249999999972</v>
      </c>
      <c r="H21" s="36">
        <f>IF(C21&gt;=valor_aliquota,HLOOKUP(C21,aliquota_padrao,2),(PRODUCT(C21,VLOOKUP(C21,imposto_inss,2))))</f>
        <v>251.01</v>
      </c>
      <c r="I21" s="37">
        <f t="shared" si="2"/>
        <v>2490.4407500000002</v>
      </c>
    </row>
    <row r="22" spans="2:19">
      <c r="B22" s="19" t="s">
        <v>19</v>
      </c>
      <c r="C22" s="18">
        <v>2250</v>
      </c>
      <c r="D22" s="35">
        <f t="shared" si="0"/>
        <v>2047.5</v>
      </c>
      <c r="E22" s="35">
        <f>PRODUCT(D22,VLOOKUP(D22,imposto_ir,2))</f>
        <v>153.5625</v>
      </c>
      <c r="F22" s="35">
        <f>VLOOKUP(D22,imposto_ir,3)</f>
        <v>142.80000000000001</v>
      </c>
      <c r="G22" s="35">
        <f t="shared" si="1"/>
        <v>10.762499999999989</v>
      </c>
      <c r="H22" s="36">
        <f>IF(C22&gt;=valor_aliquota,HLOOKUP(C22,aliquota_padrao,2),(PRODUCT(C22,VLOOKUP(C22,imposto_inss,2))))</f>
        <v>202.5</v>
      </c>
      <c r="I22" s="37">
        <f t="shared" si="2"/>
        <v>2036.7375</v>
      </c>
    </row>
    <row r="23" spans="2:19">
      <c r="B23" s="19" t="s">
        <v>20</v>
      </c>
      <c r="C23" s="18">
        <v>1289</v>
      </c>
      <c r="D23" s="35">
        <f t="shared" si="0"/>
        <v>1185.8800000000001</v>
      </c>
      <c r="E23" s="35">
        <f>PRODUCT(D23,VLOOKUP(D23,imposto_ir,2))</f>
        <v>0</v>
      </c>
      <c r="F23" s="35">
        <f>VLOOKUP(D23,imposto_ir,3)</f>
        <v>0</v>
      </c>
      <c r="G23" s="35">
        <f t="shared" si="1"/>
        <v>0</v>
      </c>
      <c r="H23" s="36">
        <f>IF(C23&gt;=valor_aliquota,HLOOKUP(C23,aliquota_padrao,2),(PRODUCT(C23,VLOOKUP(C23,imposto_inss,2))))</f>
        <v>103.12</v>
      </c>
      <c r="I23" s="37">
        <f t="shared" si="2"/>
        <v>1185.8800000000001</v>
      </c>
    </row>
    <row r="24" spans="2:19">
      <c r="B24" s="19" t="s">
        <v>21</v>
      </c>
      <c r="C24" s="18">
        <v>3400</v>
      </c>
      <c r="D24" s="35">
        <f t="shared" si="0"/>
        <v>3026</v>
      </c>
      <c r="E24" s="35">
        <f>PRODUCT(D24,VLOOKUP(D24,imposto_ir,2))</f>
        <v>453.9</v>
      </c>
      <c r="F24" s="35">
        <f>VLOOKUP(D24,imposto_ir,3)</f>
        <v>354.8</v>
      </c>
      <c r="G24" s="35">
        <f t="shared" si="1"/>
        <v>99.099999999999966</v>
      </c>
      <c r="H24" s="36">
        <f>IF(C24&gt;=valor_aliquota,HLOOKUP(C24,aliquota_padrao,2),(PRODUCT(C24,VLOOKUP(C24,imposto_inss,2))))</f>
        <v>374</v>
      </c>
      <c r="I24" s="37">
        <f t="shared" si="2"/>
        <v>2926.9</v>
      </c>
    </row>
    <row r="25" spans="2:19">
      <c r="B25" s="19" t="s">
        <v>22</v>
      </c>
      <c r="C25" s="18">
        <v>3700</v>
      </c>
      <c r="D25" s="35">
        <f t="shared" si="0"/>
        <v>3293</v>
      </c>
      <c r="E25" s="35">
        <f>PRODUCT(D25,VLOOKUP(D25,imposto_ir,2))</f>
        <v>493.95</v>
      </c>
      <c r="F25" s="35">
        <f>VLOOKUP(D25,imposto_ir,3)</f>
        <v>354.8</v>
      </c>
      <c r="G25" s="35">
        <f t="shared" si="1"/>
        <v>139.14999999999998</v>
      </c>
      <c r="H25" s="36">
        <f>IF(C25&gt;=valor_aliquota,HLOOKUP(C25,aliquota_padrao,2),(PRODUCT(C25,VLOOKUP(C25,imposto_inss,2))))</f>
        <v>407</v>
      </c>
      <c r="I25" s="37">
        <f t="shared" si="2"/>
        <v>3153.85</v>
      </c>
    </row>
    <row r="26" spans="2:19">
      <c r="B26" s="19" t="s">
        <v>23</v>
      </c>
      <c r="C26" s="18">
        <v>5950</v>
      </c>
      <c r="D26" s="35">
        <f t="shared" si="0"/>
        <v>5307.66</v>
      </c>
      <c r="E26" s="35">
        <f>PRODUCT(D26,VLOOKUP(D26,imposto_ir,2))</f>
        <v>1459.6065000000001</v>
      </c>
      <c r="F26" s="35">
        <f>VLOOKUP(D26,imposto_ir,3)</f>
        <v>869.36</v>
      </c>
      <c r="G26" s="35">
        <f t="shared" si="1"/>
        <v>590.24650000000008</v>
      </c>
      <c r="H26" s="36">
        <f>IF(C26&gt;=valor_aliquota,HLOOKUP(C26,aliquota_padrao,2),(PRODUCT(C26,VLOOKUP(C26,imposto_inss,2))))</f>
        <v>642.34</v>
      </c>
      <c r="I26" s="37">
        <f t="shared" si="2"/>
        <v>4717.4134999999997</v>
      </c>
    </row>
    <row r="27" spans="2:19">
      <c r="B27" s="19" t="s">
        <v>24</v>
      </c>
      <c r="C27" s="18">
        <v>2890</v>
      </c>
      <c r="D27" s="35">
        <f t="shared" si="0"/>
        <v>2629.9</v>
      </c>
      <c r="E27" s="35">
        <f>PRODUCT(D27,VLOOKUP(D27,imposto_ir,2))</f>
        <v>197.24250000000001</v>
      </c>
      <c r="F27" s="35">
        <f>VLOOKUP(D27,imposto_ir,3)</f>
        <v>142.80000000000001</v>
      </c>
      <c r="G27" s="35">
        <f t="shared" si="1"/>
        <v>54.442499999999995</v>
      </c>
      <c r="H27" s="36">
        <f>IF(C27&gt;=valor_aliquota,HLOOKUP(C27,aliquota_padrao,2),(PRODUCT(C27,VLOOKUP(C27,imposto_inss,2))))</f>
        <v>260.09999999999997</v>
      </c>
      <c r="I27" s="37">
        <f t="shared" si="2"/>
        <v>2575.4575</v>
      </c>
    </row>
    <row r="28" spans="2:19">
      <c r="B28" s="19" t="s">
        <v>25</v>
      </c>
      <c r="C28" s="18">
        <v>3200</v>
      </c>
      <c r="D28" s="35">
        <f t="shared" si="0"/>
        <v>2848</v>
      </c>
      <c r="E28" s="35">
        <f>PRODUCT(D28,VLOOKUP(D28,imposto_ir,2))</f>
        <v>427.2</v>
      </c>
      <c r="F28" s="35">
        <f>VLOOKUP(D28,imposto_ir,3)</f>
        <v>354.8</v>
      </c>
      <c r="G28" s="35">
        <f t="shared" si="1"/>
        <v>72.399999999999977</v>
      </c>
      <c r="H28" s="36">
        <f>IF(C28&gt;=valor_aliquota,HLOOKUP(C28,aliquota_padrao,2),(PRODUCT(C28,VLOOKUP(C28,imposto_inss,2))))</f>
        <v>352</v>
      </c>
      <c r="I28" s="37">
        <f t="shared" si="2"/>
        <v>2775.6</v>
      </c>
    </row>
    <row r="29" spans="2:19">
      <c r="B29" s="19" t="s">
        <v>26</v>
      </c>
      <c r="C29" s="18">
        <v>1050</v>
      </c>
      <c r="D29" s="35">
        <f t="shared" si="0"/>
        <v>966</v>
      </c>
      <c r="E29" s="35">
        <f>PRODUCT(D29,VLOOKUP(D29,imposto_ir,2))</f>
        <v>0</v>
      </c>
      <c r="F29" s="35">
        <f>VLOOKUP(D29,imposto_ir,3)</f>
        <v>0</v>
      </c>
      <c r="G29" s="35">
        <f t="shared" si="1"/>
        <v>0</v>
      </c>
      <c r="H29" s="36">
        <f>IF(C29&gt;=valor_aliquota,HLOOKUP(C29,aliquota_padrao,2),(PRODUCT(C29,VLOOKUP(C29,imposto_inss,2))))</f>
        <v>84</v>
      </c>
      <c r="I29" s="37">
        <f t="shared" si="2"/>
        <v>966</v>
      </c>
    </row>
    <row r="30" spans="2:19">
      <c r="B30" s="38"/>
      <c r="C30" s="39"/>
      <c r="D30" s="40"/>
      <c r="E30" s="40"/>
      <c r="F30" s="40"/>
      <c r="G30" s="40"/>
      <c r="H30" s="41"/>
      <c r="I30" s="40"/>
    </row>
    <row r="31" spans="2:19">
      <c r="B31" s="42" t="s">
        <v>46</v>
      </c>
      <c r="C31" s="43"/>
      <c r="D31" s="43"/>
      <c r="E31" s="43"/>
      <c r="F31" s="43"/>
      <c r="G31" s="43"/>
      <c r="H31" s="43"/>
      <c r="I31" s="43"/>
    </row>
    <row r="32" spans="2:19">
      <c r="B32" s="44" t="s">
        <v>40</v>
      </c>
      <c r="C32" s="45"/>
      <c r="D32" s="45"/>
      <c r="E32" s="45"/>
      <c r="F32" s="45"/>
      <c r="G32" s="45"/>
      <c r="H32" s="45"/>
      <c r="I32" s="45"/>
    </row>
    <row r="33" spans="2:9">
      <c r="B33" s="44" t="s">
        <v>41</v>
      </c>
      <c r="C33" s="45"/>
      <c r="D33" s="45"/>
      <c r="E33" s="45"/>
      <c r="F33" s="45"/>
      <c r="G33" s="45"/>
      <c r="H33" s="45"/>
      <c r="I33" s="45"/>
    </row>
    <row r="34" spans="2:9">
      <c r="B34" s="44" t="s">
        <v>42</v>
      </c>
      <c r="C34" s="45"/>
      <c r="D34" s="45"/>
      <c r="E34" s="45"/>
      <c r="F34" s="45"/>
      <c r="G34" s="45"/>
      <c r="H34" s="45"/>
      <c r="I34" s="45"/>
    </row>
    <row r="35" spans="2:9">
      <c r="B35" s="44" t="s">
        <v>43</v>
      </c>
      <c r="C35" s="45"/>
      <c r="D35" s="45"/>
      <c r="E35" s="45"/>
      <c r="F35" s="45"/>
      <c r="G35" s="45"/>
      <c r="H35" s="45"/>
      <c r="I35" s="45"/>
    </row>
    <row r="36" spans="2:9">
      <c r="B36" s="44" t="s">
        <v>44</v>
      </c>
      <c r="C36" s="45"/>
      <c r="D36" s="45"/>
      <c r="E36" s="45"/>
      <c r="F36" s="45"/>
      <c r="G36" s="45"/>
      <c r="H36" s="45"/>
      <c r="I36" s="45"/>
    </row>
    <row r="37" spans="2:9">
      <c r="B37" s="44" t="s">
        <v>45</v>
      </c>
      <c r="C37" s="45"/>
      <c r="D37" s="45"/>
      <c r="E37" s="45"/>
      <c r="F37" s="45"/>
      <c r="G37" s="45"/>
      <c r="H37" s="45"/>
      <c r="I37" s="45"/>
    </row>
    <row r="38" spans="2:9">
      <c r="B38" s="20"/>
      <c r="G38" s="23"/>
      <c r="H38" s="24"/>
      <c r="I38" s="23"/>
    </row>
  </sheetData>
  <mergeCells count="10">
    <mergeCell ref="B34:I34"/>
    <mergeCell ref="B35:I35"/>
    <mergeCell ref="B36:I36"/>
    <mergeCell ref="B37:I37"/>
    <mergeCell ref="B31:I31"/>
    <mergeCell ref="B6:I6"/>
    <mergeCell ref="B2:I5"/>
    <mergeCell ref="B8:I10"/>
    <mergeCell ref="B32:I32"/>
    <mergeCell ref="B33:I33"/>
  </mergeCells>
  <pageMargins left="0.51180555555555596" right="0.51180555555555596" top="0.78680555555555598" bottom="0.78680555555555598" header="0.31388888888888899" footer="0.31388888888888899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="190" zoomScaleNormal="190" workbookViewId="0">
      <selection activeCell="F13" sqref="F13:G13"/>
    </sheetView>
  </sheetViews>
  <sheetFormatPr defaultColWidth="0" defaultRowHeight="15" zeroHeight="1"/>
  <cols>
    <col min="1" max="1" width="9" customWidth="1"/>
    <col min="2" max="2" width="13.42578125" customWidth="1"/>
    <col min="3" max="3" width="12.140625" customWidth="1"/>
    <col min="4" max="4" width="15.85546875" customWidth="1"/>
    <col min="5" max="5" width="9"/>
    <col min="6" max="6" width="13.140625" customWidth="1"/>
    <col min="7" max="7" width="13.5703125" customWidth="1"/>
    <col min="8" max="8" width="9"/>
    <col min="9" max="9" width="22.28515625" hidden="1" customWidth="1"/>
    <col min="10" max="10" width="9" hidden="1" customWidth="1"/>
    <col min="11" max="16384" width="9" hidden="1"/>
  </cols>
  <sheetData>
    <row r="1" spans="2:9"/>
    <row r="2" spans="2:9">
      <c r="B2" s="28" t="s">
        <v>0</v>
      </c>
      <c r="C2" s="29"/>
      <c r="D2" s="29"/>
      <c r="E2" s="29"/>
      <c r="F2" s="29"/>
      <c r="G2" s="29"/>
    </row>
    <row r="3" spans="2:9">
      <c r="B3" s="29"/>
      <c r="C3" s="29"/>
      <c r="D3" s="29"/>
      <c r="E3" s="29"/>
      <c r="F3" s="29"/>
      <c r="G3" s="29"/>
    </row>
    <row r="4" spans="2:9">
      <c r="B4" s="29"/>
      <c r="C4" s="29"/>
      <c r="D4" s="29"/>
      <c r="E4" s="29"/>
      <c r="F4" s="29"/>
      <c r="G4" s="29"/>
    </row>
    <row r="5" spans="2:9">
      <c r="B5" s="29"/>
      <c r="C5" s="29"/>
      <c r="D5" s="29"/>
      <c r="E5" s="29"/>
      <c r="F5" s="29"/>
      <c r="G5" s="29"/>
    </row>
    <row r="6" spans="2:9">
      <c r="B6" s="30" t="s">
        <v>27</v>
      </c>
      <c r="C6" s="30"/>
      <c r="D6" s="30"/>
      <c r="E6" s="10"/>
      <c r="F6" s="31" t="s">
        <v>28</v>
      </c>
      <c r="G6" s="31"/>
      <c r="H6" s="10"/>
      <c r="I6" s="10"/>
    </row>
    <row r="7" spans="2:9" ht="30">
      <c r="B7" s="3" t="s">
        <v>29</v>
      </c>
      <c r="C7" s="3" t="s">
        <v>30</v>
      </c>
      <c r="D7" s="3" t="s">
        <v>31</v>
      </c>
      <c r="E7" s="10"/>
      <c r="F7" s="3" t="s">
        <v>29</v>
      </c>
      <c r="G7" s="3" t="s">
        <v>30</v>
      </c>
      <c r="H7" s="10"/>
    </row>
    <row r="8" spans="2:9">
      <c r="B8" s="4">
        <v>0</v>
      </c>
      <c r="C8" s="5">
        <v>0</v>
      </c>
      <c r="D8" s="6">
        <v>0</v>
      </c>
      <c r="E8" s="10"/>
      <c r="F8" s="11">
        <v>0</v>
      </c>
      <c r="G8" s="5">
        <v>0.08</v>
      </c>
      <c r="H8" s="10"/>
    </row>
    <row r="9" spans="2:9">
      <c r="B9" s="7">
        <v>1903.99</v>
      </c>
      <c r="C9" s="8">
        <v>7.4999999999999997E-2</v>
      </c>
      <c r="D9" s="6">
        <v>142.80000000000001</v>
      </c>
      <c r="E9" s="10"/>
      <c r="F9" s="7">
        <v>1751.82</v>
      </c>
      <c r="G9" s="5">
        <v>0.09</v>
      </c>
      <c r="H9" s="10"/>
    </row>
    <row r="10" spans="2:9">
      <c r="B10" s="7">
        <v>2826.66</v>
      </c>
      <c r="C10" s="9">
        <v>0.15</v>
      </c>
      <c r="D10" s="6">
        <v>354.8</v>
      </c>
      <c r="E10" s="10"/>
      <c r="F10" s="7">
        <v>2919.73</v>
      </c>
      <c r="G10" s="5">
        <v>0.11</v>
      </c>
      <c r="H10" s="10"/>
      <c r="I10" s="10"/>
    </row>
    <row r="11" spans="2:9">
      <c r="B11" s="7">
        <v>3751.06</v>
      </c>
      <c r="C11" s="9">
        <v>0.22500000000000001</v>
      </c>
      <c r="D11" s="6">
        <v>636.13</v>
      </c>
      <c r="E11" s="10"/>
      <c r="F11" s="10"/>
      <c r="G11" s="10"/>
      <c r="H11" s="10"/>
      <c r="I11" s="10"/>
    </row>
    <row r="12" spans="2:9">
      <c r="B12" s="7">
        <v>4664.68</v>
      </c>
      <c r="C12" s="9">
        <v>0.27500000000000002</v>
      </c>
      <c r="D12" s="6">
        <v>869.36</v>
      </c>
      <c r="E12" s="10"/>
      <c r="F12" s="32" t="s">
        <v>32</v>
      </c>
      <c r="G12" s="32"/>
      <c r="H12" s="10"/>
      <c r="I12" s="10"/>
    </row>
    <row r="13" spans="2:9">
      <c r="F13" s="33">
        <v>5839.46</v>
      </c>
      <c r="G13" s="33"/>
    </row>
    <row r="14" spans="2:9">
      <c r="F14" s="33">
        <v>642.34</v>
      </c>
      <c r="G14" s="33"/>
    </row>
    <row r="15" spans="2:9"/>
  </sheetData>
  <mergeCells count="6">
    <mergeCell ref="F14:G14"/>
    <mergeCell ref="B2:G5"/>
    <mergeCell ref="B6:D6"/>
    <mergeCell ref="F6:G6"/>
    <mergeCell ref="F12:G12"/>
    <mergeCell ref="F13:G13"/>
  </mergeCells>
  <pageMargins left="0.75" right="0.75" top="1" bottom="1" header="0.51180555555555596" footer="0.5118055555555559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ColWidth="0" defaultRowHeight="15" zeroHeight="1"/>
  <cols>
    <col min="1" max="1" width="9" customWidth="1"/>
    <col min="2" max="2" width="18.42578125" customWidth="1"/>
    <col min="3" max="3" width="142.85546875" customWidth="1"/>
    <col min="4" max="4" width="9" customWidth="1"/>
    <col min="5" max="5" width="9" hidden="1" customWidth="1"/>
    <col min="6" max="16384" width="9" hidden="1"/>
  </cols>
  <sheetData>
    <row r="1" spans="2:3"/>
    <row r="2" spans="2:3">
      <c r="B2" s="1" t="s">
        <v>33</v>
      </c>
      <c r="C2" s="2" t="s">
        <v>34</v>
      </c>
    </row>
    <row r="3" spans="2:3">
      <c r="B3" s="1" t="s">
        <v>35</v>
      </c>
      <c r="C3" s="2" t="s">
        <v>36</v>
      </c>
    </row>
    <row r="4" spans="2:3">
      <c r="B4" s="1" t="s">
        <v>37</v>
      </c>
      <c r="C4" s="2" t="s">
        <v>38</v>
      </c>
    </row>
    <row r="5" spans="2:3"/>
  </sheetData>
  <hyperlinks>
    <hyperlink ref="C2" r:id="rId1"/>
    <hyperlink ref="C3" r:id="rId2"/>
    <hyperlink ref="C4" r:id="rId3"/>
  </hyperlink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4</vt:i4>
      </vt:variant>
    </vt:vector>
  </HeadingPairs>
  <TitlesOfParts>
    <vt:vector size="7" baseType="lpstr">
      <vt:lpstr>Descontos</vt:lpstr>
      <vt:lpstr>Configurações</vt:lpstr>
      <vt:lpstr>Sites</vt:lpstr>
      <vt:lpstr>aliquota_padrao</vt:lpstr>
      <vt:lpstr>imposto_inss</vt:lpstr>
      <vt:lpstr>imposto_ir</vt:lpstr>
      <vt:lpstr>valor_aliquota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Robson Silva Vaamonde</cp:lastModifiedBy>
  <dcterms:created xsi:type="dcterms:W3CDTF">2008-04-18T05:21:00Z</dcterms:created>
  <dcterms:modified xsi:type="dcterms:W3CDTF">2019-04-04T18:25:21Z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1046-10.1.0.6757</vt:lpwstr>
  </property>
  <property fmtid="{D5CDD505-2E9C-101B-9397-08002B2CF9AE}" pid="3" name="KSOReadingLayout">
    <vt:bool>true</vt:bool>
  </property>
</Properties>
</file>