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00"/>
  </bookViews>
  <sheets>
    <sheet name="Maio2017" sheetId="1" r:id="rId1"/>
  </sheets>
  <definedNames>
    <definedName name="_xlnm._FilterDatabase" localSheetId="0" hidden="1">Maio2017!$B$3:$M$42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vaamonde:
FV = Fixo / Variável
F = Fixo
V = Variável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vaamonde:
C = Casa
R= Robson
I = Ivone
V = Viagens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vaamonde:
P = Pago
R = Recebido</t>
        </r>
      </text>
    </comment>
  </commentList>
</comments>
</file>

<file path=xl/sharedStrings.xml><?xml version="1.0" encoding="utf-8"?>
<sst xmlns="http://schemas.openxmlformats.org/spreadsheetml/2006/main" count="57">
  <si>
    <t>Planejamento Financeiro - Mês de Maio 2017</t>
  </si>
  <si>
    <t>Data_Venc</t>
  </si>
  <si>
    <t>Status_Venc</t>
  </si>
  <si>
    <t>Dias_Venc</t>
  </si>
  <si>
    <t>Tipo</t>
  </si>
  <si>
    <t>Custo</t>
  </si>
  <si>
    <t>Descrição Pagamento</t>
  </si>
  <si>
    <t>Valor</t>
  </si>
  <si>
    <t>Tipo_Pag</t>
  </si>
  <si>
    <t>Status</t>
  </si>
  <si>
    <t>Data_Pag</t>
  </si>
  <si>
    <t>Status_Pag</t>
  </si>
  <si>
    <t>Saldo</t>
  </si>
  <si>
    <t>FV</t>
  </si>
  <si>
    <t>Casa</t>
  </si>
  <si>
    <t>Condomínio</t>
  </si>
  <si>
    <t>F</t>
  </si>
  <si>
    <t>Netflix</t>
  </si>
  <si>
    <t>Cartão</t>
  </si>
  <si>
    <t>CARTÃO</t>
  </si>
  <si>
    <t>CAIXA - Apartamento</t>
  </si>
  <si>
    <t>Carro</t>
  </si>
  <si>
    <t>Seguro</t>
  </si>
  <si>
    <t>Investimento</t>
  </si>
  <si>
    <t>POUPANÇA PROGRAMADA</t>
  </si>
  <si>
    <t>IPTU</t>
  </si>
  <si>
    <t>SABESP</t>
  </si>
  <si>
    <t>Salário</t>
  </si>
  <si>
    <t>Fone/Internet</t>
  </si>
  <si>
    <t>TV Cabo</t>
  </si>
  <si>
    <t>ELETROPAULO</t>
  </si>
  <si>
    <t>Descrição</t>
  </si>
  <si>
    <t>Total</t>
  </si>
  <si>
    <t>Limite.:</t>
  </si>
  <si>
    <t>Balada</t>
  </si>
  <si>
    <t>Caixa Eletrônico</t>
  </si>
  <si>
    <t>Recebido</t>
  </si>
  <si>
    <t>Total + Limite.:</t>
  </si>
  <si>
    <t>Cartão Crédito</t>
  </si>
  <si>
    <t>Pago</t>
  </si>
  <si>
    <t>Cartão Débito</t>
  </si>
  <si>
    <t>Á Vencer</t>
  </si>
  <si>
    <t>Poupança.:</t>
  </si>
  <si>
    <t>Celular</t>
  </si>
  <si>
    <t>Cheque</t>
  </si>
  <si>
    <t>Á Receber</t>
  </si>
  <si>
    <t>Depósito</t>
  </si>
  <si>
    <t>Mercado</t>
  </si>
  <si>
    <t>Dinheiro</t>
  </si>
  <si>
    <t>DOC</t>
  </si>
  <si>
    <t>Transporte</t>
  </si>
  <si>
    <t>Homebank</t>
  </si>
  <si>
    <t>Total + Limite + Poupança.:</t>
  </si>
  <si>
    <t>Viagem</t>
  </si>
  <si>
    <t>Poupança</t>
  </si>
  <si>
    <t>Saque</t>
  </si>
  <si>
    <t>Transferência</t>
  </si>
</sst>
</file>

<file path=xl/styles.xml><?xml version="1.0" encoding="utf-8"?>
<styleSheet xmlns="http://schemas.openxmlformats.org/spreadsheetml/2006/main">
  <numFmts count="7">
    <numFmt numFmtId="176" formatCode="dd"/>
    <numFmt numFmtId="177" formatCode="mm/d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#,##0.00_ "/>
    <numFmt numFmtId="180" formatCode="_ * #,##0_ ;_ * \-#,##0_ ;_ * &quot;-&quot;_ ;_ @_ "/>
  </numFmts>
  <fonts count="24">
    <font>
      <sz val="12"/>
      <name val="宋体"/>
      <charset val="134"/>
    </font>
    <font>
      <sz val="12"/>
      <name val="Arial"/>
      <charset val="134"/>
    </font>
    <font>
      <b/>
      <sz val="12"/>
      <name val="Arial"/>
      <charset val="134"/>
    </font>
    <font>
      <sz val="12"/>
      <color indexed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32" borderId="11" applyNumberFormat="0" applyFon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vertical="center"/>
    </xf>
    <xf numFmtId="0" fontId="1" fillId="0" borderId="1" xfId="0" applyFont="1" applyBorder="1">
      <alignment vertical="center"/>
    </xf>
    <xf numFmtId="178" fontId="1" fillId="0" borderId="1" xfId="46" applyFont="1" applyBorder="1" applyAlignment="1">
      <alignment horizontal="right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Protection="1">
      <alignment vertical="center"/>
      <protection locked="0"/>
    </xf>
    <xf numFmtId="179" fontId="3" fillId="0" borderId="1" xfId="0" applyNumberFormat="1" applyFont="1" applyFill="1" applyBorder="1" applyProtection="1">
      <alignment vertical="center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/>
    </xf>
    <xf numFmtId="179" fontId="3" fillId="0" borderId="1" xfId="0" applyNumberFormat="1" applyFont="1" applyFill="1" applyBorder="1" applyAlignment="1" applyProtection="1">
      <alignment horizontal="right" vertical="center"/>
      <protection locked="0"/>
    </xf>
    <xf numFmtId="179" fontId="1" fillId="0" borderId="1" xfId="0" applyNumberFormat="1" applyFont="1" applyFill="1" applyBorder="1" applyProtection="1">
      <alignment vertical="center"/>
      <protection locked="0"/>
    </xf>
    <xf numFmtId="179" fontId="2" fillId="2" borderId="2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 applyProtection="1">
      <alignment horizontal="center" vertical="center"/>
      <protection locked="0"/>
    </xf>
    <xf numFmtId="179" fontId="1" fillId="0" borderId="1" xfId="0" applyNumberFormat="1" applyFont="1" applyFill="1" applyBorder="1" applyAlignment="1" applyProtection="1">
      <alignment horizontal="center" vertical="center"/>
      <protection locked="0"/>
    </xf>
    <xf numFmtId="58" fontId="1" fillId="0" borderId="1" xfId="0" applyNumberFormat="1" applyFont="1" applyFill="1" applyBorder="1" applyProtection="1">
      <alignment vertical="center"/>
      <protection locked="0"/>
    </xf>
    <xf numFmtId="179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 applyProtection="1">
      <alignment horizontal="right" vertical="center"/>
      <protection locked="0"/>
    </xf>
    <xf numFmtId="17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78" fontId="1" fillId="0" borderId="1" xfId="46" applyFont="1" applyBorder="1">
      <alignment vertical="center"/>
    </xf>
    <xf numFmtId="16" fontId="1" fillId="0" borderId="1" xfId="0" applyNumberFormat="1" applyFont="1" applyBorder="1" applyAlignment="1">
      <alignment horizontal="center" vertical="center"/>
    </xf>
    <xf numFmtId="58" fontId="1" fillId="0" borderId="0" xfId="0" applyNumberFormat="1" applyFont="1">
      <alignment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>
      <alignment vertical="center"/>
    </xf>
    <xf numFmtId="178" fontId="1" fillId="0" borderId="1" xfId="46" applyNumberFormat="1" applyFont="1" applyBorder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6">
    <dxf>
      <font>
        <b/>
        <i val="0"/>
        <color indexed="10"/>
      </font>
    </dxf>
    <dxf>
      <font>
        <b/>
        <i val="0"/>
        <color indexed="12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76"/>
  <sheetViews>
    <sheetView tabSelected="1" zoomScale="70" zoomScaleNormal="70" workbookViewId="0">
      <selection activeCell="A1" sqref="A1"/>
    </sheetView>
  </sheetViews>
  <sheetFormatPr defaultColWidth="0" defaultRowHeight="13.5"/>
  <cols>
    <col min="1" max="1" width="5.125" style="1" customWidth="1"/>
    <col min="2" max="2" width="12.875" style="1" customWidth="1"/>
    <col min="3" max="3" width="13.875" style="1" customWidth="1"/>
    <col min="4" max="4" width="11.875" style="1" customWidth="1"/>
    <col min="5" max="5" width="16.875" style="1" customWidth="1"/>
    <col min="6" max="6" width="12.875" style="1" customWidth="1"/>
    <col min="7" max="7" width="30" style="1" customWidth="1"/>
    <col min="8" max="8" width="14.1" style="1" customWidth="1"/>
    <col min="9" max="9" width="10.625" style="2" customWidth="1"/>
    <col min="10" max="10" width="9.81666666666667" style="1" customWidth="1"/>
    <col min="11" max="11" width="14.6416666666667" style="1" customWidth="1"/>
    <col min="12" max="12" width="15" style="1" customWidth="1"/>
    <col min="13" max="13" width="13.0333333333333" style="1" customWidth="1"/>
    <col min="14" max="14" width="8.875" style="1" customWidth="1"/>
    <col min="15" max="15" width="8.875" style="1" hidden="1" customWidth="1"/>
    <col min="16" max="16384" width="8.875" style="1" hidden="1"/>
  </cols>
  <sheetData>
    <row r="1" customFormat="1" spans="1:256">
      <c r="A1" s="3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1" spans="1:256">
      <c r="A2" s="1"/>
      <c r="B2" s="4" t="s">
        <v>0</v>
      </c>
      <c r="C2" s="4"/>
      <c r="D2" s="4"/>
      <c r="E2" s="4"/>
      <c r="F2" s="4"/>
      <c r="G2" s="4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1" spans="1:256">
      <c r="A3" s="1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11" t="s">
        <v>7</v>
      </c>
      <c r="I3" s="18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customFormat="1" spans="1:256">
      <c r="A4" s="1"/>
      <c r="B4" s="4"/>
      <c r="C4" s="4"/>
      <c r="D4" s="4"/>
      <c r="E4" s="4"/>
      <c r="F4" s="4"/>
      <c r="G4" s="4"/>
      <c r="H4" s="11"/>
      <c r="I4" s="19"/>
      <c r="J4" s="11"/>
      <c r="K4" s="11"/>
      <c r="L4" s="11"/>
      <c r="M4" s="30">
        <v>1000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customFormat="1" spans="1:256">
      <c r="A5" s="1"/>
      <c r="B5" s="5">
        <v>42865</v>
      </c>
      <c r="C5" s="6" t="str">
        <f ca="1" t="shared" ref="C5:C42" si="0">IF(B5="","",IF(J5="P","Pago",IF(J5="R","Recebido",IF(B5&lt;TODAY(),"Vencido",IF(B5=TODAY(),"Dia Vencimento",IF(F5="Salário","Á Receber","Á Vencer"))))))</f>
        <v>Vencido</v>
      </c>
      <c r="D5" s="7" t="str">
        <f ca="1" t="shared" ref="D5:D42" si="1">IF(B5="","",IF(B5&lt;TODAY(),"Passou",IF(B5=TODAY(),"Chegou",IF(B5&gt;TODAY(),"Falta "&amp;SUM(B5-TODAY())&amp;" dias",""))))</f>
        <v>Passou</v>
      </c>
      <c r="E5" s="6" t="s">
        <v>13</v>
      </c>
      <c r="F5" s="6" t="s">
        <v>14</v>
      </c>
      <c r="G5" s="12" t="s">
        <v>15</v>
      </c>
      <c r="H5" s="13">
        <v>150</v>
      </c>
      <c r="I5" s="20"/>
      <c r="J5" s="21"/>
      <c r="K5" s="22"/>
      <c r="L5" s="23" t="str">
        <f t="shared" ref="L5:L42" si="2">IF(B5="","",IF(J5="","",IF(J5&lt;&gt;"P","Recebido",IF(K5="","",IF(K5&lt;B5,"Antecipado",IF(K5=B5,"No Vencimento","Atrasado"))))))</f>
        <v/>
      </c>
      <c r="M5" s="31">
        <f t="shared" ref="M5:M42" si="3">M4+H5</f>
        <v>1150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customFormat="1" spans="1:256">
      <c r="A6" s="1"/>
      <c r="B6" s="5">
        <v>42865</v>
      </c>
      <c r="C6" s="6" t="str">
        <f ca="1" t="shared" si="0"/>
        <v>Vencido</v>
      </c>
      <c r="D6" s="7" t="str">
        <f ca="1" t="shared" si="1"/>
        <v>Passou</v>
      </c>
      <c r="E6" s="6" t="s">
        <v>16</v>
      </c>
      <c r="F6" s="6" t="s">
        <v>14</v>
      </c>
      <c r="G6" s="14" t="s">
        <v>17</v>
      </c>
      <c r="H6" s="13">
        <v>-29.9</v>
      </c>
      <c r="I6" s="20"/>
      <c r="J6" s="21"/>
      <c r="K6" s="22"/>
      <c r="L6" s="23" t="str">
        <f t="shared" si="2"/>
        <v/>
      </c>
      <c r="M6" s="31">
        <f t="shared" si="3"/>
        <v>1120.1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customFormat="1" spans="1:256">
      <c r="A7" s="1"/>
      <c r="B7" s="5">
        <v>42865</v>
      </c>
      <c r="C7" s="6" t="str">
        <f ca="1" t="shared" si="0"/>
        <v>Vencido</v>
      </c>
      <c r="D7" s="7" t="str">
        <f ca="1" t="shared" si="1"/>
        <v>Passou</v>
      </c>
      <c r="E7" s="6" t="s">
        <v>13</v>
      </c>
      <c r="F7" s="15" t="s">
        <v>18</v>
      </c>
      <c r="G7" s="12" t="s">
        <v>19</v>
      </c>
      <c r="H7" s="16">
        <v>250</v>
      </c>
      <c r="I7" s="20"/>
      <c r="J7" s="21"/>
      <c r="K7" s="22"/>
      <c r="L7" s="23" t="str">
        <f t="shared" si="2"/>
        <v/>
      </c>
      <c r="M7" s="31">
        <f t="shared" si="3"/>
        <v>1370.1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customFormat="1" spans="1:256">
      <c r="A8" s="1"/>
      <c r="B8" s="5">
        <v>42868</v>
      </c>
      <c r="C8" s="6" t="str">
        <f ca="1" t="shared" si="0"/>
        <v>Vencido</v>
      </c>
      <c r="D8" s="7" t="str">
        <f ca="1" t="shared" si="1"/>
        <v>Passou</v>
      </c>
      <c r="E8" s="6" t="s">
        <v>13</v>
      </c>
      <c r="F8" s="6" t="s">
        <v>14</v>
      </c>
      <c r="G8" s="14" t="s">
        <v>20</v>
      </c>
      <c r="H8" s="13">
        <v>750</v>
      </c>
      <c r="I8" s="20"/>
      <c r="J8" s="21"/>
      <c r="K8" s="22"/>
      <c r="L8" s="23" t="str">
        <f t="shared" si="2"/>
        <v/>
      </c>
      <c r="M8" s="31">
        <f t="shared" si="3"/>
        <v>2120.1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customFormat="1" spans="1:256">
      <c r="A9" s="1"/>
      <c r="B9" s="5">
        <v>42870</v>
      </c>
      <c r="C9" s="6" t="str">
        <f ca="1" t="shared" si="0"/>
        <v>Vencido</v>
      </c>
      <c r="D9" s="7" t="str">
        <f ca="1" t="shared" si="1"/>
        <v>Passou</v>
      </c>
      <c r="E9" s="6" t="s">
        <v>16</v>
      </c>
      <c r="F9" s="6" t="s">
        <v>21</v>
      </c>
      <c r="G9" s="12" t="s">
        <v>22</v>
      </c>
      <c r="H9" s="13">
        <v>-131.9</v>
      </c>
      <c r="I9" s="20"/>
      <c r="J9" s="21"/>
      <c r="K9" s="22"/>
      <c r="L9" s="23" t="str">
        <f t="shared" si="2"/>
        <v/>
      </c>
      <c r="M9" s="31">
        <f t="shared" si="3"/>
        <v>1988.2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customFormat="1" spans="1:256">
      <c r="A10" s="1"/>
      <c r="B10" s="5">
        <v>42872</v>
      </c>
      <c r="C10" s="6" t="str">
        <f ca="1" t="shared" si="0"/>
        <v>Vencido</v>
      </c>
      <c r="D10" s="7" t="str">
        <f ca="1" t="shared" si="1"/>
        <v>Passou</v>
      </c>
      <c r="E10" s="6" t="s">
        <v>16</v>
      </c>
      <c r="F10" s="15" t="s">
        <v>23</v>
      </c>
      <c r="G10" s="12" t="s">
        <v>24</v>
      </c>
      <c r="H10" s="13">
        <v>-50</v>
      </c>
      <c r="I10" s="20"/>
      <c r="J10" s="21"/>
      <c r="K10" s="22"/>
      <c r="L10" s="23" t="str">
        <f t="shared" si="2"/>
        <v/>
      </c>
      <c r="M10" s="31">
        <f t="shared" si="3"/>
        <v>1938.2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customFormat="1" spans="1:256">
      <c r="A11" s="1"/>
      <c r="B11" s="5">
        <v>42879</v>
      </c>
      <c r="C11" s="6" t="str">
        <f ca="1" t="shared" si="0"/>
        <v>Vencido</v>
      </c>
      <c r="D11" s="7" t="str">
        <f ca="1" t="shared" si="1"/>
        <v>Passou</v>
      </c>
      <c r="E11" s="6" t="s">
        <v>16</v>
      </c>
      <c r="F11" s="6" t="s">
        <v>14</v>
      </c>
      <c r="G11" s="12" t="s">
        <v>25</v>
      </c>
      <c r="H11" s="13">
        <v>-33.42</v>
      </c>
      <c r="I11" s="20"/>
      <c r="J11" s="21"/>
      <c r="K11" s="22"/>
      <c r="L11" s="23" t="str">
        <f t="shared" si="2"/>
        <v/>
      </c>
      <c r="M11" s="31">
        <f t="shared" si="3"/>
        <v>1904.78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customFormat="1" spans="1:256">
      <c r="A12" s="1"/>
      <c r="B12" s="5">
        <v>42880</v>
      </c>
      <c r="C12" s="6" t="str">
        <f ca="1" t="shared" si="0"/>
        <v>Vencido</v>
      </c>
      <c r="D12" s="7" t="str">
        <f ca="1" t="shared" si="1"/>
        <v>Passou</v>
      </c>
      <c r="E12" s="6" t="s">
        <v>13</v>
      </c>
      <c r="F12" s="6" t="s">
        <v>14</v>
      </c>
      <c r="G12" s="12" t="s">
        <v>26</v>
      </c>
      <c r="H12" s="13">
        <v>-43.46</v>
      </c>
      <c r="I12" s="20"/>
      <c r="J12" s="21"/>
      <c r="K12" s="22"/>
      <c r="L12" s="23" t="str">
        <f t="shared" si="2"/>
        <v/>
      </c>
      <c r="M12" s="31">
        <f t="shared" si="3"/>
        <v>1861.32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customFormat="1" spans="1:256">
      <c r="A13" s="1"/>
      <c r="B13" s="5">
        <v>42886</v>
      </c>
      <c r="C13" s="6" t="str">
        <f ca="1" t="shared" si="0"/>
        <v>Vencido</v>
      </c>
      <c r="D13" s="7" t="str">
        <f ca="1" t="shared" si="1"/>
        <v>Passou</v>
      </c>
      <c r="E13" s="6" t="s">
        <v>13</v>
      </c>
      <c r="F13" s="6" t="s">
        <v>27</v>
      </c>
      <c r="G13" s="14" t="s">
        <v>27</v>
      </c>
      <c r="H13" s="16">
        <v>1000</v>
      </c>
      <c r="I13" s="20"/>
      <c r="J13" s="21"/>
      <c r="K13" s="22"/>
      <c r="L13" s="23" t="str">
        <f t="shared" si="2"/>
        <v/>
      </c>
      <c r="M13" s="31">
        <f t="shared" si="3"/>
        <v>2861.32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customFormat="1" spans="1:256">
      <c r="A14" s="1"/>
      <c r="B14" s="5">
        <v>42887</v>
      </c>
      <c r="C14" s="6" t="str">
        <f ca="1" t="shared" si="0"/>
        <v>Vencido</v>
      </c>
      <c r="D14" s="7" t="str">
        <f ca="1" t="shared" si="1"/>
        <v>Passou</v>
      </c>
      <c r="E14" s="6" t="s">
        <v>13</v>
      </c>
      <c r="F14" s="6" t="s">
        <v>14</v>
      </c>
      <c r="G14" s="12" t="s">
        <v>28</v>
      </c>
      <c r="H14" s="13">
        <v>100</v>
      </c>
      <c r="I14" s="20"/>
      <c r="J14" s="21"/>
      <c r="K14" s="22"/>
      <c r="L14" s="23" t="str">
        <f t="shared" si="2"/>
        <v/>
      </c>
      <c r="M14" s="31">
        <f t="shared" si="3"/>
        <v>2961.32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customFormat="1" spans="1:256">
      <c r="A15" s="1"/>
      <c r="B15" s="5">
        <v>42887</v>
      </c>
      <c r="C15" s="6" t="str">
        <f ca="1" t="shared" si="0"/>
        <v>Vencido</v>
      </c>
      <c r="D15" s="7" t="str">
        <f ca="1" t="shared" si="1"/>
        <v>Passou</v>
      </c>
      <c r="E15" s="6" t="s">
        <v>13</v>
      </c>
      <c r="F15" s="6" t="s">
        <v>14</v>
      </c>
      <c r="G15" s="12" t="s">
        <v>29</v>
      </c>
      <c r="H15" s="13">
        <v>70</v>
      </c>
      <c r="I15" s="20"/>
      <c r="J15" s="21"/>
      <c r="K15" s="22"/>
      <c r="L15" s="23" t="str">
        <f t="shared" si="2"/>
        <v/>
      </c>
      <c r="M15" s="31">
        <f t="shared" si="3"/>
        <v>3031.32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customFormat="1" spans="1:256">
      <c r="A16" s="1"/>
      <c r="B16" s="5">
        <v>42889</v>
      </c>
      <c r="C16" s="6" t="str">
        <f ca="1" t="shared" si="0"/>
        <v>Vencido</v>
      </c>
      <c r="D16" s="7" t="str">
        <f ca="1" t="shared" si="1"/>
        <v>Passou</v>
      </c>
      <c r="E16" s="6" t="s">
        <v>13</v>
      </c>
      <c r="F16" s="6" t="s">
        <v>14</v>
      </c>
      <c r="G16" s="14" t="s">
        <v>30</v>
      </c>
      <c r="H16" s="13">
        <v>50</v>
      </c>
      <c r="I16" s="20"/>
      <c r="J16" s="21"/>
      <c r="K16" s="22"/>
      <c r="L16" s="23" t="str">
        <f t="shared" si="2"/>
        <v/>
      </c>
      <c r="M16" s="31">
        <f t="shared" si="3"/>
        <v>3081.32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customFormat="1" spans="1:256">
      <c r="A17" s="1"/>
      <c r="B17" s="5"/>
      <c r="C17" s="6" t="str">
        <f ca="1" t="shared" si="0"/>
        <v/>
      </c>
      <c r="D17" s="7" t="str">
        <f ca="1" t="shared" si="1"/>
        <v/>
      </c>
      <c r="E17" s="6"/>
      <c r="F17" s="6"/>
      <c r="G17" s="12"/>
      <c r="H17" s="13"/>
      <c r="I17" s="20"/>
      <c r="J17" s="21"/>
      <c r="K17" s="22"/>
      <c r="L17" s="23" t="str">
        <f t="shared" si="2"/>
        <v/>
      </c>
      <c r="M17" s="31">
        <f t="shared" si="3"/>
        <v>3081.32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customFormat="1" spans="1:256">
      <c r="A18" s="1"/>
      <c r="B18" s="5"/>
      <c r="C18" s="6" t="str">
        <f ca="1" t="shared" si="0"/>
        <v/>
      </c>
      <c r="D18" s="7" t="str">
        <f ca="1" t="shared" si="1"/>
        <v/>
      </c>
      <c r="E18" s="6"/>
      <c r="F18" s="6"/>
      <c r="G18" s="12"/>
      <c r="H18" s="17"/>
      <c r="I18" s="21"/>
      <c r="J18" s="21"/>
      <c r="K18" s="22"/>
      <c r="L18" s="23" t="str">
        <f t="shared" si="2"/>
        <v/>
      </c>
      <c r="M18" s="31">
        <f t="shared" si="3"/>
        <v>3081.32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customFormat="1" spans="1:256">
      <c r="A19" s="1"/>
      <c r="B19" s="5"/>
      <c r="C19" s="6" t="str">
        <f ca="1" t="shared" si="0"/>
        <v/>
      </c>
      <c r="D19" s="7" t="str">
        <f ca="1" t="shared" si="1"/>
        <v/>
      </c>
      <c r="E19" s="6"/>
      <c r="F19" s="6"/>
      <c r="G19" s="12"/>
      <c r="H19" s="13"/>
      <c r="I19" s="20"/>
      <c r="J19" s="21"/>
      <c r="K19" s="22"/>
      <c r="L19" s="23" t="str">
        <f t="shared" si="2"/>
        <v/>
      </c>
      <c r="M19" s="31">
        <f t="shared" si="3"/>
        <v>3081.32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customFormat="1" spans="1:256">
      <c r="A20" s="1"/>
      <c r="B20" s="5"/>
      <c r="C20" s="6" t="str">
        <f ca="1" t="shared" si="0"/>
        <v/>
      </c>
      <c r="D20" s="7" t="str">
        <f ca="1" t="shared" si="1"/>
        <v/>
      </c>
      <c r="E20" s="6"/>
      <c r="F20" s="6"/>
      <c r="G20" s="12"/>
      <c r="H20" s="13"/>
      <c r="I20" s="20"/>
      <c r="J20" s="21"/>
      <c r="K20" s="22"/>
      <c r="L20" s="23" t="str">
        <f t="shared" si="2"/>
        <v/>
      </c>
      <c r="M20" s="31">
        <f t="shared" si="3"/>
        <v>3081.32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customFormat="1" spans="1:256">
      <c r="A21" s="1"/>
      <c r="B21" s="5"/>
      <c r="C21" s="6" t="str">
        <f ca="1" t="shared" si="0"/>
        <v/>
      </c>
      <c r="D21" s="7" t="str">
        <f ca="1" t="shared" si="1"/>
        <v/>
      </c>
      <c r="E21" s="6"/>
      <c r="F21" s="6"/>
      <c r="G21" s="14"/>
      <c r="H21" s="16"/>
      <c r="I21" s="20"/>
      <c r="J21" s="21"/>
      <c r="K21" s="24"/>
      <c r="L21" s="23" t="str">
        <f t="shared" si="2"/>
        <v/>
      </c>
      <c r="M21" s="31">
        <f t="shared" si="3"/>
        <v>3081.32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customFormat="1" spans="1:256">
      <c r="A22" s="1"/>
      <c r="B22" s="5"/>
      <c r="C22" s="6" t="str">
        <f ca="1" t="shared" si="0"/>
        <v/>
      </c>
      <c r="D22" s="7" t="str">
        <f ca="1" t="shared" si="1"/>
        <v/>
      </c>
      <c r="E22" s="6"/>
      <c r="F22" s="6"/>
      <c r="G22" s="14"/>
      <c r="H22" s="13"/>
      <c r="I22" s="20"/>
      <c r="J22" s="21"/>
      <c r="K22" s="22"/>
      <c r="L22" s="23" t="str">
        <f t="shared" si="2"/>
        <v/>
      </c>
      <c r="M22" s="31">
        <f t="shared" si="3"/>
        <v>3081.32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customFormat="1" spans="1:256">
      <c r="A23" s="1"/>
      <c r="B23" s="5"/>
      <c r="C23" s="6" t="str">
        <f ca="1" t="shared" si="0"/>
        <v/>
      </c>
      <c r="D23" s="7" t="str">
        <f ca="1" t="shared" si="1"/>
        <v/>
      </c>
      <c r="E23" s="6"/>
      <c r="F23" s="6"/>
      <c r="G23" s="14"/>
      <c r="H23" s="13"/>
      <c r="I23" s="20"/>
      <c r="J23" s="21"/>
      <c r="K23" s="22"/>
      <c r="L23" s="23" t="str">
        <f t="shared" si="2"/>
        <v/>
      </c>
      <c r="M23" s="31">
        <f t="shared" si="3"/>
        <v>3081.32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customFormat="1" spans="1:256">
      <c r="A24" s="1"/>
      <c r="B24" s="5"/>
      <c r="C24" s="6" t="str">
        <f ca="1" t="shared" si="0"/>
        <v/>
      </c>
      <c r="D24" s="7" t="str">
        <f ca="1" t="shared" si="1"/>
        <v/>
      </c>
      <c r="E24" s="6"/>
      <c r="F24" s="6"/>
      <c r="G24" s="14"/>
      <c r="H24" s="16"/>
      <c r="I24" s="20"/>
      <c r="J24" s="21"/>
      <c r="K24" s="22"/>
      <c r="L24" s="23" t="str">
        <f t="shared" si="2"/>
        <v/>
      </c>
      <c r="M24" s="31">
        <f t="shared" si="3"/>
        <v>3081.32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customFormat="1" spans="1:256">
      <c r="A25" s="1"/>
      <c r="B25" s="5"/>
      <c r="C25" s="6" t="str">
        <f ca="1" t="shared" si="0"/>
        <v/>
      </c>
      <c r="D25" s="7" t="str">
        <f ca="1" t="shared" si="1"/>
        <v/>
      </c>
      <c r="E25" s="6"/>
      <c r="F25" s="6"/>
      <c r="G25" s="12"/>
      <c r="H25" s="17"/>
      <c r="I25" s="21"/>
      <c r="J25" s="21"/>
      <c r="K25" s="22"/>
      <c r="L25" s="23" t="str">
        <f t="shared" si="2"/>
        <v/>
      </c>
      <c r="M25" s="31">
        <f t="shared" si="3"/>
        <v>3081.32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customFormat="1" spans="1:256">
      <c r="A26" s="1"/>
      <c r="B26" s="5"/>
      <c r="C26" s="6" t="str">
        <f ca="1" t="shared" si="0"/>
        <v/>
      </c>
      <c r="D26" s="7" t="str">
        <f ca="1" t="shared" si="1"/>
        <v/>
      </c>
      <c r="E26" s="6"/>
      <c r="F26" s="6"/>
      <c r="G26" s="14"/>
      <c r="H26" s="13"/>
      <c r="I26" s="20"/>
      <c r="J26" s="21"/>
      <c r="K26" s="22"/>
      <c r="L26" s="23" t="str">
        <f t="shared" si="2"/>
        <v/>
      </c>
      <c r="M26" s="31">
        <f t="shared" si="3"/>
        <v>3081.32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customFormat="1" spans="1:256">
      <c r="A27" s="1"/>
      <c r="B27" s="5"/>
      <c r="C27" s="6" t="str">
        <f ca="1" t="shared" si="0"/>
        <v/>
      </c>
      <c r="D27" s="7" t="str">
        <f ca="1" t="shared" si="1"/>
        <v/>
      </c>
      <c r="E27" s="6"/>
      <c r="F27" s="6"/>
      <c r="G27" s="14"/>
      <c r="H27" s="13"/>
      <c r="I27" s="20"/>
      <c r="J27" s="21"/>
      <c r="K27" s="22"/>
      <c r="L27" s="23" t="str">
        <f t="shared" si="2"/>
        <v/>
      </c>
      <c r="M27" s="31">
        <f t="shared" si="3"/>
        <v>3081.32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customFormat="1" spans="1:256">
      <c r="A28" s="1"/>
      <c r="B28" s="5"/>
      <c r="C28" s="6" t="str">
        <f ca="1" t="shared" si="0"/>
        <v/>
      </c>
      <c r="D28" s="7" t="str">
        <f ca="1" t="shared" si="1"/>
        <v/>
      </c>
      <c r="E28" s="6"/>
      <c r="F28" s="6"/>
      <c r="G28" s="12"/>
      <c r="H28" s="13"/>
      <c r="I28" s="20"/>
      <c r="J28" s="21"/>
      <c r="K28" s="22"/>
      <c r="L28" s="23" t="str">
        <f t="shared" si="2"/>
        <v/>
      </c>
      <c r="M28" s="31">
        <f t="shared" si="3"/>
        <v>3081.32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customFormat="1" spans="1:256">
      <c r="A29" s="1"/>
      <c r="B29" s="5"/>
      <c r="C29" s="6" t="str">
        <f ca="1" t="shared" si="0"/>
        <v/>
      </c>
      <c r="D29" s="7" t="str">
        <f ca="1" t="shared" si="1"/>
        <v/>
      </c>
      <c r="E29" s="6"/>
      <c r="F29" s="6"/>
      <c r="G29" s="14"/>
      <c r="H29" s="16"/>
      <c r="I29" s="20"/>
      <c r="J29" s="21"/>
      <c r="K29" s="24"/>
      <c r="L29" s="23" t="str">
        <f t="shared" si="2"/>
        <v/>
      </c>
      <c r="M29" s="31">
        <f t="shared" si="3"/>
        <v>3081.32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customFormat="1" spans="1:256">
      <c r="A30" s="1"/>
      <c r="B30" s="5"/>
      <c r="C30" s="6" t="str">
        <f ca="1" t="shared" si="0"/>
        <v/>
      </c>
      <c r="D30" s="7" t="str">
        <f ca="1" t="shared" si="1"/>
        <v/>
      </c>
      <c r="E30" s="6"/>
      <c r="F30" s="6"/>
      <c r="G30" s="12"/>
      <c r="H30" s="13"/>
      <c r="I30" s="20"/>
      <c r="J30" s="21"/>
      <c r="K30" s="22"/>
      <c r="L30" s="23" t="str">
        <f t="shared" si="2"/>
        <v/>
      </c>
      <c r="M30" s="31">
        <f t="shared" si="3"/>
        <v>3081.32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customFormat="1" spans="1:256">
      <c r="A31" s="1"/>
      <c r="B31" s="5"/>
      <c r="C31" s="6" t="str">
        <f ca="1" t="shared" si="0"/>
        <v/>
      </c>
      <c r="D31" s="7" t="str">
        <f ca="1" t="shared" si="1"/>
        <v/>
      </c>
      <c r="E31" s="6"/>
      <c r="F31" s="6"/>
      <c r="G31" s="14"/>
      <c r="H31" s="16"/>
      <c r="I31" s="20"/>
      <c r="J31" s="21"/>
      <c r="K31" s="24"/>
      <c r="L31" s="23" t="str">
        <f t="shared" si="2"/>
        <v/>
      </c>
      <c r="M31" s="31">
        <f t="shared" si="3"/>
        <v>3081.32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customFormat="1" spans="1:256">
      <c r="A32" s="1"/>
      <c r="B32" s="5"/>
      <c r="C32" s="6" t="str">
        <f ca="1" t="shared" si="0"/>
        <v/>
      </c>
      <c r="D32" s="7" t="str">
        <f ca="1" t="shared" si="1"/>
        <v/>
      </c>
      <c r="E32" s="6"/>
      <c r="F32" s="6"/>
      <c r="G32" s="14"/>
      <c r="H32" s="13"/>
      <c r="I32" s="20"/>
      <c r="J32" s="21"/>
      <c r="K32" s="22"/>
      <c r="L32" s="23" t="str">
        <f t="shared" si="2"/>
        <v/>
      </c>
      <c r="M32" s="31">
        <f t="shared" si="3"/>
        <v>3081.32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customFormat="1" spans="1:256">
      <c r="A33" s="1"/>
      <c r="B33" s="5"/>
      <c r="C33" s="6" t="str">
        <f ca="1" t="shared" si="0"/>
        <v/>
      </c>
      <c r="D33" s="7" t="str">
        <f ca="1" t="shared" si="1"/>
        <v/>
      </c>
      <c r="E33" s="6"/>
      <c r="F33" s="6"/>
      <c r="G33" s="12"/>
      <c r="H33" s="13"/>
      <c r="I33" s="20"/>
      <c r="J33" s="21"/>
      <c r="K33" s="22"/>
      <c r="L33" s="23" t="str">
        <f t="shared" si="2"/>
        <v/>
      </c>
      <c r="M33" s="31">
        <f t="shared" si="3"/>
        <v>3081.32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customFormat="1" spans="1:256">
      <c r="A34" s="1"/>
      <c r="B34" s="5"/>
      <c r="C34" s="6" t="str">
        <f ca="1" t="shared" si="0"/>
        <v/>
      </c>
      <c r="D34" s="7" t="str">
        <f ca="1" t="shared" si="1"/>
        <v/>
      </c>
      <c r="E34" s="6"/>
      <c r="F34" s="6"/>
      <c r="G34" s="12"/>
      <c r="H34" s="16"/>
      <c r="I34" s="20"/>
      <c r="J34" s="21"/>
      <c r="K34" s="22"/>
      <c r="L34" s="23" t="str">
        <f t="shared" si="2"/>
        <v/>
      </c>
      <c r="M34" s="31">
        <f t="shared" si="3"/>
        <v>3081.32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customFormat="1" spans="1:256">
      <c r="A35" s="1"/>
      <c r="B35" s="5"/>
      <c r="C35" s="6" t="str">
        <f ca="1" t="shared" si="0"/>
        <v/>
      </c>
      <c r="D35" s="7" t="str">
        <f ca="1" t="shared" si="1"/>
        <v/>
      </c>
      <c r="E35" s="6"/>
      <c r="F35" s="6"/>
      <c r="G35" s="12"/>
      <c r="H35" s="13"/>
      <c r="I35" s="20"/>
      <c r="J35" s="21"/>
      <c r="K35" s="22"/>
      <c r="L35" s="23" t="str">
        <f t="shared" si="2"/>
        <v/>
      </c>
      <c r="M35" s="31">
        <f t="shared" si="3"/>
        <v>3081.32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customFormat="1" spans="1:256">
      <c r="A36" s="1"/>
      <c r="B36" s="5"/>
      <c r="C36" s="6" t="str">
        <f ca="1" t="shared" si="0"/>
        <v/>
      </c>
      <c r="D36" s="7" t="str">
        <f ca="1" t="shared" si="1"/>
        <v/>
      </c>
      <c r="E36" s="6"/>
      <c r="F36" s="6"/>
      <c r="G36" s="12"/>
      <c r="H36" s="13"/>
      <c r="I36" s="20"/>
      <c r="J36" s="21"/>
      <c r="K36" s="22"/>
      <c r="L36" s="23" t="str">
        <f t="shared" si="2"/>
        <v/>
      </c>
      <c r="M36" s="31">
        <f t="shared" si="3"/>
        <v>3081.32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customFormat="1" spans="1:256">
      <c r="A37" s="1"/>
      <c r="B37" s="5"/>
      <c r="C37" s="6" t="str">
        <f ca="1" t="shared" si="0"/>
        <v/>
      </c>
      <c r="D37" s="7" t="str">
        <f ca="1" t="shared" si="1"/>
        <v/>
      </c>
      <c r="E37" s="6"/>
      <c r="F37" s="6"/>
      <c r="G37" s="12"/>
      <c r="H37" s="13"/>
      <c r="I37" s="20"/>
      <c r="J37" s="21"/>
      <c r="K37" s="22"/>
      <c r="L37" s="23" t="str">
        <f t="shared" si="2"/>
        <v/>
      </c>
      <c r="M37" s="31">
        <f t="shared" si="3"/>
        <v>3081.32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customFormat="1" spans="1:256">
      <c r="A38" s="1"/>
      <c r="B38" s="5"/>
      <c r="C38" s="6" t="str">
        <f ca="1" t="shared" si="0"/>
        <v/>
      </c>
      <c r="D38" s="7" t="str">
        <f ca="1" t="shared" si="1"/>
        <v/>
      </c>
      <c r="E38" s="6"/>
      <c r="F38" s="6"/>
      <c r="G38" s="14"/>
      <c r="H38" s="13"/>
      <c r="I38" s="20"/>
      <c r="J38" s="21"/>
      <c r="K38" s="22"/>
      <c r="L38" s="23" t="str">
        <f t="shared" si="2"/>
        <v/>
      </c>
      <c r="M38" s="31">
        <f t="shared" si="3"/>
        <v>3081.32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customFormat="1" spans="1:256">
      <c r="A39" s="1"/>
      <c r="B39" s="5"/>
      <c r="C39" s="6" t="str">
        <f ca="1" t="shared" si="0"/>
        <v/>
      </c>
      <c r="D39" s="7" t="str">
        <f ca="1" t="shared" si="1"/>
        <v/>
      </c>
      <c r="E39" s="6"/>
      <c r="F39" s="6"/>
      <c r="G39" s="12"/>
      <c r="H39" s="13"/>
      <c r="I39" s="20"/>
      <c r="J39" s="21"/>
      <c r="K39" s="22"/>
      <c r="L39" s="23" t="str">
        <f t="shared" si="2"/>
        <v/>
      </c>
      <c r="M39" s="31">
        <f t="shared" si="3"/>
        <v>3081.32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customFormat="1" spans="1:256">
      <c r="A40" s="1"/>
      <c r="B40" s="5"/>
      <c r="C40" s="6" t="str">
        <f ca="1" t="shared" si="0"/>
        <v/>
      </c>
      <c r="D40" s="7" t="str">
        <f ca="1" t="shared" si="1"/>
        <v/>
      </c>
      <c r="E40" s="6"/>
      <c r="F40" s="6"/>
      <c r="G40" s="14"/>
      <c r="H40" s="16"/>
      <c r="I40" s="20"/>
      <c r="J40" s="21"/>
      <c r="K40" s="24"/>
      <c r="L40" s="23" t="str">
        <f t="shared" si="2"/>
        <v/>
      </c>
      <c r="M40" s="31">
        <f t="shared" si="3"/>
        <v>3081.32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customFormat="1" spans="1:256">
      <c r="A41" s="1"/>
      <c r="B41" s="5"/>
      <c r="C41" s="6" t="str">
        <f ca="1" t="shared" si="0"/>
        <v/>
      </c>
      <c r="D41" s="7" t="str">
        <f ca="1" t="shared" si="1"/>
        <v/>
      </c>
      <c r="E41" s="6"/>
      <c r="F41" s="6"/>
      <c r="G41" s="14"/>
      <c r="H41" s="16"/>
      <c r="I41" s="20"/>
      <c r="J41" s="21"/>
      <c r="K41" s="24"/>
      <c r="L41" s="23" t="str">
        <f t="shared" si="2"/>
        <v/>
      </c>
      <c r="M41" s="31">
        <f t="shared" si="3"/>
        <v>3081.32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customFormat="1" spans="1:256">
      <c r="A42" s="1"/>
      <c r="B42" s="5"/>
      <c r="C42" s="6" t="str">
        <f ca="1" t="shared" si="0"/>
        <v/>
      </c>
      <c r="D42" s="7" t="str">
        <f ca="1" t="shared" si="1"/>
        <v/>
      </c>
      <c r="E42" s="6"/>
      <c r="F42" s="6"/>
      <c r="G42" s="14"/>
      <c r="H42" s="16"/>
      <c r="I42" s="20"/>
      <c r="J42" s="21"/>
      <c r="K42" s="24"/>
      <c r="L42" s="23" t="str">
        <f t="shared" si="2"/>
        <v/>
      </c>
      <c r="M42" s="31">
        <f t="shared" si="3"/>
        <v>3081.32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customFormat="1" spans="1:256">
      <c r="A43" s="1"/>
      <c r="B43" s="8"/>
      <c r="C43" s="8"/>
      <c r="D43" s="8"/>
      <c r="E43" s="8"/>
      <c r="F43" s="8"/>
      <c r="G43" s="8"/>
      <c r="H43" s="8">
        <f>SUBTOTAL(9,H5:H42)</f>
        <v>2081.32</v>
      </c>
      <c r="I43" s="25"/>
      <c r="J43" s="8"/>
      <c r="K43" s="8"/>
      <c r="L43" s="8"/>
      <c r="M43" s="31">
        <f>SUBTOTAL(9,M42)</f>
        <v>3081.32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customFormat="1" spans="1:256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customFormat="1" spans="1:256">
      <c r="A45" s="1"/>
      <c r="B45" s="4" t="s">
        <v>31</v>
      </c>
      <c r="C45" s="4" t="s">
        <v>32</v>
      </c>
      <c r="E45" s="4" t="s">
        <v>31</v>
      </c>
      <c r="F45" s="4" t="s">
        <v>32</v>
      </c>
      <c r="H45" s="4" t="s">
        <v>31</v>
      </c>
      <c r="I45" s="4" t="s">
        <v>32</v>
      </c>
      <c r="J45" s="1"/>
      <c r="K45" s="26" t="s">
        <v>33</v>
      </c>
      <c r="L45" s="26"/>
      <c r="M45" s="27">
        <v>6400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customFormat="1" spans="1:256">
      <c r="A46" s="1"/>
      <c r="B46" s="9" t="s">
        <v>34</v>
      </c>
      <c r="C46" s="10">
        <f t="shared" ref="C46:C51" si="4">-SUMIF($F$5:$F$44,B46,$H$5:$H$44)</f>
        <v>0</v>
      </c>
      <c r="E46" s="9" t="s">
        <v>35</v>
      </c>
      <c r="F46" s="10">
        <f>SUMIF($I$5:$I$42,E46,$H$5:$H$42)</f>
        <v>0</v>
      </c>
      <c r="H46" s="9" t="s">
        <v>36</v>
      </c>
      <c r="I46" s="27">
        <f ca="1">SUMIF($C$5:$C$42,H46,$H$5:$H$42)</f>
        <v>0</v>
      </c>
      <c r="J46" s="1"/>
      <c r="K46" s="26" t="s">
        <v>37</v>
      </c>
      <c r="L46" s="26"/>
      <c r="M46" s="27">
        <f>SUM(M43+M45)</f>
        <v>9481.32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customFormat="1" spans="1:256">
      <c r="A47" s="1"/>
      <c r="B47" s="9" t="s">
        <v>21</v>
      </c>
      <c r="C47" s="10">
        <f t="shared" si="4"/>
        <v>131.9</v>
      </c>
      <c r="E47" s="9" t="s">
        <v>38</v>
      </c>
      <c r="F47" s="10">
        <f>SUMIF($I$5:$I$42,E47,$H$5:$H$42)</f>
        <v>0</v>
      </c>
      <c r="H47" s="9" t="s">
        <v>39</v>
      </c>
      <c r="I47" s="27">
        <f ca="1">SUMIF($C$5:$C$42,H47,$H$5:$H$42)</f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customFormat="1" spans="1:256">
      <c r="A48" s="1"/>
      <c r="B48" s="9" t="s">
        <v>14</v>
      </c>
      <c r="C48" s="10">
        <f t="shared" si="4"/>
        <v>-1013.22</v>
      </c>
      <c r="E48" s="9" t="s">
        <v>40</v>
      </c>
      <c r="F48" s="10">
        <f>SUMIF($I$5:$I$42,E48,$H$5:$H$42)</f>
        <v>0</v>
      </c>
      <c r="H48" s="9" t="s">
        <v>41</v>
      </c>
      <c r="I48" s="27">
        <f ca="1">SUMIF($C$5:$C$42,H48,$H$5:$H$42)</f>
        <v>0</v>
      </c>
      <c r="J48" s="1"/>
      <c r="K48" s="26" t="s">
        <v>42</v>
      </c>
      <c r="L48" s="28">
        <v>42856</v>
      </c>
      <c r="M48" s="3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customFormat="1" spans="1:256">
      <c r="A49" s="1"/>
      <c r="B49" s="9" t="s">
        <v>43</v>
      </c>
      <c r="C49" s="10">
        <f t="shared" si="4"/>
        <v>0</v>
      </c>
      <c r="E49" s="9" t="s">
        <v>44</v>
      </c>
      <c r="F49" s="10">
        <f>SUMIF($I$5:$I$42,E49,$H$5:$H$42)</f>
        <v>0</v>
      </c>
      <c r="H49" s="9" t="s">
        <v>45</v>
      </c>
      <c r="I49" s="27">
        <f ca="1">SUMIF($C$5:$C$42,H49,$H$5:$H$42)</f>
        <v>0</v>
      </c>
      <c r="J49" s="1"/>
      <c r="K49" s="26" t="s">
        <v>42</v>
      </c>
      <c r="L49" s="28">
        <v>42865</v>
      </c>
      <c r="M49" s="2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customFormat="1" spans="1:256">
      <c r="A50" s="1"/>
      <c r="B50" s="9" t="s">
        <v>23</v>
      </c>
      <c r="C50" s="10">
        <f t="shared" si="4"/>
        <v>50</v>
      </c>
      <c r="E50" s="9" t="s">
        <v>46</v>
      </c>
      <c r="F50" s="10">
        <f>SUMIF($I$5:$I$42,E50,$H$5:$H$42)</f>
        <v>0</v>
      </c>
      <c r="G50" s="1"/>
      <c r="H50" s="1"/>
      <c r="I50" s="2"/>
      <c r="J50" s="1"/>
      <c r="K50" s="26" t="s">
        <v>42</v>
      </c>
      <c r="L50" s="28">
        <v>42875</v>
      </c>
      <c r="M50" s="2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customFormat="1" spans="1:256">
      <c r="A51" s="1"/>
      <c r="B51" s="9" t="s">
        <v>47</v>
      </c>
      <c r="C51" s="10">
        <f t="shared" si="4"/>
        <v>0</v>
      </c>
      <c r="E51" s="9" t="s">
        <v>48</v>
      </c>
      <c r="F51" s="10">
        <f>-SUMIF($I$5:$I$42,E51,$H$5:$H$42)</f>
        <v>0</v>
      </c>
      <c r="I51" s="2"/>
      <c r="J51" s="1"/>
      <c r="K51" s="26" t="s">
        <v>42</v>
      </c>
      <c r="L51" s="28">
        <v>42885</v>
      </c>
      <c r="M51" s="2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customFormat="1" spans="1:256">
      <c r="A52" s="1"/>
      <c r="B52" s="9" t="s">
        <v>27</v>
      </c>
      <c r="C52" s="10">
        <f>SUMIF($F$5:$F$44,B52,$H$5:$H$44)</f>
        <v>1000</v>
      </c>
      <c r="E52" s="9" t="s">
        <v>49</v>
      </c>
      <c r="F52" s="10">
        <f t="shared" ref="F52:F57" si="5">SUMIF($I$5:$I$42,E52,$H$5:$H$42)</f>
        <v>0</v>
      </c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customFormat="1" spans="1:256">
      <c r="A53" s="1"/>
      <c r="B53" s="9" t="s">
        <v>50</v>
      </c>
      <c r="C53" s="10">
        <f>-SUMIF($F$5:$F$44,B53,$H$5:$H$44)</f>
        <v>0</v>
      </c>
      <c r="E53" s="9" t="s">
        <v>51</v>
      </c>
      <c r="F53" s="10">
        <f t="shared" si="5"/>
        <v>0</v>
      </c>
      <c r="I53" s="2"/>
      <c r="J53" s="1"/>
      <c r="K53" s="26" t="s">
        <v>52</v>
      </c>
      <c r="L53" s="26"/>
      <c r="M53" s="27">
        <f>SUM(M43+M45+M51)</f>
        <v>9481.32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customFormat="1" spans="1:256">
      <c r="A54" s="1"/>
      <c r="B54" s="9" t="s">
        <v>53</v>
      </c>
      <c r="C54" s="10">
        <f>-SUMIF($F$5:$F$44,B54,$H$5:$H$44)</f>
        <v>0</v>
      </c>
      <c r="E54" s="9" t="s">
        <v>54</v>
      </c>
      <c r="F54" s="10">
        <f t="shared" si="5"/>
        <v>0</v>
      </c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customFormat="1" spans="1:256">
      <c r="A55" s="1"/>
      <c r="B55" s="9" t="s">
        <v>18</v>
      </c>
      <c r="C55" s="10">
        <f>SUMIF($F$5:$F$44,B55,$H$5:$H$44)</f>
        <v>250</v>
      </c>
      <c r="E55" s="9" t="s">
        <v>55</v>
      </c>
      <c r="F55" s="10">
        <f t="shared" si="5"/>
        <v>0</v>
      </c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customFormat="1" spans="1:256">
      <c r="A56" s="1"/>
      <c r="B56" s="9"/>
      <c r="C56" s="10">
        <f>-SUMIF($F$5:$F$44,B56,$H$5:$H$44)</f>
        <v>0</v>
      </c>
      <c r="E56" s="9" t="s">
        <v>56</v>
      </c>
      <c r="F56" s="10">
        <f t="shared" si="5"/>
        <v>0</v>
      </c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customFormat="1" spans="1:256">
      <c r="A57" s="1"/>
      <c r="B57" s="9"/>
      <c r="C57" s="10">
        <f>-SUMIF($F$5:$F$44,B57,$H$5:$H$44)</f>
        <v>0</v>
      </c>
      <c r="E57" s="9"/>
      <c r="F57" s="10">
        <f t="shared" si="5"/>
        <v>0</v>
      </c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customFormat="1" spans="1:256">
      <c r="A58" s="1"/>
      <c r="B58" s="1"/>
      <c r="C58" s="1"/>
      <c r="D58" s="1"/>
      <c r="E58" s="1"/>
      <c r="F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customFormat="1" spans="1:256">
      <c r="A59" s="1"/>
      <c r="B59" s="1"/>
      <c r="D59" s="1"/>
      <c r="E59" s="1"/>
      <c r="F59" s="1"/>
      <c r="I59" s="2"/>
      <c r="J59" s="1"/>
      <c r="K59" s="2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customFormat="1" spans="1:256">
      <c r="A60" s="1"/>
      <c r="B60" s="1"/>
      <c r="E60" s="1"/>
      <c r="F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customFormat="1" spans="1:256">
      <c r="A61" s="1"/>
      <c r="B61" s="1"/>
      <c r="E61" s="1"/>
      <c r="F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customFormat="1" spans="1:256">
      <c r="A62" s="1"/>
      <c r="B62" s="1"/>
      <c r="E62" s="1"/>
      <c r="F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customFormat="1" spans="1:256">
      <c r="A63" s="1"/>
      <c r="B63" s="1"/>
      <c r="E63" s="1"/>
      <c r="F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customFormat="1" spans="1:256">
      <c r="A64" s="1"/>
      <c r="B64" s="1"/>
      <c r="E64" s="1"/>
      <c r="F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customFormat="1" spans="1:256">
      <c r="A65" s="1"/>
      <c r="B65" s="1"/>
      <c r="E65" s="1"/>
      <c r="F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customFormat="1" spans="1:256">
      <c r="A66" s="1"/>
      <c r="B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customFormat="1" spans="1:256">
      <c r="A67" s="1"/>
      <c r="B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customFormat="1" spans="1:256">
      <c r="A68" s="1"/>
      <c r="B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customFormat="1" spans="1:256">
      <c r="A69" s="1"/>
      <c r="B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customFormat="1" spans="1:256">
      <c r="A70" s="1"/>
      <c r="B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customFormat="1" spans="1:256">
      <c r="A71" s="1"/>
      <c r="B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customFormat="1" spans="1:256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customFormat="1" spans="1:256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customFormat="1" spans="1:256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customFormat="1" spans="1:256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customFormat="1" spans="1:256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</sheetData>
  <autoFilter ref="B3:M42">
    <sortState ref="B3:M42">
      <sortCondition ref="B3:B42"/>
    </sortState>
  </autoFilter>
  <sortState ref="B46:C57">
    <sortCondition ref="B46"/>
  </sortState>
  <mergeCells count="15">
    <mergeCell ref="B2:M2"/>
    <mergeCell ref="K45:L45"/>
    <mergeCell ref="K46:L46"/>
    <mergeCell ref="K53:L5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I25">
    <cfRule type="cellIs" dxfId="0" priority="1" stopIfTrue="1" operator="lessThan">
      <formula>0</formula>
    </cfRule>
    <cfRule type="cellIs" dxfId="1" priority="2" stopIfTrue="1" operator="greaterThan">
      <formula>0</formula>
    </cfRule>
  </conditionalFormatting>
  <conditionalFormatting sqref="H5:H42;M4:M46">
    <cfRule type="cellIs" dxfId="2" priority="3" stopIfTrue="1" operator="greaterThanOrEqual">
      <formula>0</formula>
    </cfRule>
    <cfRule type="cellIs" dxfId="3" priority="4" stopIfTrue="1" operator="lessThan">
      <formula>0</formula>
    </cfRule>
  </conditionalFormatting>
  <pageMargins left="0.75" right="0.75" top="1" bottom="1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Maio2017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Robson Silva Vaamonde</cp:lastModifiedBy>
  <cp:revision>1</cp:revision>
  <dcterms:created xsi:type="dcterms:W3CDTF">2015-07-25T21:08:00Z</dcterms:created>
  <dcterms:modified xsi:type="dcterms:W3CDTF">2017-08-09T13:28:07Z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WorkbookGuid">
    <vt:lpwstr>90a9ae50-8741-44d9-8cd6-e21dca17e96b</vt:lpwstr>
  </property>
</Properties>
</file>