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49076523-5CF6-411D-8293-79AC618EAA28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Médias Matemática" sheetId="1" r:id="rId1"/>
    <sheet name="Resumo Final" sheetId="2" r:id="rId2"/>
    <sheet name="Configurações" sheetId="3" r:id="rId3"/>
  </sheets>
  <definedNames>
    <definedName name="alunos">'Médias Matemática'!$B$11:$B$23</definedName>
    <definedName name="condicacao_faltas">'Médias Matemática'!$M$11:$M$23</definedName>
    <definedName name="condicao_provas">'Médias Matemática'!$K$11:$K$23</definedName>
    <definedName name="condicao_trabalhos">'Médias Matemática'!$L$11:$L$23</definedName>
    <definedName name="exame">Configurações!$C$9</definedName>
    <definedName name="faltas">Configurações!$C$10</definedName>
    <definedName name="media_provas">'Médias Matemática'!$H$11:$H$23</definedName>
    <definedName name="media_trabalhos">'Médias Matemática'!$I$11:$I$23</definedName>
    <definedName name="numero_aulas">Configurações!$C$11</definedName>
    <definedName name="provas">Configurações!$C$7</definedName>
    <definedName name="resultado_final">'Médias Matemática'!$N$11:$N$23</definedName>
    <definedName name="trabalhos">Configurações!$C$8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11" i="1"/>
  <c r="C7" i="2" l="1"/>
  <c r="L15" i="1"/>
  <c r="L17" i="1"/>
  <c r="L19" i="1"/>
  <c r="L21" i="1"/>
  <c r="L23" i="1"/>
  <c r="L13" i="1"/>
  <c r="K11" i="1"/>
  <c r="M14" i="1"/>
  <c r="M15" i="1"/>
  <c r="M16" i="1"/>
  <c r="M17" i="1"/>
  <c r="M18" i="1"/>
  <c r="M19" i="1"/>
  <c r="M20" i="1"/>
  <c r="M21" i="1"/>
  <c r="M22" i="1"/>
  <c r="M23" i="1"/>
  <c r="M12" i="1"/>
  <c r="M13" i="1"/>
  <c r="M11" i="1"/>
  <c r="C15" i="2" s="1"/>
  <c r="H12" i="1"/>
  <c r="K12" i="1" s="1"/>
  <c r="I12" i="1"/>
  <c r="L12" i="1" s="1"/>
  <c r="H13" i="1"/>
  <c r="K13" i="1" s="1"/>
  <c r="I13" i="1"/>
  <c r="H14" i="1"/>
  <c r="K14" i="1" s="1"/>
  <c r="I14" i="1"/>
  <c r="L14" i="1" s="1"/>
  <c r="H15" i="1"/>
  <c r="K15" i="1" s="1"/>
  <c r="I15" i="1"/>
  <c r="H16" i="1"/>
  <c r="K16" i="1" s="1"/>
  <c r="I16" i="1"/>
  <c r="L16" i="1" s="1"/>
  <c r="H17" i="1"/>
  <c r="K17" i="1" s="1"/>
  <c r="I17" i="1"/>
  <c r="H18" i="1"/>
  <c r="K18" i="1" s="1"/>
  <c r="I18" i="1"/>
  <c r="L18" i="1" s="1"/>
  <c r="H19" i="1"/>
  <c r="K19" i="1" s="1"/>
  <c r="I19" i="1"/>
  <c r="H20" i="1"/>
  <c r="K20" i="1" s="1"/>
  <c r="I20" i="1"/>
  <c r="L20" i="1" s="1"/>
  <c r="H21" i="1"/>
  <c r="K21" i="1" s="1"/>
  <c r="I21" i="1"/>
  <c r="H22" i="1"/>
  <c r="K22" i="1" s="1"/>
  <c r="I22" i="1"/>
  <c r="L22" i="1" s="1"/>
  <c r="H23" i="1"/>
  <c r="K23" i="1" s="1"/>
  <c r="I23" i="1"/>
  <c r="I11" i="1"/>
  <c r="L11" i="1" s="1"/>
  <c r="C14" i="2" s="1"/>
  <c r="H11" i="1"/>
  <c r="C8" i="2" s="1"/>
  <c r="C13" i="2" l="1"/>
  <c r="C9" i="2"/>
  <c r="C10" i="2" l="1"/>
  <c r="C12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H10" authorId="0" shapeId="0" xr:uid="{00000000-0006-0000-0000-000001000000}">
      <text>
        <r>
          <rPr>
            <sz val="9"/>
            <rFont val="SimSun"/>
            <charset val="134"/>
          </rPr>
          <t>vaamonde:
Utilizar a Função =MÉDIA()</t>
        </r>
      </text>
    </comment>
    <comment ref="I10" authorId="0" shapeId="0" xr:uid="{00000000-0006-0000-0000-000002000000}">
      <text>
        <r>
          <rPr>
            <sz val="9"/>
            <rFont val="SimSun"/>
            <charset val="134"/>
          </rPr>
          <t>vaamonde:
Utilizar as Função e =SOMA()</t>
        </r>
      </text>
    </comment>
    <comment ref="K10" authorId="0" shapeId="0" xr:uid="{00000000-0006-0000-0000-000003000000}">
      <text>
        <r>
          <rPr>
            <sz val="9"/>
            <rFont val="SimSun"/>
            <charset val="134"/>
          </rPr>
          <t>vaamonde:
Condição de Provas: Média da Prova &gt;=7 "Aprovado", Senão: "Média Insuficiente"</t>
        </r>
      </text>
    </comment>
    <comment ref="L10" authorId="0" shapeId="0" xr:uid="{00000000-0006-0000-0000-000004000000}">
      <text>
        <r>
          <rPr>
            <sz val="9"/>
            <rFont val="SimSun"/>
            <charset val="134"/>
          </rPr>
          <t>vaamonde:
Condição dos Trabalhos: Média dos Trabalhos &gt;= 6 "Aprovado", Senão: "Média Insuficiente"</t>
        </r>
      </text>
    </comment>
    <comment ref="M10" authorId="0" shapeId="0" xr:uid="{00000000-0006-0000-0000-000005000000}">
      <text>
        <r>
          <rPr>
            <sz val="9"/>
            <rFont val="SimSun"/>
            <charset val="134"/>
          </rPr>
          <t>vaamonde:
Condição de Faltas: Faltas &lt;= 25% do Número de Aulas, "Faltas dentro do Limite", Senão: "Faltas cima do Limite"</t>
        </r>
      </text>
    </comment>
    <comment ref="N10" authorId="0" shapeId="0" xr:uid="{00000000-0006-0000-0000-000006000000}">
      <text>
        <r>
          <rPr>
            <sz val="9"/>
            <rFont val="SimSun"/>
            <charset val="134"/>
          </rPr>
          <t>vaamonde:
Resultado Final: Média de Provas Igual = "Aprovado" E Média de Trabalhos = "Aprovado" E Faltas = "Faltas dentro do Limite" = "Aprovado", Senão: "Reprovado"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  <author>Robson Vaamonde</author>
  </authors>
  <commentList>
    <comment ref="B7" authorId="0" shapeId="0" xr:uid="{00000000-0006-0000-0100-000001000000}">
      <text>
        <r>
          <rPr>
            <sz val="9"/>
            <rFont val="SimSun"/>
            <charset val="134"/>
          </rPr>
          <t>vaamonde:
Utilizar a Função =CONT.VALORES()</t>
        </r>
      </text>
    </comment>
    <comment ref="B8" authorId="0" shapeId="0" xr:uid="{00000000-0006-0000-0100-000002000000}">
      <text>
        <r>
          <rPr>
            <sz val="9"/>
            <rFont val="SimSun"/>
            <charset val="134"/>
          </rPr>
          <t>vaamonde:
Utilizar a Função =MÁXIMO()</t>
        </r>
      </text>
    </comment>
    <comment ref="B9" authorId="0" shapeId="0" xr:uid="{00000000-0006-0000-0100-000003000000}">
      <text>
        <r>
          <rPr>
            <sz val="9"/>
            <rFont val="SimSun"/>
            <charset val="134"/>
          </rPr>
          <t>vaamonde:
Utilizar a Função =MÁXIMO()</t>
        </r>
      </text>
    </comment>
    <comment ref="B10" authorId="0" shapeId="0" xr:uid="{00000000-0006-0000-0100-000004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1" authorId="0" shapeId="0" xr:uid="{00000000-0006-0000-0100-000005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2" authorId="1" shapeId="0" xr:uid="{00000000-0006-0000-0100-000006000000}">
      <text>
        <r>
          <rPr>
            <b/>
            <sz val="9"/>
            <rFont val="Arial"/>
          </rPr>
          <t>Robson Vaamonde:</t>
        </r>
        <r>
          <rPr>
            <sz val="9"/>
            <rFont val="Arial"/>
          </rPr>
          <t xml:space="preserve">
Utilizar a Função =CONT.SE()
</t>
        </r>
      </text>
    </comment>
    <comment ref="B13" authorId="0" shapeId="0" xr:uid="{00000000-0006-0000-0100-000007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4" authorId="0" shapeId="0" xr:uid="{00000000-0006-0000-0100-000008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5" authorId="0" shapeId="0" xr:uid="{00000000-0006-0000-0100-000009000000}">
      <text>
        <r>
          <rPr>
            <sz val="9"/>
            <rFont val="SimSun"/>
            <charset val="134"/>
          </rPr>
          <t>vaamonde:
Utilizar a Função =CONT.SE()</t>
        </r>
      </text>
    </comment>
  </commentList>
</comments>
</file>

<file path=xl/sharedStrings.xml><?xml version="1.0" encoding="utf-8"?>
<sst xmlns="http://schemas.openxmlformats.org/spreadsheetml/2006/main" count="48" uniqueCount="46">
  <si>
    <t>Prof. Robson Vaamonde
http://facebook.com/ProcedimentosEmTI
http://youtube.com/BoraParaPratica</t>
  </si>
  <si>
    <t>Universidade AulaEAD</t>
  </si>
  <si>
    <t>Curso de.: MATEMÁTICA</t>
  </si>
  <si>
    <t>Matéria de.: ESTATÍSTICA</t>
  </si>
  <si>
    <t>Alunos</t>
  </si>
  <si>
    <t>Prova 1</t>
  </si>
  <si>
    <t>Prova 2</t>
  </si>
  <si>
    <t>Prova 3</t>
  </si>
  <si>
    <t>Trabalho 1
(Peso 2)</t>
  </si>
  <si>
    <t>Trabalho 2 
(Peso 3)</t>
  </si>
  <si>
    <t>Média das Provas</t>
  </si>
  <si>
    <t>Média Ponderada Trabalhos</t>
  </si>
  <si>
    <t>Faltas</t>
  </si>
  <si>
    <t>Condição das Provas</t>
  </si>
  <si>
    <t>Condição dos Trabalhos</t>
  </si>
  <si>
    <t>Condição de Faltas</t>
  </si>
  <si>
    <t>Resultado Final</t>
  </si>
  <si>
    <t>Benedito de Souza Ramos</t>
  </si>
  <si>
    <t>Cristina Marcondes Dias</t>
  </si>
  <si>
    <t>Diana Bertoldo</t>
  </si>
  <si>
    <t>José Roberto Mariano</t>
  </si>
  <si>
    <t>Joseli Barbados</t>
  </si>
  <si>
    <t>Karen Farfarelli</t>
  </si>
  <si>
    <t>Lucas Madeira Duarte</t>
  </si>
  <si>
    <t>Luci Farias de Gomes</t>
  </si>
  <si>
    <t>Lucimar Ferreira</t>
  </si>
  <si>
    <t>Magali Fernandes</t>
  </si>
  <si>
    <t>Mauricio de Arruda</t>
  </si>
  <si>
    <t>Sirlei Nogueira Santos</t>
  </si>
  <si>
    <t>Solange Maria Barbosa</t>
  </si>
  <si>
    <t>Resumo das Estatísticas</t>
  </si>
  <si>
    <t>Número de Alunos.:</t>
  </si>
  <si>
    <t>Maior Média das Provas.:</t>
  </si>
  <si>
    <t>Maior Média dos Trabalhos.:</t>
  </si>
  <si>
    <t>Quantidade de Aprovados.:</t>
  </si>
  <si>
    <t>Quantidade de Exame.:</t>
  </si>
  <si>
    <t>Quantidade de Reprovados.:</t>
  </si>
  <si>
    <t>Reprovados por Média das Provas.:</t>
  </si>
  <si>
    <t>Reprovado por Média dos Trabalhos.:</t>
  </si>
  <si>
    <t>Reprovados por Faltas.:</t>
  </si>
  <si>
    <t>Configurações para os Cálculos da Planilha</t>
  </si>
  <si>
    <t>Cálculo da Média Aritmética das Provas.:</t>
  </si>
  <si>
    <t>Cálculo da Média Ponderada dos Trabalhos.:</t>
  </si>
  <si>
    <t>Média para Exame.:</t>
  </si>
  <si>
    <t xml:space="preserve">Faltas no Curso.: </t>
  </si>
  <si>
    <t>Número de aulas no Ano.: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</si>
</sst>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_ "/>
    <numFmt numFmtId="165" formatCode="0.0"/>
  </numFmts>
  <fonts count="1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b/>
      <sz val="9"/>
      <name val="Arial"/>
    </font>
    <font>
      <sz val="9"/>
      <name val="Arial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3" fillId="0" borderId="2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4">
    <dxf>
      <font>
        <b/>
        <i val="0"/>
      </font>
      <fill>
        <patternFill>
          <bgColor rgb="FFFF6600"/>
        </patternFill>
      </fill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</font>
      <fill>
        <patternFill>
          <bgColor rgb="FFFF6600"/>
        </patternFill>
      </fill>
    </dxf>
  </dxfs>
  <tableStyles count="0" defaultTableStyle="TableStyleMedium2"/>
  <colors>
    <mruColors>
      <color rgb="FFFF6600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</xdr:colOff>
      <xdr:row>1</xdr:row>
      <xdr:rowOff>635</xdr:rowOff>
    </xdr:from>
    <xdr:to>
      <xdr:col>1</xdr:col>
      <xdr:colOff>1102360</xdr:colOff>
      <xdr:row>4</xdr:row>
      <xdr:rowOff>142240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70585" y="635"/>
          <a:ext cx="1089025" cy="627380"/>
        </a:xfrm>
        <a:prstGeom prst="rect">
          <a:avLst/>
        </a:prstGeom>
      </xdr:spPr>
    </xdr:pic>
    <xdr:clientData/>
  </xdr:twoCellAnchor>
  <xdr:twoCellAnchor editAs="oneCell">
    <xdr:from>
      <xdr:col>12</xdr:col>
      <xdr:colOff>953135</xdr:colOff>
      <xdr:row>1</xdr:row>
      <xdr:rowOff>1270</xdr:rowOff>
    </xdr:from>
    <xdr:to>
      <xdr:col>14</xdr:col>
      <xdr:colOff>3249</xdr:colOff>
      <xdr:row>4</xdr:row>
      <xdr:rowOff>151130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6003905" y="1270"/>
          <a:ext cx="1240155" cy="635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39291</xdr:colOff>
      <xdr:row>1</xdr:row>
      <xdr:rowOff>115094</xdr:rowOff>
    </xdr:from>
    <xdr:to>
      <xdr:col>1</xdr:col>
      <xdr:colOff>773907</xdr:colOff>
      <xdr:row>4</xdr:row>
      <xdr:rowOff>127159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65572" y="305594"/>
          <a:ext cx="734616" cy="583565"/>
        </a:xfrm>
        <a:prstGeom prst="rect">
          <a:avLst/>
        </a:prstGeom>
      </xdr:spPr>
    </xdr:pic>
    <xdr:clientData/>
  </xdr:twoCellAnchor>
  <xdr:twoCellAnchor editAs="oneCell">
    <xdr:from>
      <xdr:col>2</xdr:col>
      <xdr:colOff>426085</xdr:colOff>
      <xdr:row>1</xdr:row>
      <xdr:rowOff>104140</xdr:rowOff>
    </xdr:from>
    <xdr:to>
      <xdr:col>3</xdr:col>
      <xdr:colOff>0</xdr:colOff>
      <xdr:row>4</xdr:row>
      <xdr:rowOff>83185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215255" y="104140"/>
          <a:ext cx="1193165" cy="4648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</xdr:colOff>
      <xdr:row>1</xdr:row>
      <xdr:rowOff>17145</xdr:rowOff>
    </xdr:from>
    <xdr:to>
      <xdr:col>1</xdr:col>
      <xdr:colOff>908957</xdr:colOff>
      <xdr:row>4</xdr:row>
      <xdr:rowOff>150495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5224" y="207645"/>
          <a:ext cx="892447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391885</xdr:colOff>
      <xdr:row>1</xdr:row>
      <xdr:rowOff>9525</xdr:rowOff>
    </xdr:from>
    <xdr:to>
      <xdr:col>3</xdr:col>
      <xdr:colOff>3810</xdr:colOff>
      <xdr:row>4</xdr:row>
      <xdr:rowOff>150495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027714" y="200025"/>
          <a:ext cx="842010" cy="712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tabSelected="1" zoomScale="115" zoomScaleNormal="115" workbookViewId="0"/>
  </sheetViews>
  <sheetFormatPr defaultColWidth="9" defaultRowHeight="15"/>
  <cols>
    <col min="1" max="1" width="9" customWidth="1"/>
    <col min="2" max="2" width="25.7109375" customWidth="1"/>
    <col min="3" max="3" width="8.5703125" customWidth="1"/>
    <col min="4" max="4" width="7.7109375" customWidth="1"/>
    <col min="5" max="5" width="8.7109375" customWidth="1"/>
    <col min="6" max="6" width="11" customWidth="1"/>
    <col min="7" max="7" width="11.140625" customWidth="1"/>
    <col min="8" max="8" width="10.5703125" customWidth="1"/>
    <col min="9" max="9" width="19.28515625" customWidth="1"/>
    <col min="10" max="10" width="8" customWidth="1"/>
    <col min="11" max="12" width="19.140625" customWidth="1"/>
    <col min="13" max="13" width="11.28515625" customWidth="1"/>
    <col min="14" max="14" width="12.42578125" customWidth="1"/>
    <col min="15" max="16" width="9" customWidth="1"/>
  </cols>
  <sheetData>
    <row r="2" spans="2:15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2:1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2:15" ht="23.25">
      <c r="B6" s="16" t="s">
        <v>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</row>
    <row r="7" spans="2:15" ht="15.75">
      <c r="B7" s="19" t="s">
        <v>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</row>
    <row r="8" spans="2:15" ht="15.75">
      <c r="B8" s="22" t="s">
        <v>3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2:15" s="3" customFormat="1"/>
    <row r="10" spans="2:15" ht="30"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6" t="s">
        <v>14</v>
      </c>
      <c r="M10" s="6" t="s">
        <v>15</v>
      </c>
      <c r="N10" s="6" t="s">
        <v>16</v>
      </c>
      <c r="O10" s="12"/>
    </row>
    <row r="11" spans="2:15">
      <c r="B11" s="7" t="s">
        <v>17</v>
      </c>
      <c r="C11" s="8">
        <v>5.5</v>
      </c>
      <c r="D11" s="8">
        <v>6.7</v>
      </c>
      <c r="E11" s="8">
        <v>6</v>
      </c>
      <c r="F11" s="8">
        <v>7</v>
      </c>
      <c r="G11" s="8">
        <v>8</v>
      </c>
      <c r="H11" s="8">
        <f>AVERAGE(C11:E11)</f>
        <v>6.0666666666666664</v>
      </c>
      <c r="I11" s="8">
        <f>(SUM(F11*2,G11*3)/5)</f>
        <v>7.6</v>
      </c>
      <c r="J11" s="10">
        <v>2</v>
      </c>
      <c r="K11" s="10" t="str">
        <f t="shared" ref="K11:K23" si="0">IF(H11&gt;=provas,"Aprovado","Média Insuficiente")</f>
        <v>Média Insuficiente</v>
      </c>
      <c r="L11" s="10" t="str">
        <f t="shared" ref="L11:L23" si="1">IF(I11&gt;=trabalhos,"Aprovado","Média Insuficiente")</f>
        <v>Aprovado</v>
      </c>
      <c r="M11" s="10" t="str">
        <f t="shared" ref="M11:M23" si="2">IF((J11/numero_aulas)&lt;=faltas,"Aprovado","Reprovado")</f>
        <v>Aprovado</v>
      </c>
      <c r="N11" s="10" t="str">
        <f>IF(M11&lt;&gt;"Aprovado","Reprovado",IF(AND(K11="Aprovado",L11="Aprovado",M11="Aprovado"),"Aprovado",IF(OR(H11&gt;=exame,I11&gt;=exame),"Exame","Reprovado")))</f>
        <v>Exame</v>
      </c>
    </row>
    <row r="12" spans="2:15">
      <c r="B12" s="7" t="s">
        <v>18</v>
      </c>
      <c r="C12" s="8">
        <v>9.8000000000000007</v>
      </c>
      <c r="D12" s="8">
        <v>8</v>
      </c>
      <c r="E12" s="8">
        <v>9</v>
      </c>
      <c r="F12" s="8">
        <v>8.5</v>
      </c>
      <c r="G12" s="8">
        <v>7.5</v>
      </c>
      <c r="H12" s="8">
        <f t="shared" ref="H12:H23" si="3">AVERAGE(C12:E12)</f>
        <v>8.9333333333333336</v>
      </c>
      <c r="I12" s="8">
        <f t="shared" ref="I12:I23" si="4">(SUM(F12*2,G12*3)/5)</f>
        <v>7.9</v>
      </c>
      <c r="J12" s="10">
        <v>1</v>
      </c>
      <c r="K12" s="10" t="str">
        <f t="shared" si="0"/>
        <v>Aprovado</v>
      </c>
      <c r="L12" s="10" t="str">
        <f t="shared" si="1"/>
        <v>Aprovado</v>
      </c>
      <c r="M12" s="10" t="str">
        <f t="shared" si="2"/>
        <v>Aprovado</v>
      </c>
      <c r="N12" s="10" t="str">
        <f>IF(M12&lt;&gt;"Aprovado","Reprovado",IF(AND(K12="Aprovado",L12="Aprovado",M12="Aprovado"),"Aprovado",IF(OR(H12&gt;=exame,I12&gt;=exame),"Exame","Reprovado")))</f>
        <v>Aprovado</v>
      </c>
    </row>
    <row r="13" spans="2:15">
      <c r="B13" s="7" t="s">
        <v>19</v>
      </c>
      <c r="C13" s="8">
        <v>0</v>
      </c>
      <c r="D13" s="8">
        <v>6</v>
      </c>
      <c r="E13" s="8">
        <v>0</v>
      </c>
      <c r="F13" s="8">
        <v>7</v>
      </c>
      <c r="G13" s="8">
        <v>0</v>
      </c>
      <c r="H13" s="8">
        <f t="shared" si="3"/>
        <v>2</v>
      </c>
      <c r="I13" s="8">
        <f t="shared" si="4"/>
        <v>2.8</v>
      </c>
      <c r="J13" s="10">
        <v>10</v>
      </c>
      <c r="K13" s="10" t="str">
        <f t="shared" si="0"/>
        <v>Média Insuficiente</v>
      </c>
      <c r="L13" s="10" t="str">
        <f t="shared" si="1"/>
        <v>Média Insuficiente</v>
      </c>
      <c r="M13" s="10" t="str">
        <f t="shared" si="2"/>
        <v>Reprovado</v>
      </c>
      <c r="N13" s="10" t="str">
        <f>IF(M13&lt;&gt;"Aprovado","Reprovado",IF(AND(K13="Aprovado",L13="Aprovado",M13="Aprovado"),"Aprovado",IF(OR(H13&gt;=exame,I13&gt;=exame),"Exame","Reprovado")))</f>
        <v>Reprovado</v>
      </c>
    </row>
    <row r="14" spans="2:15">
      <c r="B14" s="7" t="s">
        <v>20</v>
      </c>
      <c r="C14" s="8">
        <v>2</v>
      </c>
      <c r="D14" s="8">
        <v>8</v>
      </c>
      <c r="E14" s="8">
        <v>7.5</v>
      </c>
      <c r="F14" s="8">
        <v>9</v>
      </c>
      <c r="G14" s="8">
        <v>10</v>
      </c>
      <c r="H14" s="8">
        <f t="shared" si="3"/>
        <v>5.833333333333333</v>
      </c>
      <c r="I14" s="8">
        <f t="shared" si="4"/>
        <v>9.6</v>
      </c>
      <c r="J14" s="10">
        <v>5</v>
      </c>
      <c r="K14" s="10" t="str">
        <f t="shared" si="0"/>
        <v>Média Insuficiente</v>
      </c>
      <c r="L14" s="10" t="str">
        <f t="shared" si="1"/>
        <v>Aprovado</v>
      </c>
      <c r="M14" s="10" t="str">
        <f t="shared" si="2"/>
        <v>Aprovado</v>
      </c>
      <c r="N14" s="10" t="str">
        <f>IF(M14&lt;&gt;"Aprovado","Reprovado",IF(AND(K14="Aprovado",L14="Aprovado",M14="Aprovado"),"Aprovado",IF(OR(H14&gt;=exame,I14&gt;=exame),"Exame","Reprovado")))</f>
        <v>Exame</v>
      </c>
    </row>
    <row r="15" spans="2:15">
      <c r="B15" s="7" t="s">
        <v>21</v>
      </c>
      <c r="C15" s="8">
        <v>4.5</v>
      </c>
      <c r="D15" s="8">
        <v>7</v>
      </c>
      <c r="E15" s="8">
        <v>8</v>
      </c>
      <c r="F15" s="8">
        <v>5</v>
      </c>
      <c r="G15" s="8">
        <v>5</v>
      </c>
      <c r="H15" s="8">
        <f t="shared" si="3"/>
        <v>6.5</v>
      </c>
      <c r="I15" s="8">
        <f t="shared" si="4"/>
        <v>5</v>
      </c>
      <c r="J15" s="10">
        <v>0</v>
      </c>
      <c r="K15" s="10" t="str">
        <f t="shared" si="0"/>
        <v>Média Insuficiente</v>
      </c>
      <c r="L15" s="10" t="str">
        <f t="shared" si="1"/>
        <v>Média Insuficiente</v>
      </c>
      <c r="M15" s="10" t="str">
        <f t="shared" si="2"/>
        <v>Aprovado</v>
      </c>
      <c r="N15" s="10" t="str">
        <f>IF(M15&lt;&gt;"Aprovado","Reprovado",IF(AND(K15="Aprovado",L15="Aprovado",M15="Aprovado"),"Aprovado",IF(OR(H15&gt;=exame,I15&gt;=exame),"Exame","Reprovado")))</f>
        <v>Exame</v>
      </c>
    </row>
    <row r="16" spans="2:15">
      <c r="B16" s="7" t="s">
        <v>22</v>
      </c>
      <c r="C16" s="8">
        <v>6</v>
      </c>
      <c r="D16" s="8">
        <v>7</v>
      </c>
      <c r="E16" s="8">
        <v>9</v>
      </c>
      <c r="F16" s="8">
        <v>10</v>
      </c>
      <c r="G16" s="8">
        <v>8</v>
      </c>
      <c r="H16" s="8">
        <f t="shared" si="3"/>
        <v>7.333333333333333</v>
      </c>
      <c r="I16" s="8">
        <f t="shared" si="4"/>
        <v>8.8000000000000007</v>
      </c>
      <c r="J16" s="10">
        <v>0</v>
      </c>
      <c r="K16" s="10" t="str">
        <f t="shared" si="0"/>
        <v>Aprovado</v>
      </c>
      <c r="L16" s="10" t="str">
        <f t="shared" si="1"/>
        <v>Aprovado</v>
      </c>
      <c r="M16" s="10" t="str">
        <f t="shared" si="2"/>
        <v>Aprovado</v>
      </c>
      <c r="N16" s="10" t="str">
        <f>IF(M16&lt;&gt;"Aprovado","Reprovado",IF(AND(K16="Aprovado",L16="Aprovado",M16="Aprovado"),"Aprovado",IF(OR(H16&gt;=exame,I16&gt;=exame),"Exame","Reprovado")))</f>
        <v>Aprovado</v>
      </c>
    </row>
    <row r="17" spans="2:14">
      <c r="B17" s="7" t="s">
        <v>23</v>
      </c>
      <c r="C17" s="8">
        <v>8</v>
      </c>
      <c r="D17" s="8">
        <v>5</v>
      </c>
      <c r="E17" s="8">
        <v>6.7</v>
      </c>
      <c r="F17" s="8">
        <v>8</v>
      </c>
      <c r="G17" s="8">
        <v>7.5</v>
      </c>
      <c r="H17" s="8">
        <f t="shared" si="3"/>
        <v>6.5666666666666664</v>
      </c>
      <c r="I17" s="8">
        <f t="shared" si="4"/>
        <v>7.7</v>
      </c>
      <c r="J17" s="10">
        <v>9</v>
      </c>
      <c r="K17" s="10" t="str">
        <f t="shared" si="0"/>
        <v>Média Insuficiente</v>
      </c>
      <c r="L17" s="10" t="str">
        <f t="shared" si="1"/>
        <v>Aprovado</v>
      </c>
      <c r="M17" s="10" t="str">
        <f t="shared" si="2"/>
        <v>Aprovado</v>
      </c>
      <c r="N17" s="10" t="str">
        <f>IF(M17&lt;&gt;"Aprovado","Reprovado",IF(AND(K17="Aprovado",L17="Aprovado",M17="Aprovado"),"Aprovado",IF(OR(H17&gt;=exame,I17&gt;=exame),"Exame","Reprovado")))</f>
        <v>Exame</v>
      </c>
    </row>
    <row r="18" spans="2:14">
      <c r="B18" s="7" t="s">
        <v>24</v>
      </c>
      <c r="C18" s="8">
        <v>7.8</v>
      </c>
      <c r="D18" s="8">
        <v>8</v>
      </c>
      <c r="E18" s="8">
        <v>9.5</v>
      </c>
      <c r="F18" s="8">
        <v>9</v>
      </c>
      <c r="G18" s="8">
        <v>9</v>
      </c>
      <c r="H18" s="8">
        <f t="shared" si="3"/>
        <v>8.4333333333333336</v>
      </c>
      <c r="I18" s="8">
        <f t="shared" si="4"/>
        <v>9</v>
      </c>
      <c r="J18" s="10">
        <v>0</v>
      </c>
      <c r="K18" s="10" t="str">
        <f t="shared" si="0"/>
        <v>Aprovado</v>
      </c>
      <c r="L18" s="10" t="str">
        <f t="shared" si="1"/>
        <v>Aprovado</v>
      </c>
      <c r="M18" s="10" t="str">
        <f t="shared" si="2"/>
        <v>Aprovado</v>
      </c>
      <c r="N18" s="10" t="str">
        <f>IF(M18&lt;&gt;"Aprovado","Reprovado",IF(AND(K18="Aprovado",L18="Aprovado",M18="Aprovado"),"Aprovado",IF(OR(H18&gt;=exame,I18&gt;=exame),"Exame","Reprovado")))</f>
        <v>Aprovado</v>
      </c>
    </row>
    <row r="19" spans="2:14">
      <c r="B19" s="7" t="s">
        <v>25</v>
      </c>
      <c r="C19" s="8">
        <v>5</v>
      </c>
      <c r="D19" s="8">
        <v>4</v>
      </c>
      <c r="E19" s="8">
        <v>3.5</v>
      </c>
      <c r="F19" s="8">
        <v>10</v>
      </c>
      <c r="G19" s="8">
        <v>10</v>
      </c>
      <c r="H19" s="8">
        <f t="shared" si="3"/>
        <v>4.166666666666667</v>
      </c>
      <c r="I19" s="8">
        <f t="shared" si="4"/>
        <v>10</v>
      </c>
      <c r="J19" s="10">
        <v>6</v>
      </c>
      <c r="K19" s="10" t="str">
        <f t="shared" si="0"/>
        <v>Média Insuficiente</v>
      </c>
      <c r="L19" s="10" t="str">
        <f t="shared" si="1"/>
        <v>Aprovado</v>
      </c>
      <c r="M19" s="10" t="str">
        <f t="shared" si="2"/>
        <v>Aprovado</v>
      </c>
      <c r="N19" s="10" t="str">
        <f>IF(M19&lt;&gt;"Aprovado","Reprovado",IF(AND(K19="Aprovado",L19="Aprovado",M19="Aprovado"),"Aprovado",IF(OR(H19&gt;=exame,I19&gt;=exame),"Exame","Reprovado")))</f>
        <v>Exame</v>
      </c>
    </row>
    <row r="20" spans="2:14">
      <c r="B20" s="7" t="s">
        <v>26</v>
      </c>
      <c r="C20" s="8">
        <v>8</v>
      </c>
      <c r="D20" s="8">
        <v>9</v>
      </c>
      <c r="E20" s="8">
        <v>10</v>
      </c>
      <c r="F20" s="8">
        <v>0</v>
      </c>
      <c r="G20" s="8">
        <v>0</v>
      </c>
      <c r="H20" s="8">
        <f t="shared" si="3"/>
        <v>9</v>
      </c>
      <c r="I20" s="8">
        <f t="shared" si="4"/>
        <v>0</v>
      </c>
      <c r="J20" s="10">
        <v>0</v>
      </c>
      <c r="K20" s="10" t="str">
        <f t="shared" si="0"/>
        <v>Aprovado</v>
      </c>
      <c r="L20" s="10" t="str">
        <f t="shared" si="1"/>
        <v>Média Insuficiente</v>
      </c>
      <c r="M20" s="10" t="str">
        <f t="shared" si="2"/>
        <v>Aprovado</v>
      </c>
      <c r="N20" s="10" t="str">
        <f>IF(M20&lt;&gt;"Aprovado","Reprovado",IF(AND(K20="Aprovado",L20="Aprovado",M20="Aprovado"),"Aprovado",IF(OR(H20&gt;=exame,I20&gt;=exame),"Exame","Reprovado")))</f>
        <v>Exame</v>
      </c>
    </row>
    <row r="21" spans="2:14">
      <c r="B21" s="7" t="s">
        <v>27</v>
      </c>
      <c r="C21" s="8">
        <v>6.9</v>
      </c>
      <c r="D21" s="8">
        <v>7.9</v>
      </c>
      <c r="E21" s="8">
        <v>8</v>
      </c>
      <c r="F21" s="8">
        <v>5.5</v>
      </c>
      <c r="G21" s="8">
        <v>6</v>
      </c>
      <c r="H21" s="8">
        <f t="shared" si="3"/>
        <v>7.6000000000000005</v>
      </c>
      <c r="I21" s="8">
        <f t="shared" si="4"/>
        <v>5.8</v>
      </c>
      <c r="J21" s="10">
        <v>7</v>
      </c>
      <c r="K21" s="10" t="str">
        <f t="shared" si="0"/>
        <v>Aprovado</v>
      </c>
      <c r="L21" s="10" t="str">
        <f t="shared" si="1"/>
        <v>Média Insuficiente</v>
      </c>
      <c r="M21" s="10" t="str">
        <f t="shared" si="2"/>
        <v>Aprovado</v>
      </c>
      <c r="N21" s="10" t="str">
        <f>IF(M21&lt;&gt;"Aprovado","Reprovado",IF(AND(K21="Aprovado",L21="Aprovado",M21="Aprovado"),"Aprovado",IF(OR(H21&gt;=exame,I21&gt;=exame),"Exame","Reprovado")))</f>
        <v>Exame</v>
      </c>
    </row>
    <row r="22" spans="2:14">
      <c r="B22" s="7" t="s">
        <v>28</v>
      </c>
      <c r="C22" s="8">
        <v>10</v>
      </c>
      <c r="D22" s="8">
        <v>9</v>
      </c>
      <c r="E22" s="8">
        <v>8</v>
      </c>
      <c r="F22" s="8">
        <v>8</v>
      </c>
      <c r="G22" s="8">
        <v>9</v>
      </c>
      <c r="H22" s="8">
        <f t="shared" si="3"/>
        <v>9</v>
      </c>
      <c r="I22" s="8">
        <f t="shared" si="4"/>
        <v>8.6</v>
      </c>
      <c r="J22" s="10">
        <v>11</v>
      </c>
      <c r="K22" s="10" t="str">
        <f t="shared" si="0"/>
        <v>Aprovado</v>
      </c>
      <c r="L22" s="10" t="str">
        <f t="shared" si="1"/>
        <v>Aprovado</v>
      </c>
      <c r="M22" s="10" t="str">
        <f t="shared" si="2"/>
        <v>Reprovado</v>
      </c>
      <c r="N22" s="10" t="str">
        <f>IF(M22&lt;&gt;"Aprovado","Reprovado",IF(AND(K22="Aprovado",L22="Aprovado",M22="Aprovado"),"Aprovado",IF(OR(H22&gt;=exame,I22&gt;=exame),"Exame","Reprovado")))</f>
        <v>Reprovado</v>
      </c>
    </row>
    <row r="23" spans="2:14">
      <c r="B23" s="7" t="s">
        <v>29</v>
      </c>
      <c r="C23" s="8">
        <v>4.5</v>
      </c>
      <c r="D23" s="8">
        <v>6</v>
      </c>
      <c r="E23" s="8">
        <v>0</v>
      </c>
      <c r="F23" s="8">
        <v>7</v>
      </c>
      <c r="G23" s="8">
        <v>0</v>
      </c>
      <c r="H23" s="8">
        <f t="shared" si="3"/>
        <v>3.5</v>
      </c>
      <c r="I23" s="8">
        <f t="shared" si="4"/>
        <v>2.8</v>
      </c>
      <c r="J23" s="10">
        <v>5</v>
      </c>
      <c r="K23" s="10" t="str">
        <f t="shared" si="0"/>
        <v>Média Insuficiente</v>
      </c>
      <c r="L23" s="10" t="str">
        <f t="shared" si="1"/>
        <v>Média Insuficiente</v>
      </c>
      <c r="M23" s="10" t="str">
        <f t="shared" si="2"/>
        <v>Aprovado</v>
      </c>
      <c r="N23" s="10" t="str">
        <f>IF(M23&lt;&gt;"Aprovado","Reprovado",IF(AND(K23="Aprovado",L23="Aprovado",M23="Aprovado"),"Aprovado",IF(OR(H23&gt;=exame,I23&gt;=exame),"Exame","Reprovado")))</f>
        <v>Reprovado</v>
      </c>
    </row>
    <row r="24" spans="2:14">
      <c r="C24" s="9"/>
      <c r="D24" s="9"/>
      <c r="E24" s="9"/>
      <c r="F24" s="9"/>
      <c r="G24" s="9"/>
      <c r="H24" s="9"/>
      <c r="I24" s="9"/>
      <c r="J24" s="11"/>
      <c r="K24" s="11"/>
      <c r="L24" s="11"/>
      <c r="M24" s="11"/>
      <c r="N24" s="11"/>
    </row>
  </sheetData>
  <mergeCells count="4">
    <mergeCell ref="B6:N6"/>
    <mergeCell ref="B7:N7"/>
    <mergeCell ref="B8:N8"/>
    <mergeCell ref="B2:N5"/>
  </mergeCells>
  <conditionalFormatting sqref="C11:E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G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{99CB35D6-D786-4B0B-91E4-85B74785AF35}</x14:id>
        </ext>
      </extLst>
    </cfRule>
  </conditionalFormatting>
  <conditionalFormatting sqref="H11:H2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11:I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J11:J2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K11:N23">
    <cfRule type="containsText" dxfId="1" priority="4" operator="containsText" text="Aprovado">
      <formula>NOT(ISERROR(SEARCH("Aprovado",K11)))</formula>
    </cfRule>
    <cfRule type="containsText" dxfId="2" priority="3" operator="containsText" text="Exame">
      <formula>NOT(ISERROR(SEARCH("Exame",K11)))</formula>
    </cfRule>
    <cfRule type="containsText" dxfId="3" priority="2" operator="containsText" text="Média">
      <formula>NOT(ISERROR(SEARCH("Média",K11)))</formula>
    </cfRule>
    <cfRule type="containsText" dxfId="0" priority="1" operator="containsText" text="Reprovado">
      <formula>NOT(ISERROR(SEARCH("Reprovado",K11)))</formula>
    </cfRule>
  </conditionalFormatting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CB35D6-D786-4B0B-91E4-85B74785A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zoomScale="160" zoomScaleNormal="160" workbookViewId="0"/>
  </sheetViews>
  <sheetFormatPr defaultColWidth="17" defaultRowHeight="15"/>
  <cols>
    <col min="1" max="1" width="10.85546875" customWidth="1"/>
    <col min="2" max="2" width="39.42578125" customWidth="1"/>
    <col min="3" max="3" width="17" customWidth="1"/>
    <col min="4" max="4" width="12.7109375" customWidth="1"/>
    <col min="5" max="5" width="17" customWidth="1"/>
  </cols>
  <sheetData>
    <row r="2" spans="2:5">
      <c r="B2" s="28" t="s">
        <v>0</v>
      </c>
      <c r="C2" s="29"/>
    </row>
    <row r="3" spans="2:5">
      <c r="B3" s="29"/>
      <c r="C3" s="29"/>
    </row>
    <row r="4" spans="2:5">
      <c r="B4" s="29"/>
      <c r="C4" s="29"/>
    </row>
    <row r="5" spans="2:5">
      <c r="B5" s="29"/>
      <c r="C5" s="29"/>
    </row>
    <row r="6" spans="2:5" ht="15.75">
      <c r="B6" s="27" t="s">
        <v>30</v>
      </c>
      <c r="C6" s="27"/>
    </row>
    <row r="7" spans="2:5">
      <c r="B7" s="1" t="s">
        <v>31</v>
      </c>
      <c r="C7" s="14">
        <f>COUNTA(alunos)</f>
        <v>13</v>
      </c>
    </row>
    <row r="8" spans="2:5">
      <c r="B8" s="1" t="s">
        <v>32</v>
      </c>
      <c r="C8" s="15">
        <f>MAX(media_provas)</f>
        <v>9</v>
      </c>
    </row>
    <row r="9" spans="2:5">
      <c r="B9" s="1" t="s">
        <v>33</v>
      </c>
      <c r="C9" s="15">
        <f>MAX(media_trabalhos)</f>
        <v>10</v>
      </c>
    </row>
    <row r="10" spans="2:5">
      <c r="B10" s="1" t="s">
        <v>34</v>
      </c>
      <c r="C10" s="14">
        <f>COUNTIF(resultado_final,"Aprovado")</f>
        <v>3</v>
      </c>
    </row>
    <row r="11" spans="2:5">
      <c r="B11" s="1" t="s">
        <v>35</v>
      </c>
      <c r="C11" s="14">
        <f>COUNTIF(resultado_final,"Exame")</f>
        <v>7</v>
      </c>
      <c r="E11" s="5"/>
    </row>
    <row r="12" spans="2:5">
      <c r="B12" s="1" t="s">
        <v>36</v>
      </c>
      <c r="C12" s="14">
        <f>COUNTIF(resultado_final,"Reprovado")</f>
        <v>3</v>
      </c>
      <c r="E12" s="5"/>
    </row>
    <row r="13" spans="2:5">
      <c r="B13" s="1" t="s">
        <v>37</v>
      </c>
      <c r="C13" s="14">
        <f>COUNTIF(condicao_provas,"&lt;&gt;Aprovado")</f>
        <v>7</v>
      </c>
    </row>
    <row r="14" spans="2:5">
      <c r="B14" s="1" t="s">
        <v>38</v>
      </c>
      <c r="C14" s="14">
        <f>COUNTIF(condicao_trabalhos,"&lt;&gt;Aprovado")</f>
        <v>5</v>
      </c>
    </row>
    <row r="15" spans="2:5">
      <c r="B15" s="1" t="s">
        <v>39</v>
      </c>
      <c r="C15" s="14">
        <f>COUNTIF(condicacao_faltas,"&lt;&gt;Aprovado")</f>
        <v>2</v>
      </c>
    </row>
    <row r="16" spans="2:5" s="3" customFormat="1">
      <c r="B16" s="4"/>
    </row>
  </sheetData>
  <mergeCells count="2">
    <mergeCell ref="B6:C6"/>
    <mergeCell ref="B2:C5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1"/>
  <sheetViews>
    <sheetView zoomScale="175" zoomScaleNormal="175" workbookViewId="0"/>
  </sheetViews>
  <sheetFormatPr defaultColWidth="9" defaultRowHeight="15"/>
  <cols>
    <col min="1" max="1" width="9" customWidth="1"/>
    <col min="2" max="2" width="45.5703125" customWidth="1"/>
    <col min="3" max="3" width="18.42578125" customWidth="1"/>
    <col min="4" max="5" width="9" customWidth="1"/>
  </cols>
  <sheetData>
    <row r="2" spans="2:3">
      <c r="B2" s="28" t="s">
        <v>0</v>
      </c>
      <c r="C2" s="29"/>
    </row>
    <row r="3" spans="2:3">
      <c r="B3" s="29"/>
      <c r="C3" s="29"/>
    </row>
    <row r="4" spans="2:3">
      <c r="B4" s="29"/>
      <c r="C4" s="29"/>
    </row>
    <row r="5" spans="2:3">
      <c r="B5" s="29"/>
      <c r="C5" s="29"/>
    </row>
    <row r="6" spans="2:3" ht="17.100000000000001" customHeight="1">
      <c r="B6" s="27" t="s">
        <v>40</v>
      </c>
      <c r="C6" s="27"/>
    </row>
    <row r="7" spans="2:3" ht="14.1" customHeight="1">
      <c r="B7" s="1" t="s">
        <v>41</v>
      </c>
      <c r="C7" s="2">
        <v>7</v>
      </c>
    </row>
    <row r="8" spans="2:3" ht="15" customHeight="1">
      <c r="B8" s="1" t="s">
        <v>42</v>
      </c>
      <c r="C8" s="2">
        <v>6</v>
      </c>
    </row>
    <row r="9" spans="2:3" ht="15" customHeight="1">
      <c r="B9" s="1" t="s">
        <v>43</v>
      </c>
      <c r="C9" s="2">
        <v>5</v>
      </c>
    </row>
    <row r="10" spans="2:3" ht="15" customHeight="1">
      <c r="B10" s="1" t="s">
        <v>44</v>
      </c>
      <c r="C10" s="13">
        <v>0.25</v>
      </c>
    </row>
    <row r="11" spans="2:3" ht="15" customHeight="1">
      <c r="B11" s="1" t="s">
        <v>45</v>
      </c>
      <c r="C11" s="2">
        <v>36</v>
      </c>
    </row>
  </sheetData>
  <mergeCells count="2">
    <mergeCell ref="B6:C6"/>
    <mergeCell ref="B2:C5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15" baseType="lpstr">
      <vt:lpstr>Médias Matemática</vt:lpstr>
      <vt:lpstr>Resumo Final</vt:lpstr>
      <vt:lpstr>Configurações</vt:lpstr>
      <vt:lpstr>alunos</vt:lpstr>
      <vt:lpstr>condicacao_faltas</vt:lpstr>
      <vt:lpstr>condicao_provas</vt:lpstr>
      <vt:lpstr>condicao_trabalhos</vt:lpstr>
      <vt:lpstr>exame</vt:lpstr>
      <vt:lpstr>faltas</vt:lpstr>
      <vt:lpstr>media_provas</vt:lpstr>
      <vt:lpstr>media_trabalhos</vt:lpstr>
      <vt:lpstr>numero_aulas</vt:lpstr>
      <vt:lpstr>provas</vt:lpstr>
      <vt:lpstr>resultado_final</vt:lpstr>
      <vt:lpstr>trabalhos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2011-06-23T22:08:00Z</dcterms:created>
  <dcterms:modified xsi:type="dcterms:W3CDTF">2019-04-08T19:11:16Z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