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drawings/drawing2.xml" ContentType="application/vnd.openxmlformats-officedocument.drawing+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charts/chart17.xml" ContentType="application/vnd.openxmlformats-officedocument.drawingml.chart+xml"/>
  <Override PartName="/xl/charts/style17.xml" ContentType="application/vnd.ms-office.chartstyle+xml"/>
  <Override PartName="/xl/charts/colors17.xml" ContentType="application/vnd.ms-office.chartcolorstyle+xml"/>
  <Override PartName="/xl/charts/chart18.xml" ContentType="application/vnd.openxmlformats-officedocument.drawingml.chart+xml"/>
  <Override PartName="/xl/charts/style18.xml" ContentType="application/vnd.ms-office.chartstyle+xml"/>
  <Override PartName="/xl/charts/colors18.xml" ContentType="application/vnd.ms-office.chartcolorstyle+xml"/>
  <Override PartName="/xl/charts/chart19.xml" ContentType="application/vnd.openxmlformats-officedocument.drawingml.chart+xml"/>
  <Override PartName="/xl/charts/style19.xml" ContentType="application/vnd.ms-office.chartstyle+xml"/>
  <Override PartName="/xl/charts/colors19.xml" ContentType="application/vnd.ms-office.chartcolorstyle+xml"/>
  <Override PartName="/xl/charts/chart20.xml" ContentType="application/vnd.openxmlformats-officedocument.drawingml.chart+xml"/>
  <Override PartName="/xl/charts/style20.xml" ContentType="application/vnd.ms-office.chartstyle+xml"/>
  <Override PartName="/xl/charts/colors20.xml" ContentType="application/vnd.ms-office.chartcolorstyle+xml"/>
  <Override PartName="/xl/charts/chart21.xml" ContentType="application/vnd.openxmlformats-officedocument.drawingml.chart+xml"/>
  <Override PartName="/xl/charts/style21.xml" ContentType="application/vnd.ms-office.chartstyle+xml"/>
  <Override PartName="/xl/charts/colors21.xml" ContentType="application/vnd.ms-office.chartcolorstyle+xml"/>
  <Override PartName="/xl/charts/chart22.xml" ContentType="application/vnd.openxmlformats-officedocument.drawingml.chart+xml"/>
  <Override PartName="/xl/charts/style22.xml" ContentType="application/vnd.ms-office.chartstyle+xml"/>
  <Override PartName="/xl/charts/colors22.xml" ContentType="application/vnd.ms-office.chartcolorstyle+xml"/>
  <Override PartName="/xl/charts/chart23.xml" ContentType="application/vnd.openxmlformats-officedocument.drawingml.chart+xml"/>
  <Override PartName="/xl/charts/style23.xml" ContentType="application/vnd.ms-office.chartstyle+xml"/>
  <Override PartName="/xl/charts/colors23.xml" ContentType="application/vnd.ms-office.chartcolorstyle+xml"/>
  <Override PartName="/xl/charts/chart24.xml" ContentType="application/vnd.openxmlformats-officedocument.drawingml.chart+xml"/>
  <Override PartName="/xl/charts/style24.xml" ContentType="application/vnd.ms-office.chartstyle+xml"/>
  <Override PartName="/xl/charts/colors24.xml" ContentType="application/vnd.ms-office.chartcolorstyle+xml"/>
  <Override PartName="/xl/charts/chart25.xml" ContentType="application/vnd.openxmlformats-officedocument.drawingml.chart+xml"/>
  <Override PartName="/xl/charts/style25.xml" ContentType="application/vnd.ms-office.chartstyle+xml"/>
  <Override PartName="/xl/charts/colors25.xml" ContentType="application/vnd.ms-office.chartcolorstyle+xml"/>
  <Override PartName="/xl/charts/chart26.xml" ContentType="application/vnd.openxmlformats-officedocument.drawingml.chart+xml"/>
  <Override PartName="/xl/charts/style26.xml" ContentType="application/vnd.ms-office.chartstyle+xml"/>
  <Override PartName="/xl/charts/colors26.xml" ContentType="application/vnd.ms-office.chartcolorstyle+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01"/>
  <workbookPr hidePivotFieldList="1" defaultThemeVersion="166925"/>
  <mc:AlternateContent xmlns:mc="http://schemas.openxmlformats.org/markup-compatibility/2006">
    <mc:Choice Requires="x15">
      <x15ac:absPath xmlns:x15ac="http://schemas.microsoft.com/office/spreadsheetml/2010/11/ac" url="D:\TempUserProfiles\NetworkService\AppData\Local\Packages\oice_16_974fa576_32c1d314_12f4\AC\Temp\"/>
    </mc:Choice>
  </mc:AlternateContent>
  <xr:revisionPtr revIDLastSave="0" documentId="8_{943AFD04-7162-4069-943D-250EEA17DBC2}" xr6:coauthVersionLast="47" xr6:coauthVersionMax="47" xr10:uidLastSave="{00000000-0000-0000-0000-000000000000}"/>
  <bookViews>
    <workbookView xWindow="-60" yWindow="-60" windowWidth="15480" windowHeight="11640" firstSheet="4" activeTab="4" xr2:uid="{00000000-000D-0000-FFFF-FFFF00000000}"/>
  </bookViews>
  <sheets>
    <sheet name="original data" sheetId="1" r:id="rId1"/>
    <sheet name="cleaned data" sheetId="4" r:id="rId2"/>
    <sheet name="pivot tables" sheetId="5" r:id="rId3"/>
    <sheet name="analysis" sheetId="7" r:id="rId4"/>
    <sheet name="dashboard" sheetId="6" r:id="rId5"/>
    <sheet name="ideas" sheetId="3" state="hidden" r:id="rId6"/>
  </sheets>
  <definedNames>
    <definedName name="Slicer_Gender">#N/A</definedName>
  </definedNames>
  <calcPr calcId="191028" calcCompleted="0"/>
  <pivotCaches>
    <pivotCache cacheId="843" r:id="rId7"/>
  </pivotCaches>
  <extLst>
    <ext xmlns:x14="http://schemas.microsoft.com/office/spreadsheetml/2009/9/main" uri="{BBE1A952-AA13-448e-AADC-164F8A28A991}">
      <x14:slicerCaches>
        <x14:slicerCache r:id="rId8"/>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T2" i="4" l="1"/>
  <c r="T3" i="4"/>
  <c r="T4" i="4"/>
  <c r="T5" i="4"/>
  <c r="T6" i="4"/>
  <c r="T7" i="4"/>
  <c r="T8" i="4"/>
  <c r="T9" i="4"/>
  <c r="T10" i="4"/>
  <c r="T11" i="4"/>
  <c r="T12" i="4"/>
  <c r="T13" i="4"/>
  <c r="T14" i="4"/>
  <c r="T15" i="4"/>
  <c r="T16" i="4"/>
  <c r="T17" i="4"/>
  <c r="T18" i="4"/>
  <c r="T19" i="4"/>
  <c r="T20" i="4"/>
  <c r="T21" i="4"/>
  <c r="T22" i="4"/>
  <c r="T23" i="4"/>
  <c r="T24" i="4"/>
  <c r="T25" i="4"/>
  <c r="T26" i="4"/>
  <c r="T27" i="4"/>
  <c r="T28" i="4"/>
  <c r="T29" i="4"/>
  <c r="T30" i="4"/>
  <c r="T31" i="4"/>
  <c r="T32" i="4"/>
  <c r="T33" i="4"/>
  <c r="T34" i="4"/>
  <c r="T35" i="4"/>
  <c r="T36" i="4"/>
  <c r="T37" i="4"/>
  <c r="T38" i="4"/>
  <c r="T39" i="4"/>
  <c r="T40" i="4"/>
  <c r="T41" i="4"/>
  <c r="T42" i="4"/>
  <c r="T43" i="4"/>
  <c r="T44" i="4"/>
  <c r="T45" i="4"/>
  <c r="T46" i="4"/>
  <c r="T47" i="4"/>
  <c r="T48" i="4"/>
  <c r="T49" i="4"/>
  <c r="T50" i="4"/>
  <c r="T51" i="4"/>
  <c r="T52" i="4"/>
  <c r="T53" i="4"/>
  <c r="T54" i="4"/>
  <c r="T55" i="4"/>
  <c r="T56" i="4"/>
  <c r="T57" i="4"/>
  <c r="T58" i="4"/>
  <c r="T59" i="4"/>
  <c r="T60" i="4"/>
  <c r="T61" i="4"/>
  <c r="T62" i="4"/>
  <c r="T63" i="4"/>
  <c r="T64" i="4"/>
  <c r="T65" i="4"/>
  <c r="T66" i="4"/>
  <c r="T67" i="4"/>
  <c r="T68" i="4"/>
  <c r="T69" i="4"/>
  <c r="T70" i="4"/>
  <c r="T71" i="4"/>
  <c r="T72" i="4"/>
  <c r="T73" i="4"/>
  <c r="T74" i="4"/>
  <c r="T75" i="4"/>
  <c r="T76" i="4"/>
  <c r="T77" i="4"/>
  <c r="T78" i="4"/>
  <c r="T79" i="4"/>
  <c r="T80" i="4"/>
  <c r="T81" i="4"/>
  <c r="T82" i="4"/>
  <c r="T83" i="4"/>
  <c r="T84" i="4"/>
  <c r="T85" i="4"/>
  <c r="T86" i="4"/>
  <c r="T87" i="4"/>
  <c r="T88" i="4"/>
  <c r="T89" i="4"/>
  <c r="T90" i="4"/>
  <c r="T91" i="4"/>
  <c r="T92" i="4"/>
  <c r="T93" i="4"/>
  <c r="T94" i="4"/>
  <c r="T95" i="4"/>
  <c r="T96" i="4"/>
  <c r="T97" i="4"/>
  <c r="T98" i="4"/>
  <c r="T99" i="4"/>
  <c r="T100" i="4"/>
  <c r="T101" i="4"/>
  <c r="T102" i="4"/>
  <c r="T103" i="4"/>
  <c r="T104" i="4"/>
  <c r="T105" i="4"/>
  <c r="T106" i="4"/>
  <c r="T107" i="4"/>
  <c r="T108" i="4"/>
  <c r="T109" i="4"/>
  <c r="T110" i="4"/>
  <c r="T111" i="4"/>
  <c r="T112" i="4"/>
  <c r="T113" i="4"/>
  <c r="T114" i="4"/>
  <c r="T115" i="4"/>
  <c r="T116" i="4"/>
  <c r="T117" i="4"/>
  <c r="T118" i="4"/>
  <c r="T119" i="4"/>
  <c r="T120" i="4"/>
  <c r="T121" i="4"/>
  <c r="T122" i="4"/>
  <c r="T123" i="4"/>
  <c r="T124" i="4"/>
  <c r="T125" i="4"/>
  <c r="T126" i="4"/>
  <c r="T127" i="4"/>
  <c r="T128" i="4"/>
  <c r="T129" i="4"/>
  <c r="T130" i="4"/>
  <c r="T131" i="4"/>
  <c r="T132" i="4"/>
  <c r="T133" i="4"/>
  <c r="T134" i="4"/>
  <c r="T135" i="4"/>
  <c r="T136" i="4"/>
  <c r="T137" i="4"/>
  <c r="T138" i="4"/>
  <c r="T139" i="4"/>
  <c r="T140" i="4"/>
  <c r="T141" i="4"/>
  <c r="T142" i="4"/>
  <c r="T143" i="4"/>
  <c r="T144" i="4"/>
  <c r="T145" i="4"/>
  <c r="T146" i="4"/>
  <c r="T147" i="4"/>
  <c r="T148" i="4"/>
  <c r="T149" i="4"/>
  <c r="T150" i="4"/>
  <c r="T151" i="4"/>
  <c r="T152" i="4"/>
  <c r="T153" i="4"/>
  <c r="T154" i="4"/>
  <c r="T155" i="4"/>
  <c r="T156" i="4"/>
  <c r="T157" i="4"/>
  <c r="T158" i="4"/>
  <c r="T159" i="4"/>
  <c r="T160" i="4"/>
  <c r="T161" i="4"/>
  <c r="T162" i="4"/>
  <c r="T163" i="4"/>
  <c r="T164" i="4"/>
  <c r="T165" i="4"/>
  <c r="T166" i="4"/>
  <c r="T167" i="4"/>
  <c r="C4" i="7"/>
  <c r="AG27" i="6" s="1"/>
  <c r="B4" i="7"/>
  <c r="AG26" i="6" s="1"/>
  <c r="C3" i="7"/>
  <c r="AG16" i="6" s="1"/>
  <c r="C6" i="7"/>
  <c r="AG53" i="6" s="1"/>
  <c r="B6" i="7"/>
  <c r="AG52" i="6" s="1"/>
  <c r="C5" i="7"/>
  <c r="AG40" i="6" s="1"/>
  <c r="B5" i="7"/>
  <c r="AG39" i="6" s="1"/>
  <c r="B118" i="4"/>
  <c r="B129" i="4"/>
  <c r="B130" i="4"/>
  <c r="F2" i="4"/>
  <c r="F3" i="4"/>
  <c r="F4" i="4"/>
  <c r="F5" i="4"/>
  <c r="F6" i="4"/>
  <c r="F7" i="4"/>
  <c r="F8" i="4"/>
  <c r="F9" i="4"/>
  <c r="F10" i="4"/>
  <c r="F11" i="4"/>
  <c r="F12" i="4"/>
  <c r="F13" i="4"/>
  <c r="F14" i="4"/>
  <c r="F15" i="4"/>
  <c r="F16" i="4"/>
  <c r="F17" i="4"/>
  <c r="F18" i="4"/>
  <c r="F19" i="4"/>
  <c r="F20" i="4"/>
  <c r="F21" i="4"/>
  <c r="F22" i="4"/>
  <c r="F23" i="4"/>
  <c r="F24" i="4"/>
  <c r="F25" i="4"/>
  <c r="F26" i="4"/>
  <c r="F27" i="4"/>
  <c r="F28" i="4"/>
  <c r="F29" i="4"/>
  <c r="F30" i="4"/>
  <c r="F31" i="4"/>
  <c r="F32" i="4"/>
  <c r="F33" i="4"/>
  <c r="F34" i="4"/>
  <c r="F35" i="4"/>
  <c r="F36" i="4"/>
  <c r="F37" i="4"/>
  <c r="F38" i="4"/>
  <c r="F39" i="4"/>
  <c r="F40" i="4"/>
  <c r="F41" i="4"/>
  <c r="F42" i="4"/>
  <c r="F43" i="4"/>
  <c r="F44" i="4"/>
  <c r="F45" i="4"/>
  <c r="F46" i="4"/>
  <c r="F47" i="4"/>
  <c r="F48" i="4"/>
  <c r="F49" i="4"/>
  <c r="F50" i="4"/>
  <c r="F51" i="4"/>
  <c r="F52" i="4"/>
  <c r="F53" i="4"/>
  <c r="F54" i="4"/>
  <c r="F55" i="4"/>
  <c r="F56" i="4"/>
  <c r="F57" i="4"/>
  <c r="F58" i="4"/>
  <c r="F59" i="4"/>
  <c r="F60" i="4"/>
  <c r="F61" i="4"/>
  <c r="F62" i="4"/>
  <c r="F63" i="4"/>
  <c r="F64" i="4"/>
  <c r="F65" i="4"/>
  <c r="F66" i="4"/>
  <c r="F67" i="4"/>
  <c r="F68" i="4"/>
  <c r="F69" i="4"/>
  <c r="F70" i="4"/>
  <c r="F71" i="4"/>
  <c r="F72" i="4"/>
  <c r="F73" i="4"/>
  <c r="F74" i="4"/>
  <c r="F75" i="4"/>
  <c r="F76" i="4"/>
  <c r="F77" i="4"/>
  <c r="F78" i="4"/>
  <c r="F79" i="4"/>
  <c r="F80" i="4"/>
  <c r="F81" i="4"/>
  <c r="F82" i="4"/>
  <c r="F83" i="4"/>
  <c r="F84" i="4"/>
  <c r="F85" i="4"/>
  <c r="F86" i="4"/>
  <c r="F87" i="4"/>
  <c r="F88" i="4"/>
  <c r="F89" i="4"/>
  <c r="F90" i="4"/>
  <c r="F91" i="4"/>
  <c r="F92" i="4"/>
  <c r="F93" i="4"/>
  <c r="F94" i="4"/>
  <c r="F95" i="4"/>
  <c r="F96" i="4"/>
  <c r="F97" i="4"/>
  <c r="F98" i="4"/>
  <c r="F99" i="4"/>
  <c r="F100" i="4"/>
  <c r="F101" i="4"/>
  <c r="F102" i="4"/>
  <c r="F103" i="4"/>
  <c r="F104" i="4"/>
  <c r="F105" i="4"/>
  <c r="F106" i="4"/>
  <c r="F107" i="4"/>
  <c r="F108" i="4"/>
  <c r="F109" i="4"/>
  <c r="F110" i="4"/>
  <c r="F111" i="4"/>
  <c r="F112" i="4"/>
  <c r="F113" i="4"/>
  <c r="F114" i="4"/>
  <c r="F115" i="4"/>
  <c r="F116" i="4"/>
  <c r="F117" i="4"/>
  <c r="F118" i="4"/>
  <c r="F119" i="4"/>
  <c r="F120" i="4"/>
  <c r="F121" i="4"/>
  <c r="F122" i="4"/>
  <c r="F123" i="4"/>
  <c r="F124" i="4"/>
  <c r="F125" i="4"/>
  <c r="F126" i="4"/>
  <c r="F127" i="4"/>
  <c r="F128" i="4"/>
  <c r="F129" i="4"/>
  <c r="F130" i="4"/>
  <c r="F131" i="4"/>
  <c r="F132" i="4"/>
  <c r="F133" i="4"/>
  <c r="F134" i="4"/>
  <c r="F135" i="4"/>
  <c r="F136" i="4"/>
  <c r="F137" i="4"/>
  <c r="F138" i="4"/>
  <c r="F139" i="4"/>
  <c r="F140" i="4"/>
  <c r="F141" i="4"/>
  <c r="F142" i="4"/>
  <c r="F143" i="4"/>
  <c r="F144" i="4"/>
  <c r="F145" i="4"/>
  <c r="F146" i="4"/>
  <c r="F147" i="4"/>
  <c r="F148" i="4"/>
  <c r="F149" i="4"/>
  <c r="F150" i="4"/>
  <c r="F151" i="4"/>
  <c r="F152" i="4"/>
  <c r="F153" i="4"/>
  <c r="F154" i="4"/>
  <c r="F155" i="4"/>
  <c r="F156" i="4"/>
  <c r="F157" i="4"/>
  <c r="F158" i="4"/>
  <c r="F159" i="4"/>
  <c r="F160" i="4"/>
  <c r="F161" i="4"/>
  <c r="F162" i="4"/>
  <c r="F163" i="4"/>
  <c r="F164" i="4"/>
  <c r="F165" i="4"/>
  <c r="F166" i="4"/>
  <c r="F167" i="4"/>
  <c r="C3" i="4"/>
  <c r="C4" i="4"/>
  <c r="C5" i="4"/>
  <c r="C6" i="4"/>
  <c r="C7" i="4"/>
  <c r="C8" i="4"/>
  <c r="C9" i="4"/>
  <c r="C10" i="4"/>
  <c r="C11" i="4"/>
  <c r="C12" i="4"/>
  <c r="C13" i="4"/>
  <c r="C14" i="4"/>
  <c r="C15" i="4"/>
  <c r="C16" i="4"/>
  <c r="C17" i="4"/>
  <c r="C18" i="4"/>
  <c r="C19" i="4"/>
  <c r="C20" i="4"/>
  <c r="C21" i="4"/>
  <c r="C22" i="4"/>
  <c r="C23" i="4"/>
  <c r="C24" i="4"/>
  <c r="C25" i="4"/>
  <c r="C26" i="4"/>
  <c r="C27" i="4"/>
  <c r="C28" i="4"/>
  <c r="C29" i="4"/>
  <c r="C30" i="4"/>
  <c r="C31" i="4"/>
  <c r="C32" i="4"/>
  <c r="C33" i="4"/>
  <c r="C34" i="4"/>
  <c r="C35" i="4"/>
  <c r="C36" i="4"/>
  <c r="C37" i="4"/>
  <c r="C38" i="4"/>
  <c r="C39" i="4"/>
  <c r="C40" i="4"/>
  <c r="C41" i="4"/>
  <c r="C42" i="4"/>
  <c r="C43" i="4"/>
  <c r="C44" i="4"/>
  <c r="C45" i="4"/>
  <c r="C46" i="4"/>
  <c r="C47" i="4"/>
  <c r="C48" i="4"/>
  <c r="C49" i="4"/>
  <c r="C50" i="4"/>
  <c r="C51" i="4"/>
  <c r="C52" i="4"/>
  <c r="C53" i="4"/>
  <c r="C54" i="4"/>
  <c r="C55" i="4"/>
  <c r="C56" i="4"/>
  <c r="C57" i="4"/>
  <c r="C58" i="4"/>
  <c r="C59" i="4"/>
  <c r="C60" i="4"/>
  <c r="C61" i="4"/>
  <c r="C62" i="4"/>
  <c r="C63" i="4"/>
  <c r="C64" i="4"/>
  <c r="C65" i="4"/>
  <c r="C66" i="4"/>
  <c r="C67" i="4"/>
  <c r="C68" i="4"/>
  <c r="C69" i="4"/>
  <c r="C70" i="4"/>
  <c r="C71" i="4"/>
  <c r="C72" i="4"/>
  <c r="C73" i="4"/>
  <c r="C74" i="4"/>
  <c r="C75" i="4"/>
  <c r="C76" i="4"/>
  <c r="C77" i="4"/>
  <c r="C78" i="4"/>
  <c r="C79" i="4"/>
  <c r="C80" i="4"/>
  <c r="C81" i="4"/>
  <c r="C82" i="4"/>
  <c r="C83" i="4"/>
  <c r="C84" i="4"/>
  <c r="C85" i="4"/>
  <c r="C86" i="4"/>
  <c r="C87" i="4"/>
  <c r="C88" i="4"/>
  <c r="C89" i="4"/>
  <c r="C90" i="4"/>
  <c r="C91" i="4"/>
  <c r="C92" i="4"/>
  <c r="C93" i="4"/>
  <c r="C94" i="4"/>
  <c r="C95" i="4"/>
  <c r="C96" i="4"/>
  <c r="C97" i="4"/>
  <c r="C98" i="4"/>
  <c r="C99" i="4"/>
  <c r="C100" i="4"/>
  <c r="C101" i="4"/>
  <c r="C102" i="4"/>
  <c r="C103" i="4"/>
  <c r="C104" i="4"/>
  <c r="C105" i="4"/>
  <c r="C106" i="4"/>
  <c r="C107" i="4"/>
  <c r="C108" i="4"/>
  <c r="C109" i="4"/>
  <c r="C110" i="4"/>
  <c r="C111" i="4"/>
  <c r="C112" i="4"/>
  <c r="C113" i="4"/>
  <c r="C114" i="4"/>
  <c r="C115" i="4"/>
  <c r="C116" i="4"/>
  <c r="C117" i="4"/>
  <c r="C119" i="4"/>
  <c r="C120" i="4"/>
  <c r="C121" i="4"/>
  <c r="C122" i="4"/>
  <c r="C123" i="4"/>
  <c r="C124" i="4"/>
  <c r="C125" i="4"/>
  <c r="C126" i="4"/>
  <c r="C127" i="4"/>
  <c r="C128" i="4"/>
  <c r="C131" i="4"/>
  <c r="C132" i="4"/>
  <c r="C133" i="4"/>
  <c r="C134" i="4"/>
  <c r="C135" i="4"/>
  <c r="C136" i="4"/>
  <c r="C138" i="4"/>
  <c r="C139" i="4"/>
  <c r="C140" i="4"/>
  <c r="C141" i="4"/>
  <c r="C142" i="4"/>
  <c r="C143" i="4"/>
  <c r="C144" i="4"/>
  <c r="C145" i="4"/>
  <c r="C146" i="4"/>
  <c r="C147" i="4"/>
  <c r="C148" i="4"/>
  <c r="C149" i="4"/>
  <c r="C150" i="4"/>
  <c r="C151" i="4"/>
  <c r="C152" i="4"/>
  <c r="C153" i="4"/>
  <c r="C154" i="4"/>
  <c r="C155" i="4"/>
  <c r="C156" i="4"/>
  <c r="C157" i="4"/>
  <c r="C158" i="4"/>
  <c r="C159" i="4"/>
  <c r="C160" i="4"/>
  <c r="C161" i="4"/>
  <c r="C162" i="4"/>
  <c r="C163" i="4"/>
  <c r="C164" i="4"/>
  <c r="C165" i="4"/>
  <c r="C166" i="4"/>
  <c r="C167" i="4"/>
  <c r="C2" i="4"/>
  <c r="O2" i="4"/>
  <c r="O3" i="4"/>
  <c r="O4" i="4"/>
  <c r="O5" i="4"/>
  <c r="O6" i="4"/>
  <c r="O7" i="4"/>
  <c r="O8" i="4"/>
  <c r="O9" i="4"/>
  <c r="O10" i="4"/>
  <c r="O11" i="4"/>
  <c r="O12" i="4"/>
  <c r="O13" i="4"/>
  <c r="O14" i="4"/>
  <c r="O15" i="4"/>
  <c r="O16" i="4"/>
  <c r="O17" i="4"/>
  <c r="O18" i="4"/>
  <c r="O19" i="4"/>
  <c r="O20" i="4"/>
  <c r="O21" i="4"/>
  <c r="O22" i="4"/>
  <c r="O23" i="4"/>
  <c r="O24" i="4"/>
  <c r="O25" i="4"/>
  <c r="O26" i="4"/>
  <c r="O27" i="4"/>
  <c r="O28" i="4"/>
  <c r="O29" i="4"/>
  <c r="O30" i="4"/>
  <c r="O31" i="4"/>
  <c r="O32" i="4"/>
  <c r="O33" i="4"/>
  <c r="O34" i="4"/>
  <c r="O35" i="4"/>
  <c r="O36" i="4"/>
  <c r="O37" i="4"/>
  <c r="O38" i="4"/>
  <c r="O39" i="4"/>
  <c r="O40" i="4"/>
  <c r="O41" i="4"/>
  <c r="O42" i="4"/>
  <c r="O43" i="4"/>
  <c r="O44" i="4"/>
  <c r="O45" i="4"/>
  <c r="O46" i="4"/>
  <c r="O47" i="4"/>
  <c r="O48" i="4"/>
  <c r="O49" i="4"/>
  <c r="O50" i="4"/>
  <c r="O51" i="4"/>
  <c r="O52" i="4"/>
  <c r="O53" i="4"/>
  <c r="O54" i="4"/>
  <c r="O55" i="4"/>
  <c r="O56" i="4"/>
  <c r="O57" i="4"/>
  <c r="O58" i="4"/>
  <c r="O59" i="4"/>
  <c r="O60" i="4"/>
  <c r="O61" i="4"/>
  <c r="O62" i="4"/>
  <c r="O63" i="4"/>
  <c r="O64" i="4"/>
  <c r="O65" i="4"/>
  <c r="O66" i="4"/>
  <c r="O67" i="4"/>
  <c r="O68" i="4"/>
  <c r="O69" i="4"/>
  <c r="O70" i="4"/>
  <c r="O71" i="4"/>
  <c r="O72" i="4"/>
  <c r="O73" i="4"/>
  <c r="O74" i="4"/>
  <c r="O75" i="4"/>
  <c r="O76" i="4"/>
  <c r="O77" i="4"/>
  <c r="O78" i="4"/>
  <c r="O79" i="4"/>
  <c r="O80" i="4"/>
  <c r="O81" i="4"/>
  <c r="O82" i="4"/>
  <c r="O83" i="4"/>
  <c r="O84" i="4"/>
  <c r="O85" i="4"/>
  <c r="O86" i="4"/>
  <c r="O87" i="4"/>
  <c r="O88" i="4"/>
  <c r="O89" i="4"/>
  <c r="O90" i="4"/>
  <c r="O91" i="4"/>
  <c r="O92" i="4"/>
  <c r="O93" i="4"/>
  <c r="O94" i="4"/>
  <c r="O95" i="4"/>
  <c r="O96" i="4"/>
  <c r="O97" i="4"/>
  <c r="O98" i="4"/>
  <c r="O99" i="4"/>
  <c r="O100" i="4"/>
  <c r="O101" i="4"/>
  <c r="O102" i="4"/>
  <c r="O103" i="4"/>
  <c r="O104" i="4"/>
  <c r="O105" i="4"/>
  <c r="O106" i="4"/>
  <c r="O107" i="4"/>
  <c r="O108" i="4"/>
  <c r="O109" i="4"/>
  <c r="O110" i="4"/>
  <c r="O111" i="4"/>
  <c r="O112" i="4"/>
  <c r="O113" i="4"/>
  <c r="O114" i="4"/>
  <c r="O115" i="4"/>
  <c r="O116" i="4"/>
  <c r="O117" i="4"/>
  <c r="O118" i="4"/>
  <c r="O119" i="4"/>
  <c r="O120" i="4"/>
  <c r="O121" i="4"/>
  <c r="O122" i="4"/>
  <c r="O123" i="4"/>
  <c r="O124" i="4"/>
  <c r="O125" i="4"/>
  <c r="O126" i="4"/>
  <c r="O127" i="4"/>
  <c r="O128" i="4"/>
  <c r="O129" i="4"/>
  <c r="O130" i="4"/>
  <c r="O131" i="4"/>
  <c r="O132" i="4"/>
  <c r="O133" i="4"/>
  <c r="O134" i="4"/>
  <c r="O135" i="4"/>
  <c r="O136" i="4"/>
  <c r="O137" i="4"/>
  <c r="O138" i="4"/>
  <c r="O139" i="4"/>
  <c r="O140" i="4"/>
  <c r="O141" i="4"/>
  <c r="O142" i="4"/>
  <c r="O143" i="4"/>
  <c r="O144" i="4"/>
  <c r="O145" i="4"/>
  <c r="O146" i="4"/>
  <c r="O147" i="4"/>
  <c r="O148" i="4"/>
  <c r="O149" i="4"/>
  <c r="O150" i="4"/>
  <c r="O151" i="4"/>
  <c r="O152" i="4"/>
  <c r="O153" i="4"/>
  <c r="O154" i="4"/>
  <c r="O155" i="4"/>
  <c r="O156" i="4"/>
  <c r="O157" i="4"/>
  <c r="O158" i="4"/>
  <c r="O159" i="4"/>
  <c r="O160" i="4"/>
  <c r="O161" i="4"/>
  <c r="O162" i="4"/>
  <c r="O163" i="4"/>
  <c r="O164" i="4"/>
  <c r="O165" i="4"/>
  <c r="O166" i="4"/>
  <c r="O167" i="4"/>
  <c r="S2" i="4"/>
  <c r="S3" i="4"/>
  <c r="S4" i="4"/>
  <c r="S5" i="4"/>
  <c r="S6" i="4"/>
  <c r="S7" i="4"/>
  <c r="S8" i="4"/>
  <c r="S9" i="4"/>
  <c r="S10" i="4"/>
  <c r="S11" i="4"/>
  <c r="S12" i="4"/>
  <c r="S13" i="4"/>
  <c r="S14" i="4"/>
  <c r="S15" i="4"/>
  <c r="S16" i="4"/>
  <c r="S17" i="4"/>
  <c r="S18" i="4"/>
  <c r="S19" i="4"/>
  <c r="S20" i="4"/>
  <c r="S21" i="4"/>
  <c r="S22" i="4"/>
  <c r="S23" i="4"/>
  <c r="S24" i="4"/>
  <c r="S25" i="4"/>
  <c r="S26" i="4"/>
  <c r="S27" i="4"/>
  <c r="S28" i="4"/>
  <c r="S29" i="4"/>
  <c r="S30" i="4"/>
  <c r="S31" i="4"/>
  <c r="S32" i="4"/>
  <c r="S33" i="4"/>
  <c r="S34" i="4"/>
  <c r="S35" i="4"/>
  <c r="S36" i="4"/>
  <c r="S37" i="4"/>
  <c r="S38" i="4"/>
  <c r="S39" i="4"/>
  <c r="S40" i="4"/>
  <c r="S41" i="4"/>
  <c r="S42" i="4"/>
  <c r="S43" i="4"/>
  <c r="S44" i="4"/>
  <c r="S45" i="4"/>
  <c r="S46" i="4"/>
  <c r="S47" i="4"/>
  <c r="S48" i="4"/>
  <c r="S49" i="4"/>
  <c r="S50" i="4"/>
  <c r="S51" i="4"/>
  <c r="S52" i="4"/>
  <c r="S53" i="4"/>
  <c r="S54" i="4"/>
  <c r="S55" i="4"/>
  <c r="S56" i="4"/>
  <c r="S57" i="4"/>
  <c r="S58" i="4"/>
  <c r="S59" i="4"/>
  <c r="S60" i="4"/>
  <c r="S61" i="4"/>
  <c r="S62" i="4"/>
  <c r="S63" i="4"/>
  <c r="S64" i="4"/>
  <c r="S65" i="4"/>
  <c r="S66" i="4"/>
  <c r="S67" i="4"/>
  <c r="S68" i="4"/>
  <c r="S69" i="4"/>
  <c r="S70" i="4"/>
  <c r="S71" i="4"/>
  <c r="S72" i="4"/>
  <c r="S73" i="4"/>
  <c r="S74" i="4"/>
  <c r="S75" i="4"/>
  <c r="S76" i="4"/>
  <c r="S77" i="4"/>
  <c r="S78" i="4"/>
  <c r="S79" i="4"/>
  <c r="S80" i="4"/>
  <c r="S81" i="4"/>
  <c r="S82" i="4"/>
  <c r="S83" i="4"/>
  <c r="S84" i="4"/>
  <c r="S85" i="4"/>
  <c r="S86" i="4"/>
  <c r="S87" i="4"/>
  <c r="S88" i="4"/>
  <c r="S89" i="4"/>
  <c r="S90" i="4"/>
  <c r="S91" i="4"/>
  <c r="S92" i="4"/>
  <c r="S93" i="4"/>
  <c r="S94" i="4"/>
  <c r="S95" i="4"/>
  <c r="S96" i="4"/>
  <c r="S97" i="4"/>
  <c r="S98" i="4"/>
  <c r="S99" i="4"/>
  <c r="S100" i="4"/>
  <c r="S101" i="4"/>
  <c r="S102" i="4"/>
  <c r="S103" i="4"/>
  <c r="S104" i="4"/>
  <c r="S105" i="4"/>
  <c r="S106" i="4"/>
  <c r="S107" i="4"/>
  <c r="S108" i="4"/>
  <c r="S109" i="4"/>
  <c r="S110" i="4"/>
  <c r="S111" i="4"/>
  <c r="S112" i="4"/>
  <c r="S113" i="4"/>
  <c r="S114" i="4"/>
  <c r="S115" i="4"/>
  <c r="S116" i="4"/>
  <c r="S117" i="4"/>
  <c r="S118" i="4"/>
  <c r="S119" i="4"/>
  <c r="S120" i="4"/>
  <c r="S121" i="4"/>
  <c r="S122" i="4"/>
  <c r="S123" i="4"/>
  <c r="S124" i="4"/>
  <c r="S125" i="4"/>
  <c r="S126" i="4"/>
  <c r="S127" i="4"/>
  <c r="S128" i="4"/>
  <c r="S129" i="4"/>
  <c r="S130" i="4"/>
  <c r="S131" i="4"/>
  <c r="S132" i="4"/>
  <c r="S133" i="4"/>
  <c r="S134" i="4"/>
  <c r="S135" i="4"/>
  <c r="S136" i="4"/>
  <c r="S137" i="4"/>
  <c r="S138" i="4"/>
  <c r="S139" i="4"/>
  <c r="S140" i="4"/>
  <c r="S141" i="4"/>
  <c r="S142" i="4"/>
  <c r="S143" i="4"/>
  <c r="S144" i="4"/>
  <c r="S145" i="4"/>
  <c r="S146" i="4"/>
  <c r="S147" i="4"/>
  <c r="S148" i="4"/>
  <c r="S149" i="4"/>
  <c r="S150" i="4"/>
  <c r="S151" i="4"/>
  <c r="S152" i="4"/>
  <c r="S153" i="4"/>
  <c r="S154" i="4"/>
  <c r="S155" i="4"/>
  <c r="S156" i="4"/>
  <c r="S157" i="4"/>
  <c r="S158" i="4"/>
  <c r="S159" i="4"/>
  <c r="S160" i="4"/>
  <c r="S161" i="4"/>
  <c r="S162" i="4"/>
  <c r="S163" i="4"/>
  <c r="S164" i="4"/>
  <c r="S165" i="4"/>
  <c r="S166" i="4"/>
  <c r="S167" i="4"/>
  <c r="Q2" i="4"/>
  <c r="Q3" i="4"/>
  <c r="Q4" i="4"/>
  <c r="Q5" i="4"/>
  <c r="Q6" i="4"/>
  <c r="Q7" i="4"/>
  <c r="Q8" i="4"/>
  <c r="Q9" i="4"/>
  <c r="Q10" i="4"/>
  <c r="Q11" i="4"/>
  <c r="Q12" i="4"/>
  <c r="Q13" i="4"/>
  <c r="Q14" i="4"/>
  <c r="Q15" i="4"/>
  <c r="Q16" i="4"/>
  <c r="Q17" i="4"/>
  <c r="Q18" i="4"/>
  <c r="Q19" i="4"/>
  <c r="Q20" i="4"/>
  <c r="Q21" i="4"/>
  <c r="Q22" i="4"/>
  <c r="Q23" i="4"/>
  <c r="Q24" i="4"/>
  <c r="Q25" i="4"/>
  <c r="Q26" i="4"/>
  <c r="Q27" i="4"/>
  <c r="Q28" i="4"/>
  <c r="Q29" i="4"/>
  <c r="Q30" i="4"/>
  <c r="Q31" i="4"/>
  <c r="Q32" i="4"/>
  <c r="Q33" i="4"/>
  <c r="Q34" i="4"/>
  <c r="Q35" i="4"/>
  <c r="Q36" i="4"/>
  <c r="Q37" i="4"/>
  <c r="Q38" i="4"/>
  <c r="Q39" i="4"/>
  <c r="Q40" i="4"/>
  <c r="Q41" i="4"/>
  <c r="Q42" i="4"/>
  <c r="Q43" i="4"/>
  <c r="Q44" i="4"/>
  <c r="Q45" i="4"/>
  <c r="Q46" i="4"/>
  <c r="Q47" i="4"/>
  <c r="Q48" i="4"/>
  <c r="Q49" i="4"/>
  <c r="Q50" i="4"/>
  <c r="Q51" i="4"/>
  <c r="Q52" i="4"/>
  <c r="Q53" i="4"/>
  <c r="Q54" i="4"/>
  <c r="Q55" i="4"/>
  <c r="Q56" i="4"/>
  <c r="Q57" i="4"/>
  <c r="Q58" i="4"/>
  <c r="Q59" i="4"/>
  <c r="Q60" i="4"/>
  <c r="Q61" i="4"/>
  <c r="Q62" i="4"/>
  <c r="Q63" i="4"/>
  <c r="Q64" i="4"/>
  <c r="Q65" i="4"/>
  <c r="Q66" i="4"/>
  <c r="Q67" i="4"/>
  <c r="Q68" i="4"/>
  <c r="Q69" i="4"/>
  <c r="Q70" i="4"/>
  <c r="Q71" i="4"/>
  <c r="Q72" i="4"/>
  <c r="Q73" i="4"/>
  <c r="Q74" i="4"/>
  <c r="Q75" i="4"/>
  <c r="Q76" i="4"/>
  <c r="Q77" i="4"/>
  <c r="Q78" i="4"/>
  <c r="Q79" i="4"/>
  <c r="Q80" i="4"/>
  <c r="Q81" i="4"/>
  <c r="Q82" i="4"/>
  <c r="Q83" i="4"/>
  <c r="Q84" i="4"/>
  <c r="Q85" i="4"/>
  <c r="Q86" i="4"/>
  <c r="Q87" i="4"/>
  <c r="Q88" i="4"/>
  <c r="Q89" i="4"/>
  <c r="Q90" i="4"/>
  <c r="Q91" i="4"/>
  <c r="Q92" i="4"/>
  <c r="Q93" i="4"/>
  <c r="Q94" i="4"/>
  <c r="Q95" i="4"/>
  <c r="Q96" i="4"/>
  <c r="Q97" i="4"/>
  <c r="Q98" i="4"/>
  <c r="Q99" i="4"/>
  <c r="Q100" i="4"/>
  <c r="Q101" i="4"/>
  <c r="Q102" i="4"/>
  <c r="Q103" i="4"/>
  <c r="Q104" i="4"/>
  <c r="Q105" i="4"/>
  <c r="Q106" i="4"/>
  <c r="Q107" i="4"/>
  <c r="Q108" i="4"/>
  <c r="Q109" i="4"/>
  <c r="Q110" i="4"/>
  <c r="Q111" i="4"/>
  <c r="Q112" i="4"/>
  <c r="Q113" i="4"/>
  <c r="Q114" i="4"/>
  <c r="Q115" i="4"/>
  <c r="Q116" i="4"/>
  <c r="Q117" i="4"/>
  <c r="Q118" i="4"/>
  <c r="Q119" i="4"/>
  <c r="Q120" i="4"/>
  <c r="Q121" i="4"/>
  <c r="Q122" i="4"/>
  <c r="Q123" i="4"/>
  <c r="Q124" i="4"/>
  <c r="Q125" i="4"/>
  <c r="Q126" i="4"/>
  <c r="Q127" i="4"/>
  <c r="Q128" i="4"/>
  <c r="Q129" i="4"/>
  <c r="Q130" i="4"/>
  <c r="Q131" i="4"/>
  <c r="Q132" i="4"/>
  <c r="Q133" i="4"/>
  <c r="Q134" i="4"/>
  <c r="Q135" i="4"/>
  <c r="Q136" i="4"/>
  <c r="Q137" i="4"/>
  <c r="Q138" i="4"/>
  <c r="Q139" i="4"/>
  <c r="Q140" i="4"/>
  <c r="Q141" i="4"/>
  <c r="Q142" i="4"/>
  <c r="Q143" i="4"/>
  <c r="Q144" i="4"/>
  <c r="Q145" i="4"/>
  <c r="Q146" i="4"/>
  <c r="Q147" i="4"/>
  <c r="Q148" i="4"/>
  <c r="Q149" i="4"/>
  <c r="Q150" i="4"/>
  <c r="Q151" i="4"/>
  <c r="Q152" i="4"/>
  <c r="Q153" i="4"/>
  <c r="Q154" i="4"/>
  <c r="Q155" i="4"/>
  <c r="Q156" i="4"/>
  <c r="Q157" i="4"/>
  <c r="Q158" i="4"/>
  <c r="Q159" i="4"/>
  <c r="Q160" i="4"/>
  <c r="Q161" i="4"/>
  <c r="Q162" i="4"/>
  <c r="Q163" i="4"/>
  <c r="Q164" i="4"/>
  <c r="Q165" i="4"/>
  <c r="Q166" i="4"/>
  <c r="Q167" i="4"/>
  <c r="D7" i="4" a="1"/>
  <c r="D7" i="4"/>
  <c r="I7" i="4"/>
  <c r="L7" i="4"/>
  <c r="C130" i="4"/>
  <c r="C129" i="4"/>
  <c r="L112" i="4"/>
  <c r="L58" i="4"/>
  <c r="I30" i="4"/>
  <c r="I23" i="4"/>
  <c r="I108" i="4"/>
  <c r="I24" i="4"/>
  <c r="I45" i="4"/>
  <c r="I72" i="4"/>
  <c r="I48" i="4"/>
  <c r="I83" i="4"/>
  <c r="I157" i="4"/>
  <c r="I130" i="4"/>
  <c r="I132" i="4"/>
  <c r="I119" i="4"/>
  <c r="I39" i="4"/>
  <c r="I38" i="4"/>
  <c r="I99" i="4"/>
  <c r="I124" i="4"/>
  <c r="I125" i="4"/>
  <c r="I114" i="4"/>
  <c r="I94" i="4"/>
  <c r="I149" i="4"/>
  <c r="I97" i="4"/>
  <c r="I71" i="4"/>
  <c r="I68" i="4"/>
  <c r="I46" i="4"/>
  <c r="I61" i="4"/>
  <c r="I138" i="4"/>
  <c r="I101" i="4"/>
  <c r="I28" i="4"/>
  <c r="I62" i="4"/>
  <c r="I154" i="4"/>
  <c r="I131" i="4"/>
  <c r="I113" i="4"/>
  <c r="I100" i="4"/>
  <c r="I47" i="4"/>
  <c r="I128" i="4"/>
  <c r="I115" i="4"/>
  <c r="I129" i="4"/>
  <c r="I102" i="4"/>
  <c r="I31" i="4"/>
  <c r="I56" i="4"/>
  <c r="I25" i="4"/>
  <c r="I145" i="4"/>
  <c r="I9" i="4"/>
  <c r="I162" i="4"/>
  <c r="I8" i="4"/>
  <c r="I126" i="4"/>
  <c r="I44" i="4"/>
  <c r="I41" i="4"/>
  <c r="I37" i="4"/>
  <c r="I144" i="4"/>
  <c r="I139" i="4"/>
  <c r="I147" i="4"/>
  <c r="I66" i="4"/>
  <c r="I96" i="4"/>
  <c r="I87" i="4"/>
  <c r="I40" i="4"/>
  <c r="I80" i="4"/>
  <c r="I84" i="4"/>
  <c r="I65" i="4"/>
  <c r="I32" i="4"/>
  <c r="I135" i="4"/>
  <c r="I146" i="4"/>
  <c r="I105" i="4"/>
  <c r="I163" i="4"/>
  <c r="I26" i="4"/>
  <c r="I151" i="4"/>
  <c r="I90" i="4"/>
  <c r="I21" i="4"/>
  <c r="I5" i="4"/>
  <c r="I86" i="4"/>
  <c r="I64" i="4"/>
  <c r="I136" i="4"/>
  <c r="I141" i="4"/>
  <c r="I75" i="4"/>
  <c r="I67" i="4"/>
  <c r="I142" i="4"/>
  <c r="I120" i="4"/>
  <c r="I103" i="4"/>
  <c r="I73" i="4"/>
  <c r="I166" i="4"/>
  <c r="I20" i="4"/>
  <c r="I106" i="4"/>
  <c r="I27" i="4"/>
  <c r="I22" i="4"/>
  <c r="I92" i="4"/>
  <c r="I85" i="4"/>
  <c r="I77" i="4"/>
  <c r="I159" i="4"/>
  <c r="I59" i="4"/>
  <c r="I10" i="4"/>
  <c r="I140" i="4"/>
  <c r="I58" i="4"/>
  <c r="I33" i="4"/>
  <c r="I117" i="4"/>
  <c r="I88" i="4"/>
  <c r="I54" i="4"/>
  <c r="I55" i="4"/>
  <c r="I104" i="4"/>
  <c r="I160" i="4"/>
  <c r="I112" i="4"/>
  <c r="I60" i="4"/>
  <c r="I19" i="4"/>
  <c r="I79" i="4"/>
  <c r="I18" i="4"/>
  <c r="I51" i="4"/>
  <c r="I53" i="4"/>
  <c r="I63" i="4"/>
  <c r="I116" i="4"/>
  <c r="I76" i="4"/>
  <c r="I109" i="4"/>
  <c r="I110" i="4"/>
  <c r="I57" i="4"/>
  <c r="I89" i="4"/>
  <c r="I121" i="4"/>
  <c r="I34" i="4"/>
  <c r="I4" i="4"/>
  <c r="I91" i="4"/>
  <c r="I2" i="4"/>
  <c r="I3" i="4"/>
  <c r="I148" i="4"/>
  <c r="I78" i="4"/>
  <c r="I52" i="4"/>
  <c r="I69" i="4"/>
  <c r="I111" i="4"/>
  <c r="I95" i="4"/>
  <c r="I6" i="4"/>
  <c r="I81" i="4"/>
  <c r="I82" i="4"/>
  <c r="I156" i="4"/>
  <c r="I122" i="4"/>
  <c r="I49" i="4"/>
  <c r="I29" i="4"/>
  <c r="I161" i="4"/>
  <c r="I107" i="4"/>
  <c r="I143" i="4"/>
  <c r="I134" i="4"/>
  <c r="I133" i="4"/>
  <c r="I118" i="4"/>
  <c r="I17" i="4"/>
  <c r="I98" i="4"/>
  <c r="I158" i="4"/>
  <c r="I50" i="4"/>
  <c r="I167" i="4"/>
  <c r="I93" i="4"/>
  <c r="I36" i="4"/>
  <c r="I150" i="4"/>
  <c r="I152" i="4"/>
  <c r="I164" i="4"/>
  <c r="I165" i="4"/>
  <c r="I15" i="4"/>
  <c r="I14" i="4"/>
  <c r="I42" i="4"/>
  <c r="I74" i="4"/>
  <c r="I153" i="4"/>
  <c r="I70" i="4"/>
  <c r="I16" i="4"/>
  <c r="I137" i="4"/>
  <c r="I123" i="4"/>
  <c r="I43" i="4"/>
  <c r="I127" i="4"/>
  <c r="I155" i="4"/>
  <c r="I11" i="4"/>
  <c r="I12" i="4"/>
  <c r="I13" i="4"/>
  <c r="I35" i="4"/>
  <c r="L35" i="4"/>
  <c r="L30" i="4"/>
  <c r="L23" i="4"/>
  <c r="L108" i="4"/>
  <c r="L24" i="4"/>
  <c r="L45" i="4"/>
  <c r="L72" i="4"/>
  <c r="L48" i="4"/>
  <c r="L83" i="4"/>
  <c r="L157" i="4"/>
  <c r="L130" i="4"/>
  <c r="L132" i="4"/>
  <c r="L119" i="4"/>
  <c r="L39" i="4"/>
  <c r="L38" i="4"/>
  <c r="L99" i="4"/>
  <c r="L124" i="4"/>
  <c r="L125" i="4"/>
  <c r="L114" i="4"/>
  <c r="L94" i="4"/>
  <c r="L149" i="4"/>
  <c r="L97" i="4"/>
  <c r="L71" i="4"/>
  <c r="L68" i="4"/>
  <c r="L46" i="4"/>
  <c r="L61" i="4"/>
  <c r="L138" i="4"/>
  <c r="L101" i="4"/>
  <c r="L28" i="4"/>
  <c r="L62" i="4"/>
  <c r="L154" i="4"/>
  <c r="L131" i="4"/>
  <c r="L113" i="4"/>
  <c r="L100" i="4"/>
  <c r="L47" i="4"/>
  <c r="L128" i="4"/>
  <c r="L115" i="4"/>
  <c r="L129" i="4"/>
  <c r="L102" i="4"/>
  <c r="L31" i="4"/>
  <c r="L56" i="4"/>
  <c r="L25" i="4"/>
  <c r="L145" i="4"/>
  <c r="L9" i="4"/>
  <c r="L162" i="4"/>
  <c r="L8" i="4"/>
  <c r="L126" i="4"/>
  <c r="L44" i="4"/>
  <c r="L41" i="4"/>
  <c r="L37" i="4"/>
  <c r="L144" i="4"/>
  <c r="L139" i="4"/>
  <c r="L147" i="4"/>
  <c r="L66" i="4"/>
  <c r="L96" i="4"/>
  <c r="L87" i="4"/>
  <c r="L40" i="4"/>
  <c r="L80" i="4"/>
  <c r="L84" i="4"/>
  <c r="L65" i="4"/>
  <c r="L32" i="4"/>
  <c r="L135" i="4"/>
  <c r="L146" i="4"/>
  <c r="L105" i="4"/>
  <c r="L163" i="4"/>
  <c r="L26" i="4"/>
  <c r="L151" i="4"/>
  <c r="L90" i="4"/>
  <c r="L21" i="4"/>
  <c r="L5" i="4"/>
  <c r="L86" i="4"/>
  <c r="L64" i="4"/>
  <c r="L136" i="4"/>
  <c r="L141" i="4"/>
  <c r="L75" i="4"/>
  <c r="L67" i="4"/>
  <c r="L142" i="4"/>
  <c r="L120" i="4"/>
  <c r="L103" i="4"/>
  <c r="L73" i="4"/>
  <c r="L166" i="4"/>
  <c r="L20" i="4"/>
  <c r="L106" i="4"/>
  <c r="L27" i="4"/>
  <c r="L22" i="4"/>
  <c r="L92" i="4"/>
  <c r="L85" i="4"/>
  <c r="L77" i="4"/>
  <c r="L159" i="4"/>
  <c r="L59" i="4"/>
  <c r="L10" i="4"/>
  <c r="L140" i="4"/>
  <c r="L33" i="4"/>
  <c r="L117" i="4"/>
  <c r="L88" i="4"/>
  <c r="L54" i="4"/>
  <c r="L55" i="4"/>
  <c r="L104" i="4"/>
  <c r="L160" i="4"/>
  <c r="L60" i="4"/>
  <c r="L19" i="4"/>
  <c r="L79" i="4"/>
  <c r="L18" i="4"/>
  <c r="L51" i="4"/>
  <c r="L53" i="4"/>
  <c r="L63" i="4"/>
  <c r="L116" i="4"/>
  <c r="L76" i="4"/>
  <c r="L109" i="4"/>
  <c r="L110" i="4"/>
  <c r="L57" i="4"/>
  <c r="L89" i="4"/>
  <c r="L121" i="4"/>
  <c r="L34" i="4"/>
  <c r="L4" i="4"/>
  <c r="L91" i="4"/>
  <c r="L2" i="4"/>
  <c r="L3" i="4"/>
  <c r="L148" i="4"/>
  <c r="L78" i="4"/>
  <c r="L52" i="4"/>
  <c r="L69" i="4"/>
  <c r="L111" i="4"/>
  <c r="L95" i="4"/>
  <c r="L6" i="4"/>
  <c r="L81" i="4"/>
  <c r="L82" i="4"/>
  <c r="L156" i="4"/>
  <c r="L122" i="4"/>
  <c r="L49" i="4"/>
  <c r="L29" i="4"/>
  <c r="L161" i="4"/>
  <c r="L107" i="4"/>
  <c r="L143" i="4"/>
  <c r="L134" i="4"/>
  <c r="L133" i="4"/>
  <c r="L118" i="4"/>
  <c r="L17" i="4"/>
  <c r="L98" i="4"/>
  <c r="L158" i="4"/>
  <c r="L50" i="4"/>
  <c r="L167" i="4"/>
  <c r="L93" i="4"/>
  <c r="L36" i="4"/>
  <c r="L150" i="4"/>
  <c r="L152" i="4"/>
  <c r="L164" i="4"/>
  <c r="L165" i="4"/>
  <c r="L15" i="4"/>
  <c r="L14" i="4"/>
  <c r="L42" i="4"/>
  <c r="L74" i="4"/>
  <c r="L153" i="4"/>
  <c r="L70" i="4"/>
  <c r="L16" i="4"/>
  <c r="L137" i="4"/>
  <c r="L123" i="4"/>
  <c r="L43" i="4"/>
  <c r="L127" i="4"/>
  <c r="L155" i="4"/>
  <c r="L11" i="4"/>
  <c r="L12" i="4"/>
  <c r="L13" i="4"/>
  <c r="C118" i="4"/>
  <c r="B137" i="4"/>
  <c r="C137" i="4"/>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<sst xmlns="http://schemas.openxmlformats.org/spreadsheetml/2006/main" count="2112" uniqueCount="632">
  <si>
    <t>Name</t>
  </si>
  <si>
    <t xml:space="preserve"> age</t>
  </si>
  <si>
    <t>gender</t>
  </si>
  <si>
    <t>Date</t>
  </si>
  <si>
    <t>Month</t>
  </si>
  <si>
    <t>Year</t>
  </si>
  <si>
    <t>Type</t>
  </si>
  <si>
    <t>Location</t>
  </si>
  <si>
    <t>Description</t>
  </si>
  <si>
    <t>Type of bear</t>
  </si>
  <si>
    <t>Hunter</t>
  </si>
  <si>
    <t>Grizzly</t>
  </si>
  <si>
    <t>Hikers</t>
  </si>
  <si>
    <t>Only one killed</t>
  </si>
  <si>
    <t>Erin Johnson</t>
  </si>
  <si>
    <t>female</t>
  </si>
  <si>
    <t>Wild</t>
  </si>
  <si>
    <t>Pogo mine, Alaska</t>
  </si>
  <si>
    <t>Johnson, a contract employee for Pogo Mine, was killed while collecting soil samples. The bear was shot and killed by mine personnel.[7][8]</t>
  </si>
  <si>
    <t>Black bear</t>
  </si>
  <si>
    <t>Patrick Cooper</t>
  </si>
  <si>
    <t>male</t>
  </si>
  <si>
    <t>Indian, Alaska</t>
  </si>
  <si>
    <t>Cooper was chased and mauled by a bear while running in the juniors' division of the Bird Ridge trail's running race. Cooper texted his family after completing the race, to say he was being followed by a bear. Searchers found the runner's remains 500 yards (457 m) from the trail and shot the bear in the face with a shotgun, which scared the bear and forced him into the woods away from the body.[9]</t>
  </si>
  <si>
    <t>Daniel Ward O'Connor</t>
  </si>
  <si>
    <t>near Mackenzie, British Columbia</t>
  </si>
  <si>
    <t>Ward was killed by a bear while he slept near the fire pit at his campsite. His fiancée who slept in a nearby motorhome discovered his body the following morning. The bear was later shot and killed by conservation officers.[10][11]</t>
  </si>
  <si>
    <t>Darsh Patel</t>
  </si>
  <si>
    <t>near West Milford, New Jersey</t>
  </si>
  <si>
    <t>Patel was about to begin hiking with four friends in Apshawa Preserve when they met a man and a woman at the entrance who told them there was a bear nearby and advised them to turn around.[12] They continued on, found the bear, and Patel and another hiker took photos. They turned and began walking away, but the bear followed them. The hikers ran in different directions, and found that Patel was missing when they regrouped. Authorities found Patel's body after searching for two hours. A black bear found in the vicinity was killed and a necropsy revealed human remains in its digestive tract.[13] According to the State Department of Environmental Protection, this was the first fatal bear attack on a human in New Jersey on record.[14]</t>
  </si>
  <si>
    <t>Lorna Weafer</t>
  </si>
  <si>
    <t>near Fort McMurray, Alberta</t>
  </si>
  <si>
    <t>Weafer, a Suncor worker was attacked at the remote North Steepbank oil sands mine site while walking back to work after a trip to the washroom. Efforts by co-workers to scare off the bear were unsuccessful. The Royal Canadian Mounted Police shot and killed the bear upon arrival. A preliminary investigation determined that the attack was predatory.[15]</t>
  </si>
  <si>
    <t>Robert Weaver</t>
  </si>
  <si>
    <t>near Delta Junction, Alaska</t>
  </si>
  <si>
    <t>Weaver was attacked by a black bear while walking back to his cabin on George Lake, according to his wife, who was able to flee inside the cabin and was uninjured. A 230 lb (104.3 kg) adult male black bear on the scene was killed by troopers and found to have some of Weaver's remains in his stomach.[16]</t>
  </si>
  <si>
    <t>Lana Hollingsworth</t>
  </si>
  <si>
    <t>Pinetop-Lakeside, Arizona</t>
  </si>
  <si>
    <t>Hollingsworth was attacked by a 250 lb (113.4 kg) black bear while walking her dog at a country club. Nearly a month later and after eleven surgeries, she died from a massive brain hemorrhage, which doctors believe was a result of the attack. The bear was tracked, shot, and killed.[17]</t>
  </si>
  <si>
    <t>Bernice Adolph</t>
  </si>
  <si>
    <t>near Lillooet, British Columbia</t>
  </si>
  <si>
    <t>Adolph's remains were found by police dogs after she was reported missing. She was an elder in the Xaxli'p First Nation. There was evidence that bears fed on Adolph's remains, and tried to enter her house. An autopsy confirmed that she died from a bear attack. Five bears suspected of being involved were killed by conservation officers, and DNA tests confirmed that one of the dead bears killed Adolph.[18]</t>
  </si>
  <si>
    <t>Brent Kandra</t>
  </si>
  <si>
    <t>Captive</t>
  </si>
  <si>
    <t>Columbia Station, Ohio</t>
  </si>
  <si>
    <t>Kandra was a bear caretaker on property of Sam Mazzola that kept exotic pets. The bear was out of its cage for feeding. Prior to the attack, Sam Mazzola had his license to exhibit animals revoked, but was still allowed to keep the animals on his property.[19] He also accumulated dozens of dangerous, exotic animals despite past convictions and losing his license after animal rights activists complained he was making money by letting people wrestle bears.</t>
  </si>
  <si>
    <t>Valérie Théorêt</t>
  </si>
  <si>
    <t>female </t>
  </si>
  <si>
    <t>Einarson Lake, Yukon</t>
  </si>
  <si>
    <t>The mother and child were attacked near their cabin while on a trip to manage trapping lines. The child's father Gjermund Roesholt shot the bear dead.[20]</t>
  </si>
  <si>
    <t>Brown bear</t>
  </si>
  <si>
    <t>Adele Roesholt</t>
  </si>
  <si>
    <t xml:space="preserve"> 10 months</t>
  </si>
  <si>
    <t>Anthony David Montoya</t>
  </si>
  <si>
    <t>Admiralty Island, Alaska</t>
  </si>
  <si>
    <t>Montoya was working at a remote mining site on Admiralty Island, Alaska, when he was killed by a sow brown bear and two cubs. All three bears were killed.[21]</t>
  </si>
  <si>
    <t>Mark Uptain</t>
  </si>
  <si>
    <t>Teton Wilderness, Wyoming</t>
  </si>
  <si>
    <t>Uptain, a guide for Martin Outfitters, was cleaning an elk that he and his client Corey Chubon had shot when the bear attacked. The bear was a sow with a 1½-year-old male cub.[22] As the bear attacked Uptain, Chubon attempted to throw him his Glock pistol but Uptain failed to catch it. Chubon fled with injuries as the bear attacked Uptain. After staggering 50 yards (46 m) uphill from the dead elk, Uptain was killed by the mother and possibly by the cub as well. The bears were shot and killed by Wyoming Fish and Game officials.[23]</t>
  </si>
  <si>
    <t>Mike Soltis</t>
  </si>
  <si>
    <t>Eagle River, Alaska</t>
  </si>
  <si>
    <t>Soltis was backpacking alone along the Eagle River. After failing to return a search party was dispatched, rangers found a grizzly bear sitting on Soltis's remains. The bear then attacked the search party badly mauling one searcher. The search party retreated from the area. The bear escaped before more searchers arrived.[24][25]</t>
  </si>
  <si>
    <t>Brad Treat</t>
  </si>
  <si>
    <t>Flathead National Forest, Montana</t>
  </si>
  <si>
    <t>Treat and another man were on mountain bikes on U.S. Forest Service land near Halfmoon Lakes. According to the official Board of Review report on the incident, Treat's mountain bike collided at high speed with a large male grizzly bear "after rounding a blind curve in the trail." The bear immediately attacked Treat in response to being struck by the bicycle. The second rider escaped uninjured and summoned help. The bear was identified via DNA from a previous research project, but was not captured or killed because its behavior was a natural response to a surprise encounter involving physical contact.[26]</t>
  </si>
  <si>
    <t>Lance Crosby</t>
  </si>
  <si>
    <t>Yellowstone National Park, Wyoming</t>
  </si>
  <si>
    <t>Crosby, an employee at a medical clinic in the park, was reported missing when he did not report for work. A park ranger found his body in a popular off-trail area less than a mile (1 600 m) from Elephant Back Loop Trail, an area he was known to frequent. His body was partially consumed and covered. Puncture wounds on his arms indicated he had tried to defend himself. Based on the presence of a sow grizzly and a cub in the area, the sow was deemed responsible for the attack. The sow was captured and killed after it was found to be the bear that killed Crosby.[27][28] There were public appeals to not kill the sow, but the park superintendent decided there was a risk the sow might kill again; based on July 6, 2011 and August 24, 2011 killings in the park, where another sow was present at both those killings.[29]</t>
  </si>
  <si>
    <t>Ken Novotny</t>
  </si>
  <si>
    <t>near Norman Wells, Northwest Territories</t>
  </si>
  <si>
    <t>While on a hunting trip near Norman Wells, Novotny was charged and struck by a bear. Friends reported Novotny had just killed a moose and was prepping his prize when the bear "came out of nowhere." He died on the scene. Authorities later found and killed the bear responsible for his death.[30]</t>
  </si>
  <si>
    <t>Rick Cross</t>
  </si>
  <si>
    <t>Kananaskis Country, Alberta</t>
  </si>
  <si>
    <t>Cross, a hunter, was killed by a mother bear when he accidentally got between her and her cubs. Park rangers stated that it appeared that Cross managed to fire his rifle before being overwhelmed. RCMP said it appeared he wandered into the area where the mother and cub were feeding on a dead deer.[31]</t>
  </si>
  <si>
    <t>Adam Thomas Stewart</t>
  </si>
  <si>
    <t>Bridger-Teton National Forest, Wyoming</t>
  </si>
  <si>
    <t>Stewart was conducting research alone in the Bridger-Teton National Forest in northwest Wyoming near the SE corner of Yellowstone National Park. This is high density bear habitat and he was in Cub Creek. After he failed to return, a search found his body.[32] The coroner suspects it was a grizzly bear, but the species hasn't officially been determined. The pathologist noted premortem punctures to Stewart's skull, indicating the cause of death was from a bear attack. The FWS report says he was not carrying bear spray or a firearm.[33]</t>
  </si>
  <si>
    <t>Richard White</t>
  </si>
  <si>
    <t>Denali National Park, Alaska</t>
  </si>
  <si>
    <t>White was backpacking alone along the Toklat River. After hikers found an abandoned backpack and torn clothing, rangers investigated and found a male grizzly bear sitting on White's remains. The bear was shot and killed by an Alaska State Trooper. A necropsy of the bear and photographs recovered from White's camera confirmed the attack.[34]</t>
  </si>
  <si>
    <t>Tomas Puerta</t>
  </si>
  <si>
    <t>Chichagof Island, Alaska</t>
  </si>
  <si>
    <t>After passers-by spotted an unattended skiff, they investigated and encountered a grizzly bear sow and two cubs. Alaska State troopers and Sitka Mountain rescue personnel then found evidence of a campsite and fire on the beach. There was evidence of a struggle, and upon following a trail of disturbed vegetation, they found Puerta's body, cached and partially eaten.[36]</t>
  </si>
  <si>
    <t>John Wallace</t>
  </si>
  <si>
    <t>Wallace's remains were found by hikers on the Mary Mountain Trail, northeast of Old Faithful.[37] Wallace was hiking alone.[38]An autopsy showed that Wallace died from a bear attack.[38] According to a report released by Yellowstone rangers, park officials had attempted to give Wallace a lecture about bear safety, but he was not interested, calling himself a "grizzly bear expert".[39]</t>
  </si>
  <si>
    <t>Brian Matayoshi</t>
  </si>
  <si>
    <t>Matayoshi and his wife were hiking the Wapiti Lake Trail, and came upon a mother grizzly bear in an open meadow. The couple began to walk away, and the bear charged. After attempting to run away, Matayoshi was fatally bitten and clawed. Matayoshi's wife hid behind a tree, was lifted from the ground by the bear, and dropped. She played dead, and the bear left the area. She was not injured.[42][43]</t>
  </si>
  <si>
    <t>Kevin Kammer</t>
  </si>
  <si>
    <t>Gallatin National Forest, Montana</t>
  </si>
  <si>
    <t>Kammer was in his tent at Soda Butte Campground when a mother bear attacked and dragged him 25 feet (7.6 m) away. Two other campers in separate campsites were also attacked: a teenager was bitten in the leg, and a woman was bitten in the arm and leg. The bear was caught in a trap set at the campground using pieces of a culvert and Kammer's tent.[45] Later, the bear was killed, and her cubs were sent to ZooMontana.[46] The mother bear's unusual predatory behavior was noted by authorities.[46]</t>
  </si>
  <si>
    <t>Erwin Frank Evert</t>
  </si>
  <si>
    <t>Shoshone National Forest, Wyoming</t>
  </si>
  <si>
    <t>Evert, a field botanist, was mauled by a grizzly bear while hiking in the Kitty Creek Drainage area of the Shoshone National Forest, just east of Yellowstone National Park. The bear was trapped and tranquilized earlier in the day by a grizzly bear research team. Two days after the attack, the bear was shot and killed from a helicopter by wildlife officials.[47]</t>
  </si>
  <si>
    <t>Aaron Gibbons</t>
  </si>
  <si>
    <t>Sentry Island, Nunavut</t>
  </si>
  <si>
    <t>A polar bear approached a man and his children on Sentry Island. The man, identified as 31-year-old Aaron Gibbons from Arviat, put himself between the children and the bear and was attacked, causing fatal injuries. The bear was killed by other people who were also in the area.[52][53]</t>
  </si>
  <si>
    <t>Polar Bear</t>
  </si>
  <si>
    <t>Kelly Ann Walz</t>
  </si>
  <si>
    <t>Ross Township, Pennsylvania</t>
  </si>
  <si>
    <t>Walz, whose husband had an expired license to keep exotic animals, was attacked while cleaning her pet bear's cage. She tried to distract the bear by throwing dog food to the opposite end of the cage. A neighbor shot and killed the bear.[54]</t>
  </si>
  <si>
    <t>Donna Munson</t>
  </si>
  <si>
    <t>Ouray, Colorado</t>
  </si>
  <si>
    <t>Munson had been feeding bears for a decade, and was repeatedly warned by wildlife officials. After a bear was injured in a fight with an older and bigger bear, Munson left food out to help the injured bear. The older bear came back to Munson's property, forced its way past a wire fence, and mauled Munson. Later, wildlife officials killed two bears on Munson's property. One of the bears had a necropsy which revealed evidence that it consumed Munson.[55][56]</t>
  </si>
  <si>
    <t>Cécile Lavoie</t>
  </si>
  <si>
    <t>near La Sarre, Quebec</t>
  </si>
  <si>
    <t>After Lavoie didn't return to her cabin following a solo fishing outing, her husband went looking for her. He found a bear dragging her body into the woods.[57]</t>
  </si>
  <si>
    <t>Robin Kochorek</t>
  </si>
  <si>
    <t>Panorama Mountain Resort, British Columbia</t>
  </si>
  <si>
    <t>Kochorek was reported missing after mountain biking. A black bear was found near her corpse the morning after her disappearance. The bear was shot on sight by the Royal Canadian Mounted Police(RCMP).[58]</t>
  </si>
  <si>
    <t>Samuel Evan Ives</t>
  </si>
  <si>
    <t>Uinta National Forest, Utah</t>
  </si>
  <si>
    <t>Ives was grabbed from a family tent in American Fork Canyon, and mauled. State wildlife officials killed the bear, which had entered the campsite the night before.[59] Ives' family sued the U.S. Forest Service because there was no warning about the bear's presence.[60][61] A judge awarded the family $1.95 million.[62] It was the first known fatal black bear attack in Utah.[61]</t>
  </si>
  <si>
    <t>Elora Petrasek</t>
  </si>
  <si>
    <t>Cherokee National Forest, Tennessee</t>
  </si>
  <si>
    <t>A bear attacked the family at a waterfall near a campground. Petrasek's mother and brother were also injured. The bear was trapped and killed, and an unrelated bear was mistakenly killed.[63][64][65]</t>
  </si>
  <si>
    <t>Jacqueline Perry</t>
  </si>
  <si>
    <t>Missinaibi Lake Provincial Park, Ontario</t>
  </si>
  <si>
    <t>Perry was killed in an attack at a remote campsite.[66] Her husband was seriously injured trying to protect her with a Swiss Army knife, and later was given a Star of Courage award from Governor General Michaëlle Jean.[67] Ministry of Natural Resources staff shot and killed the bear near the area where the fatal attack occurred.[68]</t>
  </si>
  <si>
    <t>Harvey Robinson</t>
  </si>
  <si>
    <t>Selkirk, Manitoba</t>
  </si>
  <si>
    <t>Robinson was fatally mauled while picking plums north of Winnipeg, Manitoba. Robinson's family were investigating the area with an RCMP officer later that day, and were also attacked. The officer shot and killed the bear.[69]</t>
  </si>
  <si>
    <t>Merlyn Carter</t>
  </si>
  <si>
    <t>Nonacho Lake, Northwest Territories</t>
  </si>
  <si>
    <t>Carter was found dead behind the main cabin of his fishing camp. Carter's son came to the cabin the day after the attack, and shot and killed the bear.[70]</t>
  </si>
  <si>
    <t>Maurice Malenfant</t>
  </si>
  <si>
    <t>Saint-Zénon-du-Lac-Humqui, Quebec</t>
  </si>
  <si>
    <t>Malenfant was attacked in his campsite in the Gaspé region of Quebec.[71][72]</t>
  </si>
  <si>
    <t>Christopher Bayduza</t>
  </si>
  <si>
    <t>near Fort Nelson, British Columbia</t>
  </si>
  <si>
    <t>After going for a walk behind a trailer, Bayduza was attacked at a remote oil rigging site in northeastern British Columbia.[73][74]</t>
  </si>
  <si>
    <t>Ester Schwimmer</t>
  </si>
  <si>
    <t xml:space="preserve"> 5 months</t>
  </si>
  <si>
    <t>Fallsburg, New York</t>
  </si>
  <si>
    <t>A bear knocked Schwimmer from her stroller, which was near the porch of her family's vacation home. The bear carried the infant in its mouth to the woods. Schwimmer died of neck and head injuries.[75]</t>
  </si>
  <si>
    <t>Adelia Maestras Trujillo</t>
  </si>
  <si>
    <t>Mora, New Mexico</t>
  </si>
  <si>
    <t>A bear broke through a glass pane to gain entry into Trujillo's house and killed her. Trujillo's body was found in her kitchen. The bear was shot .5 miles (0.80 km) from the house.[76]</t>
  </si>
  <si>
    <t>Kyle Harry</t>
  </si>
  <si>
    <t>near Yellowknife, Northwest Territories</t>
  </si>
  <si>
    <t>Harry was attacked while with a group at a rural campsite 25 kilometres (16 mi) east of Yellowknife in the Northwest Territories, Canada.[77]</t>
  </si>
  <si>
    <t>Mary Beth Miller</t>
  </si>
  <si>
    <t>near Valcartier, Quebec</t>
  </si>
  <si>
    <t>Miller was attacked while on a biathlon training run in a wooded area on a military base. The bear was trapped and killed four days later.[1][78]</t>
  </si>
  <si>
    <t>Glenda Ann Bradley</t>
  </si>
  <si>
    <t>Great Smoky Mountains National Park, Tennessee</t>
  </si>
  <si>
    <t>Bradley was attacked and partially consumed by a mother bear and a cub, 1.5 miles (2.4 km) upstream from Elkmont, Tennessee. It was the first fatal bear attack in a southeastern U.S. National Park. While hovering over Bradley's corpse, the bears were shot and killed by park rangers.[1][79]</t>
  </si>
  <si>
    <t>Robert Wagner</t>
  </si>
  <si>
    <t>near Sundre, Alberta</t>
  </si>
  <si>
    <t>Wagner was reported missing after not returning from a hunting trip. His body was found less than 1 kilometre (0.62 mi) from his parked truck. An autopsy revealed that he had been killed by a grizzly bear, which was shot by wildlife officers.[80][81]</t>
  </si>
  <si>
    <t>Stephan Miller</t>
  </si>
  <si>
    <t>Big Bear Lake, California</t>
  </si>
  <si>
    <t>Rocky, bear trained to perform in movies turned on its handler, fatally biting him in the neck. Prior to the attack, the bear was featured in the movie Semi-Pro. Pepper spray was used to subdue the bear.[82][83]</t>
  </si>
  <si>
    <t>Don Peters</t>
  </si>
  <si>
    <t>Peters' body was found 200 metres (660 ft) from his parked truck. He was on a hunting trip. An autopsy confirmed that he died due to a grizzly bear attack. The bear that attacked Peters was captured and killed the following April.[84][85]</t>
  </si>
  <si>
    <t>Jean-François Pagé</t>
  </si>
  <si>
    <t>near Ross River, Yukon</t>
  </si>
  <si>
    <t>Pagé was mauled while staking mineral claims. He unknowingly walked right past a bear den containing a sow and two cubs.[86]</t>
  </si>
  <si>
    <t>Arthur Louie</t>
  </si>
  <si>
    <t>near Bowron River, British Columbia</t>
  </si>
  <si>
    <t>A female and two cubs attacked Louie on a remote forestry road. He was walking back to his gold mining camp after his car broke down.[87][88]</t>
  </si>
  <si>
    <t>Rich Huffman</t>
  </si>
  <si>
    <t>male </t>
  </si>
  <si>
    <t>Arctic National Wildlife Refuge, Alaska</t>
  </si>
  <si>
    <t>The Huffmans were attacked while in their tent at a campsite along the Hulahula River 12 miles (19 km) upriver from Kaktovik.[89] Two days later the campsite was discovered by three rafters while the bear was still nearby. The bear chased the rafters down the river for over half a mile (800 m) until it finally gave up. Later, a North Slope Borough Police officer investigating the scene shot and killed the bear at the campsite.[90]</t>
  </si>
  <si>
    <t>Kathy Huffman</t>
  </si>
  <si>
    <t>Isabelle Dubé</t>
  </si>
  <si>
    <t>Canmore, Alberta</t>
  </si>
  <si>
    <t>Dubé was killed while jogging with two friends on the Bench Trail. After an initial attack, Dubé climbed a tree while her friends sought help. The bear brought Dubé down from the tree and mauled her.[91][92]</t>
  </si>
  <si>
    <t>Timothy Treadwell</t>
  </si>
  <si>
    <t>Katmai National Park, Alaska</t>
  </si>
  <si>
    <t>Treadwell and Huguenard's corpses were found by their pilot at Kaflia Bay. Treadwell was famous for his books and documentaries on living with wild bears in Alaska. State Troopers investigating the incident recovered an audiotape of the attack. The two were killed on the last night before their scheduled pickup after spending several months in the Alaskan bush.[94] The attack is chronicled in the 2005 American documentary film Grizzly Man by German director Werner Herzog.</t>
  </si>
  <si>
    <t>Amie Huguenard</t>
  </si>
  <si>
    <t>Timothy Hilston</t>
  </si>
  <si>
    <t>near Ovando, Montana</t>
  </si>
  <si>
    <t>Hilston was attacked as he field dressed an elk in Western Montana.[95] A female bear and her cubs suspected in the attack were killed by U.S. Fish and Wildlife officials.[96] Hilston's widow sued federal and state agencies for negligence, and the lawsuits were dismissed by District Court judge Donald W. Molloy.[97]</t>
  </si>
  <si>
    <t>George Tullos</t>
  </si>
  <si>
    <t>Hyder, Alaska</t>
  </si>
  <si>
    <t>Tullos' partially consumed body was found at a campground near the Canada–US border in Southeast Alaska. The bear was shot and killed.[98]</t>
  </si>
  <si>
    <t>Raymond Kitchen</t>
  </si>
  <si>
    <t>Liard River Hot Springs Provincial Park, British Columbia</t>
  </si>
  <si>
    <t>McConnell died from injuries while defending herself and her son from a black bear attack on a boardwalk to the hot springs. Kitchen heard the attack in progress, and was killed while attempting to rescue. McConnell's son and a 20-year-old man were also injured. The bear was shot while standing over the victims.[99][100]</t>
  </si>
  <si>
    <t>Patti McConnell</t>
  </si>
  <si>
    <t>Sevend Satre</t>
  </si>
  <si>
    <t>near Tatlayoko Lake, British Columbia</t>
  </si>
  <si>
    <t>Satre was killed while checking fence lines near the central British Columbia community of Tatlayoko Lake, British Columbia.[99]</t>
  </si>
  <si>
    <t>Ian Dunbar</t>
  </si>
  <si>
    <t>70 Mile House, British Columbia</t>
  </si>
  <si>
    <t>Dunbar was attacked in the back yard of his home. The bear was later killed by conservation officers.[102]</t>
  </si>
  <si>
    <t>Colin McClelland</t>
  </si>
  <si>
    <t>Fremont County, Colorado</t>
  </si>
  <si>
    <t>A bear tore open the door to McClelland's trailer and attacked him at Waugh Mountain, Colorado. The bear was later killed by game wardens.[55]</t>
  </si>
  <si>
    <t>Darcy Staver</t>
  </si>
  <si>
    <t>Glennallen, Alaska</t>
  </si>
  <si>
    <t>The bear entered her cabin and Staver and her husband fled to the roof. While Staver's husband went for help, the bear killed her. The bear was shot and killed by a neighbor.[103][104]</t>
  </si>
  <si>
    <t>Sébastien Lauzier</t>
  </si>
  <si>
    <t>near Cochrane, Ontario</t>
  </si>
  <si>
    <t>Lauzier was attacked while taking soil samples. Lauzier's partner, Rod Barber, was able to drive off the bear with a pole and was not hurt. The incident occurred about 92 km (57 miles) northeast of Cochrane, just west of the Quebec border.[105]</t>
  </si>
  <si>
    <t>Raymond Jakubauskas</t>
  </si>
  <si>
    <t>Algonquin Provincial Park, Ontario</t>
  </si>
  <si>
    <t>While they were setting up camp on Bates Island, a black bear broke both of their necks. The bear then dragged their bodies into the woods and consumed the remains. When police arrived five days later, the bear was guarding the bodies. A park naturalist called the attack "right off the scale of normal bear behavior".[106][107]</t>
  </si>
  <si>
    <t>Carola Frehe</t>
  </si>
  <si>
    <t>James Waddell</t>
  </si>
  <si>
    <t>Lesser Slave Lake, Alberta</t>
  </si>
  <si>
    <t>In the Marten River Campground, Waddel was dragged from a tent during the night and killed.[108]</t>
  </si>
  <si>
    <t>Ned Rasmussen</t>
  </si>
  <si>
    <t>Uganik Island, Alaska</t>
  </si>
  <si>
    <t>After Rasmussen disappeared on a deer hunting trip, he was found dead.[109]</t>
  </si>
  <si>
    <t>Ken Cates</t>
  </si>
  <si>
    <t>Kenai National Wildlife Refuge, Alaska</t>
  </si>
  <si>
    <t>Cates was killed while hiking near Soldotna, Alaska in the Kenai National Wildlife Refuge. Troopers found Cates' rifle, spent shell casings, and blood nearby which suggested that Cates may have shot the bear.[110][111]</t>
  </si>
  <si>
    <t>George Evanoff</t>
  </si>
  <si>
    <t>near Prince George, British Columbia</t>
  </si>
  <si>
    <t>Evanoff was hiking on the Bearpaw Ridge, 72 kilometres (45 mi) northeast of Prince George, British Columbia. He encountered a grizzly feeding on a moose kill about a half-mile (800 m) from his cabin. He was bitten on the neck, but his body was not mauled or eaten by the bear.[112][113]</t>
  </si>
  <si>
    <t>Christopher Kress</t>
  </si>
  <si>
    <t>near Beaver Mines, Alberta</t>
  </si>
  <si>
    <t>Kress was killed by a grizzly bear while fishing on the South Castle River, near the Beaver Mines campground in Alberta.[114][115]</t>
  </si>
  <si>
    <t>Craig Dahl</t>
  </si>
  <si>
    <t>Glacier National Park, Montana</t>
  </si>
  <si>
    <t>Dahl's partially consumed remains were found three days after he set off to hike alone in the Two Medicine area of Glacier National Park. He was attacked by a mother and her two cubs.[116]</t>
  </si>
  <si>
    <t>Audelio Luis Cortes</t>
  </si>
  <si>
    <t>near Kenai, Alaska</t>
  </si>
  <si>
    <t>Cortes was killed immediately after being bitten in the head while laying seismic line in the Swanson River area. His crew walked past the bear's den.[117][118]</t>
  </si>
  <si>
    <t>Robert Bell</t>
  </si>
  <si>
    <t>Gates of the Arctic National Park, Alaska</t>
  </si>
  <si>
    <t>Bell was killed while hiking with a friend near the Kugrak river. They startled a mother bear feeding on salmon.[119]</t>
  </si>
  <si>
    <t>Christine Courtney</t>
  </si>
  <si>
    <t>Kluane National Park, Yukon</t>
  </si>
  <si>
    <t>Courtney was killed while hiking on the Slim's Valley trail in Kluane National Park. Her husband was also attacked but survived. Park wardens killed the bear.[120]</t>
  </si>
  <si>
    <t>Shane Fumerton</t>
  </si>
  <si>
    <t>near Radium Hot Springs, British Columbia</t>
  </si>
  <si>
    <t>Fumerton and Caspell were killed while securing an elk in the vicinity of Mount Soderhome, in the Southern Rocky Mountain Trench in southeastern British Columbia.[121][122]</t>
  </si>
  <si>
    <t>Bill Caspell</t>
  </si>
  <si>
    <t>Marcie Trent</t>
  </si>
  <si>
    <t>near Anchorage, Alaska</t>
  </si>
  <si>
    <t>Trent and her son Waldron were killed by a bear defending a moose carcass while they were hiking on the McHugh Creek Trail in Chugach State Park, near Anchorage, Alaska.[3][123]</t>
  </si>
  <si>
    <t>Larry Waldron</t>
  </si>
  <si>
    <t>John Petranyi</t>
  </si>
  <si>
    <t>Petranyi was killed by a mother with two cubs on the Loop Trail, near the Granite Park Chalet.[124]</t>
  </si>
  <si>
    <t>Trevor Percy-Lancaster</t>
  </si>
  <si>
    <t>Jasper National Park, Alberta</t>
  </si>
  <si>
    <t>Percy-Lancaster and his wife were setting up camp in an isolated area of the Tonquin Valley. They surprised a bear, and began running away. The bear initially caught Percy-Lancaster's wife, and then he distracted the bear, which turned on him.[125][126]</t>
  </si>
  <si>
    <t>Anton Bear</t>
  </si>
  <si>
    <t>near King Cove, Alaska</t>
  </si>
  <si>
    <t>The six-year-old, his mother, and sister were walking down a road when they were approached by a grizzly that had just been feeding at the town dump. The family fled, but the boy was chased down by the bear and killed. The bear devoured most of the victim before villagers could kill the animal.[127]</t>
  </si>
  <si>
    <t>Hattie Amitnak</t>
  </si>
  <si>
    <t>near Rankin Inlet, Nunavut</t>
  </si>
  <si>
    <t>Amitnak was mauled after trying to distract a bear that attacked and injured two other people at a Hudson Bay camp.[128] She was later awarded a posthumous medal of bravery by then-Governor-General of Canada, Adrienne Clarkson.[129]</t>
  </si>
  <si>
    <t>Carl Stalker</t>
  </si>
  <si>
    <t>Point Lay, Alaska</t>
  </si>
  <si>
    <t>While Stalker was walking with his girlfriend, he was chased and consumed in the middle of the town. The bear was shot and killed near Stalker's corpse.[130]</t>
  </si>
  <si>
    <t>Gordon Ray</t>
  </si>
  <si>
    <t>Ray was killed while on a tree planting project approximately 45 kilometres (28 mi) south of Fort Nelson. He climbed a tree to avoid the bear, but fell, and was attacked. The bear was later shot by a helicopter pilot.[131]</t>
  </si>
  <si>
    <t>Daniel Anderson</t>
  </si>
  <si>
    <t>La Vérendrye Wildlife Reserve, Quebec</t>
  </si>
  <si>
    <t>Anderson was grabbed from his tent while camping. His body was found 100 feet (30 m) from the tent.[132]</t>
  </si>
  <si>
    <t>Melvin Rudd</t>
  </si>
  <si>
    <t>near Nipawin Provincial Park, Saskatchewan</t>
  </si>
  <si>
    <t>Rudd was killed while fishing in central Saskatchewan.[133][134]</t>
  </si>
  <si>
    <t>Clifford David Starblanket</t>
  </si>
  <si>
    <t>near Canwood, Saskatchewan</t>
  </si>
  <si>
    <t>Starblanket, a trapper living in the forest, suffered an attack to his throat and head.[133][134]</t>
  </si>
  <si>
    <t>Lee Randal Morris</t>
  </si>
  <si>
    <t>near Zama City, Alberta</t>
  </si>
  <si>
    <t>Morris and Marshall were killed by the same bear in separate attacks over a span of two hours. They were working at a remote oil drilling camp.[135]</t>
  </si>
  <si>
    <t>Carol Marshall</t>
  </si>
  <si>
    <t>Allan Russell Baines</t>
  </si>
  <si>
    <t>near Granisle, British Columbia</t>
  </si>
  <si>
    <t>Baines was killed on a fishing trip with two friends.[136]</t>
  </si>
  <si>
    <t>Harley Seivenpiper</t>
  </si>
  <si>
    <t>Port Alexander, Alaska</t>
  </si>
  <si>
    <t>Seivenpiper was killed while hunting alone. The bear dragged Seivenpiper's body almost 1-mile (1.6 km) uphill to a cache. When searchers approached the cache, the bear charged, and was shot and killed.[137][138]</t>
  </si>
  <si>
    <t>Gary Goeden</t>
  </si>
  <si>
    <t>Goeden's partially consumed remains were found at Natahki Lake, Many Glacier Valley, Glacier National Park. He was on a solo hike, and off-trail.[139]</t>
  </si>
  <si>
    <t>Charles Gibbs</t>
  </si>
  <si>
    <t>Gibbs was last seen alive following and photographing a bear with cubs at Elk Mountain in Glacier National Park. Investigators recovered film of the female approaching in attack mode at 50 yards (46 m).[140][141]</t>
  </si>
  <si>
    <t>William Tesinsky</t>
  </si>
  <si>
    <t>Tesinkey, a photographer, was mauled after approaching a bear in the Otter Creek area of Hayden Valley, Yellowstone National Park. The bear was killed.[142][143]</t>
  </si>
  <si>
    <t>Brigitta Fredenhagen</t>
  </si>
  <si>
    <t>Yellowstone National Park</t>
  </si>
  <si>
    <t>Fredenhagen was dragged from her tent during the night and killed at a backcountry campsite at the southern end of White Lake in Yellowstone National Park.[144][145]</t>
  </si>
  <si>
    <t>Roger May</t>
  </si>
  <si>
    <t>Gallatin National Forest, Montana</t>
  </si>
  <si>
    <t>May was dragged from his tent, and eaten at the Rainbow Point campground, northwest of Yellowstone National Park. The bear was captured and killed with an injection of poison.[146][147]</t>
  </si>
  <si>
    <t>Laurence Gordon</t>
  </si>
  <si>
    <t>Gordon was killed at the Elizabeth Lake campsite in the Belly River Valley, Glacier National Park.[148][149]</t>
  </si>
  <si>
    <t>Ernest Cohoe</t>
  </si>
  <si>
    <t>near Banff, Alberta</t>
  </si>
  <si>
    <t>While fishing with a friend just north of Banff, Alberta, a bear charged and bit off part of Cohoe's face. He died a week later as a result of the injuries.[150][151]</t>
  </si>
  <si>
    <t>Jane Ammerman</t>
  </si>
  <si>
    <t>Their partially consumed bodies were found near their campsite at Divide Creek in the St. Mary Valley. The bear was later killed by Native American hunters.[152][153]</t>
  </si>
  <si>
    <t>Kim Eberly</t>
  </si>
  <si>
    <t>Juan Perez</t>
  </si>
  <si>
    <t>Brooklyn, New York</t>
  </si>
  <si>
    <t>Perez was killed by two bears after climbing a fence in Prospect Park Zoo, Brooklyn, New York. The bears were killed by police officers.[154]</t>
  </si>
  <si>
    <t>Thomas Mutanen</t>
  </si>
  <si>
    <t>Churchill, Manitoba</t>
  </si>
  <si>
    <t>Mutanen was attacked and dragged on a street in Churchill. The bear was part of an annual migration to Hudson Bay. Due to a lack of ice on the bay, the bear wandered into the town.[155]</t>
  </si>
  <si>
    <t>Conrado Mones</t>
  </si>
  <si>
    <t>New York City</t>
  </si>
  <si>
    <t>Mones was mauled after climbing three fences in New York City's Central Park Zoo to enter the bear's pen.[156]</t>
  </si>
  <si>
    <t>Lynn Orser</t>
  </si>
  <si>
    <t>King, Ontario</t>
  </si>
  <si>
    <t>A bear trained to wrestle humans entered its owner's home and attacked the owner's friend, Orser, in her bedroom.[157]</t>
  </si>
  <si>
    <t>George Halfkenny</t>
  </si>
  <si>
    <t>The three boys were stalked and killed while fishing near Radiant Lake in Algonquin Provincial Park. This was the first fatal bear attack in the park in eighty years.</t>
  </si>
  <si>
    <t>Mark Halfkenny</t>
  </si>
  <si>
    <t>Billy Rhindress</t>
  </si>
  <si>
    <t>Mary Ann Johns</t>
  </si>
  <si>
    <t>Stewardson, Illinois</t>
  </si>
  <si>
    <t>While carnival workers were setting up, a bear was taken out of its cage and chained to a tree. Johns, whose parents were carnival workers, walked by and was attacked. The bear had previously attacked children.[159]</t>
  </si>
  <si>
    <t>Victoria Valdez</t>
  </si>
  <si>
    <t>Glenwood, Washington</t>
  </si>
  <si>
    <t>Valdez was mauled while playing near her home. Her body was found 200 yards (180 m) from her home. Her father shot and killed a 250 pounds (110 kg) bear before finding his daughter's body.[160]</t>
  </si>
  <si>
    <t>John Richardson</t>
  </si>
  <si>
    <t>near Rocky Mountain National Park, Colorado</t>
  </si>
  <si>
    <t>Richardson was attacked while camping on private property, just west of Rocky Mountain National Park, and north of Grand Lake. The bear was later killed by a professional hunter. This was the first fatal black bear attack in Colorado in modern times.[161]</t>
  </si>
  <si>
    <t>Monty Adams</t>
  </si>
  <si>
    <t>near Pincher Creek, Alberta</t>
  </si>
  <si>
    <t>While hunting alone for sheep west of Pincher Creek in Southern Alberta, Adams was mauled by a grizzly bear. Adams was found by two other hunters, and died when rescuers were removing him from the area.[162][163]</t>
  </si>
  <si>
    <t>Alison Muser</t>
  </si>
  <si>
    <t>Waterton Lakes National Park, Alberta</t>
  </si>
  <si>
    <t>Muser was mauled to death by a black colored Grizzly Bear while playing with her sister near Cameron Creek in Waterton Lakes National Park. She died en route to a Calgary hospital. The family had just recently moved to Canada from South Africa and was unaware of the danger posed by bears. The family threatened legal action against the park for failing to provide warnings of the dangers posed by the animals.[164] The bear responsible for the attack was killed.[165]</t>
  </si>
  <si>
    <t>Mary Pat Mahoney</t>
  </si>
  <si>
    <t>Mahoney was dragged from a tent and killed at Many Glacier campground. Rangers killed two grizzly bears in the area a few hours after the attack.[166][167]</t>
  </si>
  <si>
    <t>Alan Precup</t>
  </si>
  <si>
    <t>Glacier Bay National Park and Preserve, Alaska</t>
  </si>
  <si>
    <t>Precup did not return after backpacking in Glacier Bay National Park and Preserve. Days later, searchers found his campsite with his bare skeleton, one intact hand, and both feet still booted.[168]</t>
  </si>
  <si>
    <t>Barbara Chapman</t>
  </si>
  <si>
    <t>Glacier National Park of Canada, British Columbia</t>
  </si>
  <si>
    <t>While hiking with a friend in British Columbia's Glacier National Park, Chapman rounded a bend to find a grizzly bear charging. The bear first attacked Chapman's friend, who initially resisted, but left him alone after he played dead. The bear then attacked Chapman, who fought back and was quickly killed. Chapman's friend sustained serious injuries, but was able to hike out for help. The grizzly bear that attacked and her three cubs were soon found and killed.[169][170]</t>
  </si>
  <si>
    <t>Jay Reeves</t>
  </si>
  <si>
    <t>Izembek National Wildlife Refuge, Alaska</t>
  </si>
  <si>
    <t>Reeves was camping alone on the Alaskan Peninsula, near Cold Bay. A fisherman discovered a camp that looked like it was damaged by a bear, and found only Reeves' shoes. A helicopter spotted and shot a grizzly bear near the camp. Later, they found Reeves' remains, and an autopsy on the bear revealed human remains.[171]</t>
  </si>
  <si>
    <t>Wilf Etherington</t>
  </si>
  <si>
    <t>Banff National Park, Alberta</t>
  </si>
  <si>
    <t>Etherington, a biologist with the Canadian Wildlife Service, and a photographer were helping with the relocation of a troublesome grizzly bear in Banff National Park. The bear had been recently trapped and sedated. When the two men approached the bear, it charged and attacked Etherington.[172][173]</t>
  </si>
  <si>
    <t>Harry Walker</t>
  </si>
  <si>
    <t>Walker was attacked by a bear that was feeding on food that was left out at his campsite near Old Faithful Inn.[174]</t>
  </si>
  <si>
    <t>Harvey Cardinal</t>
  </si>
  <si>
    <t>near Fort St. John, British Columbia</t>
  </si>
  <si>
    <t>Cardinal was attacked and partially eaten while hunting near the Doig River. The bear had a gum infection, and was shot and killed.[175]</t>
  </si>
  <si>
    <t>Lafayette Herbert</t>
  </si>
  <si>
    <t>Baltimore, Maryland</t>
  </si>
  <si>
    <t>Herbert, who had a history of mental illness, was killed after he climbed into the polar bear enclosure at the Baltimore Zoo.[176][177][178]</t>
  </si>
  <si>
    <t>Richard Pernitzky</t>
  </si>
  <si>
    <t>Inuvik, Northwest Territories</t>
  </si>
  <si>
    <t>Pernitzky was mauled at an Imperial Oil exploration site. The bear was later shot and killed.[179]</t>
  </si>
  <si>
    <t>Richard Hale</t>
  </si>
  <si>
    <t>Toledo, Ohio</t>
  </si>
  <si>
    <t>Hale's body was found at the bottom of the polar bear grotto at the Toledo Zoo. There was evidence that Hale was under the influence of drugs at the time of his attack.[180][181]</t>
  </si>
  <si>
    <t>Jack Ottertail</t>
  </si>
  <si>
    <t>near Atikokan, Ontario</t>
  </si>
  <si>
    <t>Ottertail was killed while on a walk. A bear found near the body was shot and killed.[182]</t>
  </si>
  <si>
    <t>Susan Duckitt</t>
  </si>
  <si>
    <t>near Okanagan Landing, British Columbia</t>
  </si>
  <si>
    <t>Duckitt and a friend were picnicking by Okanagan Lake. They went on a walk up a hill and encountered the bear standing on its hind feet. The girls ran away, and Duckitt was caught. A man tracked down the bear and killed it with six shots.[183]</t>
  </si>
  <si>
    <t>Phyllis Tremper</t>
  </si>
  <si>
    <t>Prescott, Arizona</t>
  </si>
  <si>
    <t>A pet bear dragged Tremper into its cage at the Ponderosa Trailer Park in Prescott, Arizona. The bear's owner shot and killed it.[184]</t>
  </si>
  <si>
    <t>Vernon Sauvola</t>
  </si>
  <si>
    <t>Aitkin, Minnesota</t>
  </si>
  <si>
    <t>Sauvola was attacked while he was fishing in a stream, and his body was dragged 60 feet (18 m).[185]</t>
  </si>
  <si>
    <t>Sidney Smith</t>
  </si>
  <si>
    <t>near Schefferville, Quebec</t>
  </si>
  <si>
    <t>Smith, a technician on a radar line, was attacked by a black bear in a remote area. There was evidence that Smith tried to defend himself with a hunting knife.[186]</t>
  </si>
  <si>
    <t>William Strandberg</t>
  </si>
  <si>
    <t>near Fairbanks, Alaska</t>
  </si>
  <si>
    <t>A bear killed Strandberg approximately 160 miles (260 km) west of Fairbanks. Strandberg was a member of a prominent Alaskan mining family.[187][188]</t>
  </si>
  <si>
    <t>Russell Ringer</t>
  </si>
  <si>
    <t>Fort Leonard Wood, Missouri</t>
  </si>
  <si>
    <t>Ringer was crushed by his pet bear, which had no teeth or claws, as he entered its cage for a wrestling match at the military base.[189]</t>
  </si>
  <si>
    <t>Julie Helgeson</t>
  </si>
  <si>
    <t>While camping near the Granite Park Chalet, Helgeson was dragged from her tent. Her boyfriend was also severely mauled. This incident became widely known as "Night of the Grizzlies" when two young women were separately attacked in Glacier National Park, Montana, by grizzly bears.[190][191]</t>
  </si>
  <si>
    <t>Michele Koons</t>
  </si>
  <si>
    <t>Koons was camping with a group at the Trout Lake campsite. A bear invaded their camp, and while other campers climbed up trees, Koons was caught in her sleeping bag, and attacked. This incident became widely known as "Night of the Grizzlies" when two young women were separately attacked in Glacier National Park, Montana, by grizzly bears.</t>
  </si>
  <si>
    <t>Paulosie Meeko</t>
  </si>
  <si>
    <t>Meeko's throat was slashed by a polar bear, and he died less than two hours after the attack. The bear was shot by the police.[193]</t>
  </si>
  <si>
    <t>Lyndon Hooper</t>
  </si>
  <si>
    <t>near Cadomin, Alberta</t>
  </si>
  <si>
    <t>Hooper was fishing alone when attacked 20 miles (32 km) from Cadomin, Alberta. His mutilated body was found in a stream.[194] Three days later, a forest ranger shot a bear .5 miles (0.80 km) from where Hooper's body was recovered.[195] It was later discovered that the bear's stomach contained human hair.[196]</t>
  </si>
  <si>
    <t>Barbara Coates</t>
  </si>
  <si>
    <t>Jasper National Park, Alberta</t>
  </si>
  <si>
    <t>While Coates was picking berries outside of her family's Sunwapta Falls cottage, a black bear appeared. Coates ran to the cottage, but the bear chased and mauled her.[197]</t>
  </si>
  <si>
    <t>Andrew Mark Palmer</t>
  </si>
  <si>
    <t>Flagstaff, Arizona</t>
  </si>
  <si>
    <t>While Palmer was playing with his grandparents' pet bear, he was mauled. The bear was shot and killed by a neighbor.[198]</t>
  </si>
  <si>
    <t>Rudolph Gaier</t>
  </si>
  <si>
    <t>Gaier and a black bear were found dead at a remote mountain cabin. An investigator concluded that Gaier shot the bear after it entered his cabin, and before dying, the bear fatally clawed Gaier.[199][200]</t>
  </si>
  <si>
    <t>Robert Huckins</t>
  </si>
  <si>
    <t>Crawford Notch State Park, New Hampshire</t>
  </si>
  <si>
    <t>After feeding a bear in its cage, Huckins was chased and killed. The bear also injured three other people, and was eventually shot and killed with thirteen gun shots.[201]</t>
  </si>
  <si>
    <t>Sam Adams</t>
  </si>
  <si>
    <t>near Ovando, Montana</t>
  </si>
  <si>
    <t>Adams was missing after hunting near the Continental Divide northeast of Missoula. His body was found smashed in three parts. Laboratory studies showed evidence that Adams was in a fight with the bear, which was described as "probably a grizzly".[202]</t>
  </si>
  <si>
    <t>Kenneth Scott</t>
  </si>
  <si>
    <t>near Augusta, Montana</t>
  </si>
  <si>
    <t>While elk hunting, a hunter in Scott's group was attacked, and the bear was shot and wounded. When they went back to kill the bear, Scott's gun jammed and the bear mauled him. The bear was later killed by another hunter.[203][204]</t>
  </si>
  <si>
    <t>Paul Lemery</t>
  </si>
  <si>
    <t>Libertyville, Illinois</t>
  </si>
  <si>
    <t>Lemery, an animal trainer, was attacked when taking a bear out of its cage. He was preparing for a television appearance with the bear.[205]</t>
  </si>
  <si>
    <t>Willies McBride</t>
  </si>
  <si>
    <t> ?</t>
  </si>
  <si>
    <t>near Eureka, Alaska</t>
  </si>
  <si>
    <t>McBride was mauled while hunting alone. The bear was not found.[206]</t>
  </si>
  <si>
    <t>Carol Ann Pomeranky</t>
  </si>
  <si>
    <t>Marquette National Forest, Michigan</t>
  </si>
  <si>
    <t>Pomeranky was taken by a bear outside of her home on the Marquette National Forest (now the Hiawatha National Forest) in Michigan. She was dragged 100 yards (91 m). The bear was tracked and killed.[207][208]</t>
  </si>
  <si>
    <t>Anton Rauch</t>
  </si>
  <si>
    <t>Chicago, Illinois</t>
  </si>
  <si>
    <t>Rauch, a worker at the Lincoln Park Zoo, was attacked while cleaning the bear's cage.[209]</t>
  </si>
  <si>
    <t>Carl Herrick</t>
  </si>
  <si>
    <t>West Townshend, Vermont</t>
  </si>
  <si>
    <t>Herrick was hunting in West Townshend, Vermont, and his body was found with a blackened face and scratches. His rifle and bear tracks were nearby. A theory is that Herrick shot the bear and thought it was dead, and was squeezed to death when he approached.[210]</t>
  </si>
  <si>
    <t>Richard Strand</t>
  </si>
  <si>
    <t>Seattle, Washington</t>
  </si>
  <si>
    <t>Strand was attacked while playing with a pet bear. The bear also bit a neighbor who attempted to rescue Strand. The bear was taken to Woodland Park Zoo.[211][212]</t>
  </si>
  <si>
    <t>Richard Havemann</t>
  </si>
  <si>
    <t>San Diego, California</t>
  </si>
  <si>
    <t>Havemann, an animal trainer, was attacked by a Himalayan brown bear at the San Diego Zoo.[213]</t>
  </si>
  <si>
    <t>Martha Hansen</t>
  </si>
  <si>
    <t>Hansen left her cabin to go to the restroom. As she rounded a corner, she surprised a bear and was mauled. Hansen was taken to the hospital and died four days later due to injuries sustained during the attack.[214][215]</t>
  </si>
  <si>
    <t>Thomas Miller</t>
  </si>
  <si>
    <t>Detroit, Michigan</t>
  </si>
  <si>
    <t>Miller, a carnival employee, was struck on his head by a bear from Canada. The attack occurred when Miller took the bear out of its cage to perform tricks for his wife.[217]</t>
  </si>
  <si>
    <t>George Langley</t>
  </si>
  <si>
    <t>Ellsworth, Maine</t>
  </si>
  <si>
    <t>Langley owned a gas station where he kept the bear. After entering the bear's cage to feed it, Langley and his helper were attacked. The bear was shot and killed.[218]</t>
  </si>
  <si>
    <t>James Virtue</t>
  </si>
  <si>
    <t>Clarence Staley</t>
  </si>
  <si>
    <t>Mankato, Minnesota</t>
  </si>
  <si>
    <t>Staley was mauled by a bear that he had raised from a cub. The caged bear attacked Staley when he tried to retrieve a purse that had been dropped inside the bear's cage.[219]</t>
  </si>
  <si>
    <t>William Thomas "Bill" Brown Jr</t>
  </si>
  <si>
    <t>Pecos County, Texas</t>
  </si>
  <si>
    <t>Brown was killed while trying to recapture a bear from his roadside zoo. A posse shot and killed the bear.[220]</t>
  </si>
  <si>
    <t>Grant Taylor</t>
  </si>
  <si>
    <t>Brookhaven, New York</t>
  </si>
  <si>
    <t>On his walk home from school, Taylor stopped to feed an apple to a bear tethered in front of an inn. The bear mauled Taylor and crushed him against a wire cage. Motorists stopped and used sticks and stones to try to separate the bear from Taylor. Eventually, a man operating a nearby roadside stand came and shot and killed the bear. An examination revealed that the bear hadn't eaten in two days. The Inn had two bears that were trapped five years previously in the Adirondacks, and were frequently fed by passers-by. Both bears were killed.[221][222]</t>
  </si>
  <si>
    <t>Peter Matthew Ryan</t>
  </si>
  <si>
    <t>Albion, New York</t>
  </si>
  <si>
    <t>Ryan was attacked after trying to get a close look at a pet bear. The bear was tied to a fence at Mount Albion Cemetery after a truck transporting it broke down.[223]</t>
  </si>
  <si>
    <t>Emerson Joyce</t>
  </si>
  <si>
    <t>Watertown, New York</t>
  </si>
  <si>
    <t>A female black bear who recently had her cubs taken away killed her feeder, Joyce. This occurred at the John C. Thompson Park Zoo.[224]</t>
  </si>
  <si>
    <t>Charles Wyman</t>
  </si>
  <si>
    <t>Denver, Colorado</t>
  </si>
  <si>
    <t>Wyman, a zookeeper, was attacked by two grizzly bears at the Denver Zoo after spraying them with a water hose. It was speculated that the bears were in a foul mood due to warm weather. The bears were shot.[225]</t>
  </si>
  <si>
    <t>John Macdonald</t>
  </si>
  <si>
    <t>near Dawson, Yukon</t>
  </si>
  <si>
    <t>Macdonald's mutilated body was initially found in the wilderness 20 miles (32 km) north of Dawson. Macdonald's corpse was moved to a cabin, and before the police arrived, the bear broke into the cabin and scattered the remains.[226] Macdonald was a woodcutter who lived alone in a shack on the Yukon River.[227]</t>
  </si>
  <si>
    <t>Thomas Earl</t>
  </si>
  <si>
    <t>Cleveland, Ohio</t>
  </si>
  <si>
    <t>Earl, a zookeeper at the Cleveland Brookside Zoo, was mauled by a brown bear when feeding it in its pen. After a vicious struggle, police shot the bear. Earl was also mistakenly shot, but it was determined that he was already dead.[228] Earlier in the day, Earl had been fired from his job.[229]</t>
  </si>
  <si>
    <t>Olga Gregorchuk</t>
  </si>
  <si>
    <t xml:space="preserve"> &lt;10</t>
  </si>
  <si>
    <t>near Lac Du Bonnet, Manitoba</t>
  </si>
  <si>
    <t>Gregorchuk was minding her four-year-old brother, Bill Gregorchuk, while their parents were out working the farm. A large (420 pound) black bear chased Olga and her brother into their family's farm house where it knocked the door in, attacked Olga, dragged her out and ate her. By the time her body was found, it had been consumed with the exception of her head. A small gravestone in Red Deer Cemetery, Manitoba, describes the death.[230]</t>
  </si>
  <si>
    <t>Jack Thayer</t>
  </si>
  <si>
    <t>Admiralty Island, Alaska</t>
  </si>
  <si>
    <t>Thayer, a U.S. Forest Service employee, and Fred Herring, an assistant, encountered a brown bear at close range while conducting a timber survey on southeast Admiralty Island. Thayer shot the bear while Herring retreated to a tree, but the wounded bear mauled Thayer, who died later that evening.[231]</t>
  </si>
  <si>
    <t>Percy Goodair</t>
  </si>
  <si>
    <t>Goodair, a Parks Canada warden, was killed by a bear while patrolling the Tonquin Valley.[232][233]</t>
  </si>
  <si>
    <t>Joseph B. "Frenchy" Duret</t>
  </si>
  <si>
    <t>Absaroka-Beartooth Wilderness, Montana</t>
  </si>
  <si>
    <t>Duret was attacked and partially devoured by a huge grizzly. Duret crawled 1.5-mile (2.4 km) back towards his ranch and died in Frenchy Meadow on Slough Creek.[234]</t>
  </si>
  <si>
    <t>Frank Welch</t>
  </si>
  <si>
    <t>Welch was killed at a camp near Sylvan Pass while carrying a load of hay and oats.[235] Men from the camp killed the bear with a dynamite trap.[40]</t>
  </si>
  <si>
    <t>Baby Laird</t>
  </si>
  <si>
    <t>Tucson, Arizona</t>
  </si>
  <si>
    <t>After a bear escaped from a cage at Elysian Grove Pleasure Park, Buss Laird ran with her infant child in a go-cart. The bear grabbed and killed the baby.[236]</t>
  </si>
  <si>
    <t>John Dicht</t>
  </si>
  <si>
    <t>Elk County, Pennsylvania</t>
  </si>
  <si>
    <t>Thinking the bear was dead, Dicht began skinning it. The bear immediately awoke and tore off one of Dicht's arms, and then killed him.[237]</t>
  </si>
  <si>
    <t>Mary Porterfield</t>
  </si>
  <si>
    <t>Job, West Virginia</t>
  </si>
  <si>
    <t>The children were gathering flowers near their home when they were attacked. A member of a search party found the remains of the children, and shot and killed the bear.[238]</t>
  </si>
  <si>
    <t>Wilie Porterfield</t>
  </si>
  <si>
    <t>Henry Porterfield</t>
  </si>
  <si>
    <t>Source:</t>
  </si>
  <si>
    <t>https://www.kaggle.com/datasets/vainero/north-america-bear-killings</t>
  </si>
  <si>
    <t xml:space="preserve"> Age</t>
  </si>
  <si>
    <t>Age Bracket</t>
  </si>
  <si>
    <t>Gender</t>
  </si>
  <si>
    <t>Months</t>
  </si>
  <si>
    <t>Year Bracket</t>
  </si>
  <si>
    <t>State</t>
  </si>
  <si>
    <t>Hunter (num)</t>
  </si>
  <si>
    <t>Hunters</t>
  </si>
  <si>
    <t>Grizzly (string)</t>
  </si>
  <si>
    <t>Hikers (num)</t>
  </si>
  <si>
    <t>Victim Amount</t>
  </si>
  <si>
    <t>&lt;10</t>
  </si>
  <si>
    <t>Yellowstone National Park, Wyoming</t>
  </si>
  <si>
    <t>New York City, New York</t>
  </si>
  <si>
    <t>Distribution of Fatalities:</t>
  </si>
  <si>
    <t>Count of Type of bear</t>
  </si>
  <si>
    <t>Grand Total</t>
  </si>
  <si>
    <t>1900-1920</t>
  </si>
  <si>
    <t>1921-1940</t>
  </si>
  <si>
    <t>1941-1960</t>
  </si>
  <si>
    <t>1961-1980</t>
  </si>
  <si>
    <t>1981-2000</t>
  </si>
  <si>
    <t>2001-2020</t>
  </si>
  <si>
    <t>Alaska</t>
  </si>
  <si>
    <t>British Columbia</t>
  </si>
  <si>
    <t>Alberta</t>
  </si>
  <si>
    <t>Montana</t>
  </si>
  <si>
    <t>Wyoming</t>
  </si>
  <si>
    <t>Ontario</t>
  </si>
  <si>
    <t>New York</t>
  </si>
  <si>
    <t>Quebec</t>
  </si>
  <si>
    <t>Yukon</t>
  </si>
  <si>
    <t>Manitoba</t>
  </si>
  <si>
    <t>Colorado</t>
  </si>
  <si>
    <t>Arizona</t>
  </si>
  <si>
    <t>Northwest Territories</t>
  </si>
  <si>
    <t>Illinois</t>
  </si>
  <si>
    <t>West Virginia</t>
  </si>
  <si>
    <t>Ohio</t>
  </si>
  <si>
    <t>Minnesota</t>
  </si>
  <si>
    <t>Saskatchewan</t>
  </si>
  <si>
    <t>Michigan</t>
  </si>
  <si>
    <t>Washington</t>
  </si>
  <si>
    <t>Tennessee</t>
  </si>
  <si>
    <t>California</t>
  </si>
  <si>
    <t>Pennsylvania</t>
  </si>
  <si>
    <t>Maine</t>
  </si>
  <si>
    <t>Nunavut</t>
  </si>
  <si>
    <t>Vermont</t>
  </si>
  <si>
    <t>New Hampshire</t>
  </si>
  <si>
    <t>Missouri</t>
  </si>
  <si>
    <t>Texas</t>
  </si>
  <si>
    <t>Maryland</t>
  </si>
  <si>
    <t>Utah</t>
  </si>
  <si>
    <t>New Jersey</t>
  </si>
  <si>
    <t>New Mexico</t>
  </si>
  <si>
    <t>Jan</t>
  </si>
  <si>
    <t>Feb</t>
  </si>
  <si>
    <t>Mar</t>
  </si>
  <si>
    <t>Apr</t>
  </si>
  <si>
    <t>May</t>
  </si>
  <si>
    <t>Jun</t>
  </si>
  <si>
    <t>Jul</t>
  </si>
  <si>
    <t>Aug</t>
  </si>
  <si>
    <t>Sep</t>
  </si>
  <si>
    <t>Oct</t>
  </si>
  <si>
    <t>Nov</t>
  </si>
  <si>
    <t>Dec</t>
  </si>
  <si>
    <t>Bear Information</t>
  </si>
  <si>
    <t>Count of Grizzly</t>
  </si>
  <si>
    <t>Other Subspecies</t>
  </si>
  <si>
    <t>Victim Information</t>
  </si>
  <si>
    <t>01 Child</t>
  </si>
  <si>
    <t>02 Adolescent</t>
  </si>
  <si>
    <t>03 Middle Aged</t>
  </si>
  <si>
    <t>04 Senior</t>
  </si>
  <si>
    <t>Hiker</t>
  </si>
  <si>
    <t>Multiple</t>
  </si>
  <si>
    <t>Count of Age Bracket</t>
  </si>
  <si>
    <t>Non-Hiker</t>
  </si>
  <si>
    <t>Non-Hunter</t>
  </si>
  <si>
    <t>Single</t>
  </si>
  <si>
    <t>Analysis</t>
  </si>
  <si>
    <t>Total Bear Attacks</t>
  </si>
  <si>
    <t>Top State</t>
  </si>
  <si>
    <t>Lookup Table:</t>
  </si>
  <si>
    <t>Top Month</t>
  </si>
  <si>
    <t>January</t>
  </si>
  <si>
    <t>Top Species</t>
  </si>
  <si>
    <t>February</t>
  </si>
  <si>
    <t>March</t>
  </si>
  <si>
    <t>April</t>
  </si>
  <si>
    <t>June</t>
  </si>
  <si>
    <t>July</t>
  </si>
  <si>
    <t>August</t>
  </si>
  <si>
    <t>September</t>
  </si>
  <si>
    <t>October</t>
  </si>
  <si>
    <t>November</t>
  </si>
  <si>
    <t>December</t>
  </si>
  <si>
    <t>Report on Fatal Bear Attacks in North America (1901-2018)</t>
  </si>
  <si>
    <t>LOCATION</t>
  </si>
  <si>
    <t>TIME</t>
  </si>
  <si>
    <t>SPECIES DISTINCTIONS</t>
  </si>
  <si>
    <t>Total</t>
  </si>
  <si>
    <t>Fatalities</t>
  </si>
  <si>
    <t>VICTIMS</t>
  </si>
  <si>
    <t>Top</t>
  </si>
  <si>
    <t>Bear Species</t>
  </si>
  <si>
    <t>Possible Questions:</t>
  </si>
  <si>
    <t>Killings over the years</t>
  </si>
  <si>
    <t>x</t>
  </si>
  <si>
    <t>What month do the most attacks occur</t>
  </si>
  <si>
    <t>Which bear species has the most attacks</t>
  </si>
  <si>
    <t>How many brown bear attacks were grizzlies</t>
  </si>
  <si>
    <t>What state has the most attacks</t>
  </si>
  <si>
    <t>in captivity vs wild</t>
  </si>
  <si>
    <t>slicer</t>
  </si>
  <si>
    <t>hiker vs hunter</t>
  </si>
  <si>
    <t>victim gender</t>
  </si>
  <si>
    <t>victim age</t>
  </si>
  <si>
    <t>more than 1 killed</t>
  </si>
  <si>
    <t>"average victim"</t>
  </si>
  <si>
    <t>prediction model</t>
  </si>
  <si>
    <t>Documentation of Cleanup</t>
  </si>
  <si>
    <t>Duplicate Check</t>
  </si>
  <si>
    <t>None found</t>
  </si>
  <si>
    <t>State Extraction</t>
  </si>
  <si>
    <t>had to replace special char with space and then use TEXTAFTER</t>
  </si>
  <si>
    <t>gender cleanup</t>
  </si>
  <si>
    <t>had to replace special char with space and then use TRIM</t>
  </si>
  <si>
    <t>missing gender has been defined by mode within same age group</t>
  </si>
  <si>
    <t>D7</t>
  </si>
  <si>
    <t>age cleanup</t>
  </si>
  <si>
    <t>months have been replaced by months/12</t>
  </si>
  <si>
    <t>B129, B130</t>
  </si>
  <si>
    <t>missing age has been replaced by average of all other ages</t>
  </si>
  <si>
    <t>B118,B137</t>
  </si>
  <si>
    <t>&lt;10 was categorized in age bracket</t>
  </si>
  <si>
    <t>B16:C16</t>
  </si>
  <si>
    <t>Age Group creation</t>
  </si>
  <si>
    <t>Year Bracket creation</t>
  </si>
  <si>
    <t>4 key facts</t>
  </si>
  <si>
    <t>Total Fatalities</t>
  </si>
  <si>
    <t>Most Dangerous Season</t>
  </si>
  <si>
    <t>Most Dangerous State</t>
  </si>
  <si>
    <t>Most Dangerous Bear Species</t>
  </si>
  <si>
    <t>memo</t>
  </si>
  <si>
    <t>add data sources</t>
  </si>
  <si>
    <t>adjust chart colors to being consequent</t>
  </si>
  <si>
    <t>write clean documentation</t>
  </si>
  <si>
    <t>adjust cleaned up dataset</t>
  </si>
  <si>
    <t>add captivity vs wild?</t>
  </si>
  <si>
    <t>make some maps!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</si>
</sst>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9">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
      <b/>
      <sz val="24"/>
      <color theme="1"/>
      <name val="Georgia"/>
    </font>
    <font>
      <sz val="20"/>
      <color theme="1"/>
      <name val="Georgia"/>
    </font>
    <font>
      <sz val="20"/>
      <color rgb="FF000000"/>
      <name val="Georgia"/>
    </font>
    <font>
      <sz val="11"/>
      <color theme="0"/>
      <name val="Georgia"/>
    </font>
    <font>
      <b/>
      <sz val="14"/>
      <color theme="0"/>
      <name val="Georgia"/>
    </font>
    <font>
      <b/>
      <sz val="16"/>
      <color theme="0"/>
      <name val="Georgia"/>
    </font>
    <font>
      <sz val="11"/>
      <color rgb="FF000000"/>
      <name val="Calibri"/>
      <family val="2"/>
      <scheme val="minor"/>
    </font>
    <font>
      <b/>
      <sz val="14"/>
      <color theme="1"/>
      <name val="Calibri"/>
      <family val="2"/>
      <scheme val="minor"/>
    </font>
    <font>
      <sz val="16"/>
      <color theme="1"/>
      <name val="Calibri"/>
      <family val="2"/>
      <scheme val="minor"/>
    </font>
    <font>
      <b/>
      <sz val="16"/>
      <color theme="1"/>
      <name val="Calibri"/>
      <family val="2"/>
      <scheme val="minor"/>
    </font>
  </fonts>
  <fills count="42">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2" tint="-0.249977111117893"/>
        <bgColor indexed="64"/>
      </patternFill>
    </fill>
    <fill>
      <patternFill patternType="solid">
        <fgColor theme="1"/>
        <bgColor indexed="64"/>
      </patternFill>
    </fill>
    <fill>
      <patternFill patternType="solid">
        <fgColor theme="0" tint="-0.34998626667073579"/>
        <bgColor indexed="64"/>
      </patternFill>
    </fill>
    <fill>
      <patternFill patternType="solid">
        <fgColor theme="8" tint="0.79998168889431442"/>
        <bgColor indexed="64"/>
      </patternFill>
    </fill>
    <fill>
      <patternFill patternType="solid">
        <fgColor theme="6" tint="0.79998168889431442"/>
        <bgColor indexed="64"/>
      </patternFill>
    </fill>
    <fill>
      <patternFill patternType="solid">
        <fgColor theme="1" tint="0.499984740745262"/>
        <bgColor indexed="64"/>
      </patternFill>
    </fill>
    <fill>
      <patternFill patternType="solid">
        <fgColor theme="5" tint="0.39997558519241921"/>
        <bgColor indexed="64"/>
      </patternFill>
    </fill>
    <fill>
      <patternFill patternType="solid">
        <fgColor theme="2"/>
        <bgColor indexed="64"/>
      </patternFill>
    </fill>
    <fill>
      <patternFill patternType="solid">
        <fgColor theme="0"/>
        <bgColor indexed="64"/>
      </patternFill>
    </fill>
  </fills>
  <borders count="28">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top/>
      <bottom/>
      <diagonal/>
    </border>
    <border>
      <left/>
      <right style="medium">
        <color rgb="FF000000"/>
      </right>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theme="0"/>
      </top>
      <bottom style="thin">
        <color theme="0"/>
      </bottom>
      <diagonal/>
    </border>
    <border>
      <left/>
      <right/>
      <top style="thin">
        <color theme="0"/>
      </top>
      <bottom/>
      <diagonal/>
    </border>
    <border>
      <left style="medium">
        <color rgb="FF000000"/>
      </left>
      <right/>
      <top style="thin">
        <color theme="0"/>
      </top>
      <bottom style="thin">
        <color theme="0"/>
      </bottom>
      <diagonal/>
    </border>
    <border>
      <left style="medium">
        <color rgb="FF000000"/>
      </left>
      <right/>
      <top style="thin">
        <color theme="0"/>
      </top>
      <bottom/>
      <diagonal/>
    </border>
    <border>
      <left style="medium">
        <color rgb="FF000000"/>
      </left>
      <right/>
      <top/>
      <bottom style="thin">
        <color theme="0"/>
      </bottom>
      <diagonal/>
    </border>
    <border>
      <left/>
      <right/>
      <top/>
      <bottom style="thin">
        <color theme="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73">
    <xf numFmtId="0" fontId="0" fillId="0" borderId="0" xfId="0"/>
    <xf numFmtId="14" fontId="0" fillId="0" borderId="0" xfId="0" applyNumberFormat="1"/>
    <xf numFmtId="0" fontId="0" fillId="0" borderId="0" xfId="0" applyAlignment="1">
      <alignment horizontal="center"/>
    </xf>
    <xf numFmtId="14" fontId="0" fillId="0" borderId="0" xfId="0" applyNumberFormat="1" applyAlignment="1">
      <alignment horizontal="center"/>
    </xf>
    <xf numFmtId="1" fontId="0" fillId="0" borderId="0" xfId="0" applyNumberFormat="1" applyAlignment="1">
      <alignment horizontal="center"/>
    </xf>
    <xf numFmtId="2" fontId="0" fillId="0" borderId="0" xfId="0" applyNumberFormat="1" applyAlignment="1">
      <alignment horizontal="center"/>
    </xf>
    <xf numFmtId="0" fontId="16" fillId="0" borderId="0" xfId="0" applyFont="1"/>
    <xf numFmtId="0" fontId="0" fillId="35" borderId="13" xfId="0" applyFill="1" applyBorder="1"/>
    <xf numFmtId="0" fontId="0" fillId="35" borderId="0" xfId="0" applyFill="1"/>
    <xf numFmtId="0" fontId="0" fillId="35" borderId="15" xfId="0" applyFill="1" applyBorder="1"/>
    <xf numFmtId="0" fontId="0" fillId="35" borderId="16" xfId="0" applyFill="1" applyBorder="1"/>
    <xf numFmtId="0" fontId="0" fillId="33" borderId="0" xfId="0" applyFill="1"/>
    <xf numFmtId="0" fontId="0" fillId="33" borderId="16" xfId="0" applyFill="1" applyBorder="1"/>
    <xf numFmtId="0" fontId="20" fillId="37" borderId="0" xfId="0" applyFont="1" applyFill="1" applyAlignment="1">
      <alignment vertical="center"/>
    </xf>
    <xf numFmtId="0" fontId="0" fillId="37" borderId="0" xfId="0" applyFill="1"/>
    <xf numFmtId="0" fontId="0" fillId="37" borderId="16" xfId="0" applyFill="1" applyBorder="1"/>
    <xf numFmtId="0" fontId="0" fillId="38" borderId="13" xfId="0" applyFill="1" applyBorder="1"/>
    <xf numFmtId="0" fontId="0" fillId="38" borderId="0" xfId="0" applyFill="1"/>
    <xf numFmtId="0" fontId="0" fillId="38" borderId="14" xfId="0" applyFill="1" applyBorder="1"/>
    <xf numFmtId="0" fontId="0" fillId="38" borderId="15" xfId="0" applyFill="1" applyBorder="1"/>
    <xf numFmtId="0" fontId="0" fillId="38" borderId="16" xfId="0" applyFill="1" applyBorder="1"/>
    <xf numFmtId="0" fontId="0" fillId="38" borderId="17" xfId="0" applyFill="1" applyBorder="1"/>
    <xf numFmtId="0" fontId="20" fillId="38" borderId="13" xfId="0" applyFont="1" applyFill="1" applyBorder="1" applyAlignment="1">
      <alignment vertical="center"/>
    </xf>
    <xf numFmtId="0" fontId="0" fillId="34" borderId="0" xfId="0" applyFill="1"/>
    <xf numFmtId="0" fontId="0" fillId="0" borderId="19" xfId="0" applyBorder="1"/>
    <xf numFmtId="0" fontId="0" fillId="0" borderId="19" xfId="0" applyBorder="1" applyAlignment="1">
      <alignment horizontal="center"/>
    </xf>
    <xf numFmtId="0" fontId="22" fillId="34" borderId="0" xfId="0" applyFont="1" applyFill="1"/>
    <xf numFmtId="0" fontId="24" fillId="34" borderId="13" xfId="0" applyFont="1" applyFill="1" applyBorder="1" applyAlignment="1">
      <alignment horizontal="center" vertical="center"/>
    </xf>
    <xf numFmtId="0" fontId="24" fillId="34" borderId="0" xfId="0" applyFont="1" applyFill="1" applyAlignment="1">
      <alignment horizontal="center" vertical="center"/>
    </xf>
    <xf numFmtId="0" fontId="25" fillId="34" borderId="0" xfId="0" applyFont="1" applyFill="1"/>
    <xf numFmtId="0" fontId="0" fillId="0" borderId="27" xfId="0" applyBorder="1" applyAlignment="1">
      <alignment horizontal="center"/>
    </xf>
    <xf numFmtId="0" fontId="0" fillId="0" borderId="18" xfId="0" applyBorder="1" applyAlignment="1">
      <alignment horizontal="center"/>
    </xf>
    <xf numFmtId="0" fontId="18" fillId="0" borderId="0" xfId="42"/>
    <xf numFmtId="0" fontId="26" fillId="0" borderId="0" xfId="0" applyFont="1"/>
    <xf numFmtId="0" fontId="16" fillId="0" borderId="26" xfId="0" applyFont="1" applyBorder="1" applyAlignment="1">
      <alignment horizontal="left"/>
    </xf>
    <xf numFmtId="0" fontId="16" fillId="0" borderId="19" xfId="0" applyFont="1" applyBorder="1" applyAlignment="1">
      <alignment horizontal="left"/>
    </xf>
    <xf numFmtId="0" fontId="0" fillId="40" borderId="0" xfId="0" applyFill="1"/>
    <xf numFmtId="0" fontId="27" fillId="40" borderId="0" xfId="0" applyFont="1" applyFill="1"/>
    <xf numFmtId="0" fontId="28" fillId="40" borderId="0" xfId="0" applyFont="1" applyFill="1"/>
    <xf numFmtId="0" fontId="0" fillId="41" borderId="19" xfId="0" applyFill="1" applyBorder="1"/>
    <xf numFmtId="0" fontId="0" fillId="41" borderId="19" xfId="0" applyFill="1" applyBorder="1" applyAlignment="1">
      <alignment horizontal="center"/>
    </xf>
    <xf numFmtId="9" fontId="0" fillId="41" borderId="19" xfId="0" applyNumberFormat="1" applyFill="1" applyBorder="1"/>
    <xf numFmtId="10" fontId="0" fillId="41" borderId="19" xfId="0" applyNumberFormat="1" applyFill="1" applyBorder="1"/>
    <xf numFmtId="0" fontId="19" fillId="39" borderId="10" xfId="0" applyFont="1" applyFill="1" applyBorder="1" applyAlignment="1">
      <alignment horizontal="center" vertical="center"/>
    </xf>
    <xf numFmtId="0" fontId="19" fillId="39" borderId="11" xfId="0" applyFont="1" applyFill="1" applyBorder="1" applyAlignment="1">
      <alignment horizontal="center" vertical="center"/>
    </xf>
    <xf numFmtId="0" fontId="19" fillId="39" borderId="12" xfId="0" applyFont="1" applyFill="1" applyBorder="1" applyAlignment="1">
      <alignment horizontal="center" vertical="center"/>
    </xf>
    <xf numFmtId="0" fontId="19" fillId="39" borderId="13" xfId="0" applyFont="1" applyFill="1" applyBorder="1" applyAlignment="1">
      <alignment horizontal="center" vertical="center"/>
    </xf>
    <xf numFmtId="0" fontId="19" fillId="39" borderId="0" xfId="0" applyFont="1" applyFill="1" applyAlignment="1">
      <alignment horizontal="center" vertical="center"/>
    </xf>
    <xf numFmtId="0" fontId="19" fillId="39" borderId="14" xfId="0" applyFont="1" applyFill="1" applyBorder="1" applyAlignment="1">
      <alignment horizontal="center" vertical="center"/>
    </xf>
    <xf numFmtId="0" fontId="19" fillId="39" borderId="15" xfId="0" applyFont="1" applyFill="1" applyBorder="1" applyAlignment="1">
      <alignment horizontal="center" vertical="center"/>
    </xf>
    <xf numFmtId="0" fontId="19" fillId="39" borderId="16" xfId="0" applyFont="1" applyFill="1" applyBorder="1" applyAlignment="1">
      <alignment horizontal="center" vertical="center"/>
    </xf>
    <xf numFmtId="0" fontId="19" fillId="39" borderId="17" xfId="0" applyFont="1" applyFill="1" applyBorder="1" applyAlignment="1">
      <alignment horizontal="center" vertical="center"/>
    </xf>
    <xf numFmtId="0" fontId="24" fillId="34" borderId="24" xfId="0" applyFont="1" applyFill="1" applyBorder="1" applyAlignment="1">
      <alignment horizontal="center" vertical="center"/>
    </xf>
    <xf numFmtId="0" fontId="24" fillId="34" borderId="25" xfId="0" applyFont="1" applyFill="1" applyBorder="1" applyAlignment="1">
      <alignment horizontal="center" vertical="center"/>
    </xf>
    <xf numFmtId="0" fontId="23" fillId="34" borderId="13" xfId="0" applyFont="1" applyFill="1" applyBorder="1" applyAlignment="1">
      <alignment horizontal="center"/>
    </xf>
    <xf numFmtId="0" fontId="23" fillId="34" borderId="0" xfId="0" applyFont="1" applyFill="1" applyAlignment="1">
      <alignment horizontal="center"/>
    </xf>
    <xf numFmtId="0" fontId="24" fillId="34" borderId="22" xfId="0" applyFont="1" applyFill="1" applyBorder="1" applyAlignment="1">
      <alignment horizontal="center" vertical="center"/>
    </xf>
    <xf numFmtId="0" fontId="24" fillId="34" borderId="20" xfId="0" applyFont="1" applyFill="1" applyBorder="1" applyAlignment="1">
      <alignment horizontal="center" vertical="center"/>
    </xf>
    <xf numFmtId="0" fontId="22" fillId="34" borderId="13" xfId="0" applyFont="1" applyFill="1" applyBorder="1" applyAlignment="1">
      <alignment horizontal="center"/>
    </xf>
    <xf numFmtId="0" fontId="22" fillId="34" borderId="0" xfId="0" applyFont="1" applyFill="1" applyAlignment="1">
      <alignment horizontal="center"/>
    </xf>
    <xf numFmtId="0" fontId="24" fillId="34" borderId="23" xfId="0" applyFont="1" applyFill="1" applyBorder="1" applyAlignment="1">
      <alignment horizontal="center" vertical="center"/>
    </xf>
    <xf numFmtId="0" fontId="24" fillId="34" borderId="21" xfId="0" applyFont="1" applyFill="1" applyBorder="1" applyAlignment="1">
      <alignment horizontal="center" vertical="center"/>
    </xf>
    <xf numFmtId="0" fontId="23" fillId="34" borderId="13" xfId="0" applyFont="1" applyFill="1" applyBorder="1" applyAlignment="1">
      <alignment horizontal="center" vertical="top"/>
    </xf>
    <xf numFmtId="0" fontId="23" fillId="34" borderId="0" xfId="0" applyFont="1" applyFill="1" applyAlignment="1">
      <alignment horizontal="center" vertical="top"/>
    </xf>
    <xf numFmtId="0" fontId="21" fillId="36" borderId="13" xfId="0" applyFont="1" applyFill="1" applyBorder="1" applyAlignment="1">
      <alignment horizontal="center" vertical="center"/>
    </xf>
    <xf numFmtId="0" fontId="20" fillId="36" borderId="0" xfId="0" applyFont="1" applyFill="1" applyAlignment="1">
      <alignment horizontal="center" vertical="center"/>
    </xf>
    <xf numFmtId="0" fontId="20" fillId="36" borderId="14" xfId="0" applyFont="1" applyFill="1" applyBorder="1" applyAlignment="1">
      <alignment horizontal="center" vertical="center"/>
    </xf>
    <xf numFmtId="0" fontId="20" fillId="36" borderId="13" xfId="0" applyFont="1" applyFill="1" applyBorder="1" applyAlignment="1">
      <alignment horizontal="center" vertical="center"/>
    </xf>
    <xf numFmtId="0" fontId="20" fillId="36" borderId="0" xfId="0" applyFont="1" applyFill="1" applyAlignment="1">
      <alignment horizontal="center" vertical="center" textRotation="90"/>
    </xf>
    <xf numFmtId="0" fontId="20" fillId="36" borderId="16" xfId="0" applyFont="1" applyFill="1" applyBorder="1" applyAlignment="1">
      <alignment horizontal="center" vertical="center" textRotation="90"/>
    </xf>
    <xf numFmtId="0" fontId="21" fillId="36" borderId="14" xfId="0" applyFont="1" applyFill="1" applyBorder="1" applyAlignment="1">
      <alignment horizontal="center" vertical="center" textRotation="180"/>
    </xf>
    <xf numFmtId="0" fontId="21" fillId="36" borderId="17" xfId="0" applyFont="1" applyFill="1" applyBorder="1" applyAlignment="1">
      <alignment horizontal="center" vertical="center" textRotation="180"/>
    </xf>
    <xf numFmtId="0" fontId="0" fillId="0" borderId="0" xfId="0" applyAlignment="1">
      <alignment horizontal="center" vertical="center"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350">
    <dxf>
      <alignment horizontal="center"/>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dxf>
    <dxf>
      <numFmt numFmtId="0" formatCode="General"/>
      <alignment horizontal="center" vertical="bottom" textRotation="0" wrapText="0" indent="0" justifyLastLine="0" shrinkToFit="0" readingOrder="0"/>
    </dxf>
    <dxf>
      <alignment horizontal="center"/>
    </dxf>
    <dxf>
      <numFmt numFmtId="0" formatCode="General"/>
      <alignment horizontal="center" vertical="bottom" textRotation="0" wrapText="0" indent="0" justifyLastLine="0" shrinkToFit="0" readingOrder="0"/>
    </dxf>
    <dxf>
      <alignment horizontal="center"/>
    </dxf>
    <dxf>
      <alignment horizontal="center"/>
    </dxf>
    <dxf>
      <numFmt numFmtId="0" formatCode="General"/>
      <alignment horizontal="center"/>
    </dxf>
    <dxf>
      <alignment horizontal="center"/>
    </dxf>
    <dxf>
      <alignment horizontal="center"/>
    </dxf>
    <dxf>
      <numFmt numFmtId="0" formatCode="General"/>
      <alignment horizontal="center"/>
    </dxf>
    <dxf>
      <numFmt numFmtId="1" formatCode="0"/>
      <alignment horizontal="center"/>
    </dxf>
    <dxf>
      <alignment horizontal="center"/>
    </dxf>
    <dxf>
      <numFmt numFmtId="164" formatCode="dd/mm/yyyy"/>
      <alignment horizontal="center" vertical="bottom" textRotation="0" wrapText="0" indent="0" justifyLastLine="0" shrinkToFit="0" readingOrder="0"/>
    </dxf>
    <dxf>
      <numFmt numFmtId="164" formatCode="dd/mm/yyyy"/>
      <alignment horizontal="center"/>
    </dxf>
    <dxf>
      <alignment horizontal="center"/>
    </dxf>
    <dxf>
      <numFmt numFmtId="1" formatCode="0"/>
      <alignment horizontal="center" vertical="bottom" textRotation="0" wrapText="0" indent="0" justifyLastLine="0" shrinkToFit="0" readingOrder="0"/>
    </dxf>
    <dxf>
      <alignment horizontal="center"/>
    </dxf>
    <dxf>
      <alignment horizontal="center"/>
    </dxf>
    <dxf>
      <alignment horizontal="center"/>
    </dxf>
    <dxf>
      <alignment horizontal="center"/>
    </dxf>
    <dxf>
      <numFmt numFmtId="13" formatCode="0%"/>
    </dxf>
    <dxf>
      <fill>
        <patternFill patternType="solid">
          <fgColor indexed="64"/>
          <bgColor theme="2"/>
        </patternFill>
      </fill>
    </dxf>
    <dxf>
      <fill>
        <patternFill patternType="solid">
          <fgColor indexed="64"/>
          <bgColor theme="2"/>
        </patternFill>
      </fill>
    </dxf>
    <dxf>
      <fill>
        <patternFill patternType="solid">
          <fgColor indexed="64"/>
          <bgColor theme="2"/>
        </patternFill>
      </fill>
    </dxf>
    <dxf>
      <fill>
        <patternFill patternType="solid">
          <fgColor indexed="64"/>
          <bgColor theme="2"/>
        </patternFill>
      </fill>
    </dxf>
    <dxf>
      <fill>
        <patternFill patternType="solid">
          <fgColor indexed="64"/>
          <bgColor theme="2"/>
        </patternFill>
      </fill>
    </dxf>
    <dxf>
      <fill>
        <patternFill patternType="solid">
          <fgColor indexed="64"/>
          <bgColor theme="2"/>
        </patternFill>
      </fill>
    </dxf>
    <dxf>
      <border outline="0">
        <left style="thin">
          <color rgb="FF000000"/>
        </left>
        <right style="thin">
          <color rgb="FF000000"/>
        </right>
        <top style="thin">
          <color rgb="FF000000"/>
        </top>
        <bottom style="thin">
          <color rgb="FF000000"/>
        </bottom>
      </border>
    </dxf>
    <dxf>
      <border outline="0">
        <left style="thin">
          <color rgb="FF000000"/>
        </left>
        <right style="thin">
          <color rgb="FF000000"/>
        </right>
        <top style="thin">
          <color rgb="FF000000"/>
        </top>
        <bottom style="thin">
          <color rgb="FF000000"/>
        </bottom>
      </border>
    </dxf>
    <dxf>
      <border outline="0">
        <left style="thin">
          <color rgb="FF000000"/>
        </left>
        <right style="thin">
          <color rgb="FF000000"/>
        </right>
        <top style="thin">
          <color rgb="FF000000"/>
        </top>
        <bottom style="thin">
          <color rgb="FF000000"/>
        </bottom>
      </border>
    </dxf>
    <dxf>
      <border outline="0">
        <left style="thin">
          <color rgb="FF000000"/>
        </left>
        <right style="thin">
          <color rgb="FF000000"/>
        </right>
        <top style="thin">
          <color rgb="FF000000"/>
        </top>
        <bottom style="thin">
          <color rgb="FF000000"/>
        </bottom>
      </border>
    </dxf>
    <dxf>
      <border outline="0">
        <left style="thin">
          <color rgb="FF000000"/>
        </left>
        <right style="thin">
          <color rgb="FF000000"/>
        </right>
        <top style="thin">
          <color rgb="FF000000"/>
        </top>
        <bottom style="thin">
          <color rgb="FF000000"/>
        </bottom>
      </border>
    </dxf>
    <dxf>
      <border outline="0">
        <left style="thin">
          <color rgb="FF000000"/>
        </left>
        <right style="thin">
          <color rgb="FF000000"/>
        </right>
        <top style="thin">
          <color rgb="FF000000"/>
        </top>
        <bottom style="thin">
          <color rgb="FF000000"/>
        </bottom>
      </border>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numFmt numFmtId="13" formatCode="0%"/>
    </dxf>
    <dxf>
      <fill>
        <patternFill patternType="solid">
          <fgColor indexed="64"/>
          <bgColor theme="2"/>
        </patternFill>
      </fill>
    </dxf>
    <dxf>
      <fill>
        <patternFill patternType="solid">
          <fgColor indexed="64"/>
          <bgColor theme="2"/>
        </patternFill>
      </fill>
    </dxf>
    <dxf>
      <fill>
        <patternFill patternType="solid">
          <fgColor indexed="64"/>
          <bgColor theme="2"/>
        </patternFill>
      </fill>
    </dxf>
    <dxf>
      <fill>
        <patternFill patternType="solid">
          <fgColor indexed="64"/>
          <bgColor theme="2"/>
        </patternFill>
      </fill>
    </dxf>
    <dxf>
      <fill>
        <patternFill patternType="solid">
          <fgColor indexed="64"/>
          <bgColor theme="2"/>
        </patternFill>
      </fill>
    </dxf>
    <dxf>
      <fill>
        <patternFill patternType="solid">
          <fgColor indexed="64"/>
          <bgColor theme="2"/>
        </patternFill>
      </fill>
    </dxf>
    <dxf>
      <border outline="0">
        <left style="thin">
          <color rgb="FF000000"/>
        </left>
        <right style="thin">
          <color rgb="FF000000"/>
        </right>
        <top style="thin">
          <color rgb="FF000000"/>
        </top>
        <bottom style="thin">
          <color rgb="FF000000"/>
        </bottom>
      </border>
    </dxf>
    <dxf>
      <border outline="0">
        <left style="thin">
          <color rgb="FF000000"/>
        </left>
        <right style="thin">
          <color rgb="FF000000"/>
        </right>
        <top style="thin">
          <color rgb="FF000000"/>
        </top>
        <bottom style="thin">
          <color rgb="FF000000"/>
        </bottom>
      </border>
    </dxf>
    <dxf>
      <border outline="0">
        <left style="thin">
          <color rgb="FF000000"/>
        </left>
        <right style="thin">
          <color rgb="FF000000"/>
        </right>
        <top style="thin">
          <color rgb="FF000000"/>
        </top>
        <bottom style="thin">
          <color rgb="FF000000"/>
        </bottom>
      </border>
    </dxf>
    <dxf>
      <border outline="0">
        <left style="thin">
          <color rgb="FF000000"/>
        </left>
        <right style="thin">
          <color rgb="FF000000"/>
        </right>
        <top style="thin">
          <color rgb="FF000000"/>
        </top>
        <bottom style="thin">
          <color rgb="FF000000"/>
        </bottom>
      </border>
    </dxf>
    <dxf>
      <border outline="0">
        <left style="thin">
          <color rgb="FF000000"/>
        </left>
        <right style="thin">
          <color rgb="FF000000"/>
        </right>
        <top style="thin">
          <color rgb="FF000000"/>
        </top>
        <bottom style="thin">
          <color rgb="FF000000"/>
        </bottom>
      </border>
    </dxf>
    <dxf>
      <border outline="0">
        <left style="thin">
          <color rgb="FF000000"/>
        </left>
        <right style="thin">
          <color rgb="FF000000"/>
        </right>
        <top style="thin">
          <color rgb="FF000000"/>
        </top>
        <bottom style="thin">
          <color rgb="FF000000"/>
        </bottom>
      </border>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2"/>
        </patternFill>
      </fill>
    </dxf>
    <dxf>
      <fill>
        <patternFill patternType="solid">
          <fgColor indexed="64"/>
          <bgColor theme="2"/>
        </patternFill>
      </fill>
    </dxf>
    <dxf>
      <fill>
        <patternFill patternType="solid">
          <fgColor indexed="64"/>
          <bgColor theme="2"/>
        </patternFill>
      </fill>
    </dxf>
    <dxf>
      <fill>
        <patternFill patternType="solid">
          <fgColor indexed="64"/>
          <bgColor theme="2"/>
        </patternFill>
      </fill>
    </dxf>
    <dxf>
      <fill>
        <patternFill patternType="solid">
          <fgColor indexed="64"/>
          <bgColor theme="2"/>
        </patternFill>
      </fill>
    </dxf>
    <dxf>
      <fill>
        <patternFill patternType="solid">
          <fgColor indexed="64"/>
          <bgColor theme="2"/>
        </patternFill>
      </fill>
    </dxf>
    <dxf>
      <border outline="0">
        <left style="thin">
          <color rgb="FF000000"/>
        </left>
        <right style="thin">
          <color rgb="FF000000"/>
        </right>
        <top style="thin">
          <color rgb="FF000000"/>
        </top>
        <bottom style="thin">
          <color rgb="FF000000"/>
        </bottom>
      </border>
    </dxf>
    <dxf>
      <border outline="0">
        <left style="thin">
          <color rgb="FF000000"/>
        </left>
        <right style="thin">
          <color rgb="FF000000"/>
        </right>
        <top style="thin">
          <color rgb="FF000000"/>
        </top>
        <bottom style="thin">
          <color rgb="FF000000"/>
        </bottom>
      </border>
    </dxf>
    <dxf>
      <border outline="0">
        <left style="thin">
          <color rgb="FF000000"/>
        </left>
        <right style="thin">
          <color rgb="FF000000"/>
        </right>
        <top style="thin">
          <color rgb="FF000000"/>
        </top>
        <bottom style="thin">
          <color rgb="FF000000"/>
        </bottom>
      </border>
    </dxf>
    <dxf>
      <border outline="0">
        <left style="thin">
          <color rgb="FF000000"/>
        </left>
        <right style="thin">
          <color rgb="FF000000"/>
        </right>
        <top style="thin">
          <color rgb="FF000000"/>
        </top>
        <bottom style="thin">
          <color rgb="FF000000"/>
        </bottom>
      </border>
    </dxf>
    <dxf>
      <border outline="0">
        <left style="thin">
          <color rgb="FF000000"/>
        </left>
        <right style="thin">
          <color rgb="FF000000"/>
        </right>
        <top style="thin">
          <color rgb="FF000000"/>
        </top>
        <bottom style="thin">
          <color rgb="FF000000"/>
        </bottom>
      </border>
    </dxf>
    <dxf>
      <border outline="0">
        <left style="thin">
          <color rgb="FF000000"/>
        </left>
        <right style="thin">
          <color rgb="FF000000"/>
        </right>
        <top style="thin">
          <color rgb="FF000000"/>
        </top>
        <bottom style="thin">
          <color rgb="FF000000"/>
        </bottom>
      </border>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numFmt numFmtId="13" formatCode="0%"/>
    </dxf>
    <dxf>
      <fill>
        <patternFill patternType="solid">
          <fgColor indexed="64"/>
          <bgColor theme="2"/>
        </patternFill>
      </fill>
    </dxf>
    <dxf>
      <fill>
        <patternFill patternType="solid">
          <fgColor indexed="64"/>
          <bgColor theme="2"/>
        </patternFill>
      </fill>
    </dxf>
    <dxf>
      <fill>
        <patternFill patternType="solid">
          <fgColor indexed="64"/>
          <bgColor theme="2"/>
        </patternFill>
      </fill>
    </dxf>
    <dxf>
      <fill>
        <patternFill patternType="solid">
          <fgColor indexed="64"/>
          <bgColor theme="2"/>
        </patternFill>
      </fill>
    </dxf>
    <dxf>
      <fill>
        <patternFill patternType="solid">
          <fgColor indexed="64"/>
          <bgColor theme="2"/>
        </patternFill>
      </fill>
    </dxf>
    <dxf>
      <fill>
        <patternFill patternType="solid">
          <fgColor indexed="64"/>
          <bgColor theme="2"/>
        </patternFill>
      </fill>
    </dxf>
    <dxf>
      <border outline="0">
        <left style="thin">
          <color rgb="FF000000"/>
        </left>
        <right style="thin">
          <color rgb="FF000000"/>
        </right>
        <top style="thin">
          <color rgb="FF000000"/>
        </top>
        <bottom style="thin">
          <color rgb="FF000000"/>
        </bottom>
      </border>
    </dxf>
    <dxf>
      <border outline="0">
        <left style="thin">
          <color rgb="FF000000"/>
        </left>
        <right style="thin">
          <color rgb="FF000000"/>
        </right>
        <top style="thin">
          <color rgb="FF000000"/>
        </top>
        <bottom style="thin">
          <color rgb="FF000000"/>
        </bottom>
      </border>
    </dxf>
    <dxf>
      <border outline="0">
        <left style="thin">
          <color rgb="FF000000"/>
        </left>
        <right style="thin">
          <color rgb="FF000000"/>
        </right>
        <top style="thin">
          <color rgb="FF000000"/>
        </top>
        <bottom style="thin">
          <color rgb="FF000000"/>
        </bottom>
      </border>
    </dxf>
    <dxf>
      <border outline="0">
        <left style="thin">
          <color rgb="FF000000"/>
        </left>
        <right style="thin">
          <color rgb="FF000000"/>
        </right>
        <top style="thin">
          <color rgb="FF000000"/>
        </top>
        <bottom style="thin">
          <color rgb="FF000000"/>
        </bottom>
      </border>
    </dxf>
    <dxf>
      <border outline="0">
        <left style="thin">
          <color rgb="FF000000"/>
        </left>
        <right style="thin">
          <color rgb="FF000000"/>
        </right>
        <top style="thin">
          <color rgb="FF000000"/>
        </top>
        <bottom style="thin">
          <color rgb="FF000000"/>
        </bottom>
      </border>
    </dxf>
    <dxf>
      <border outline="0">
        <left style="thin">
          <color rgb="FF000000"/>
        </left>
        <right style="thin">
          <color rgb="FF000000"/>
        </right>
        <top style="thin">
          <color rgb="FF000000"/>
        </top>
        <bottom style="thin">
          <color rgb="FF000000"/>
        </bottom>
      </border>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2"/>
        </patternFill>
      </fill>
    </dxf>
    <dxf>
      <fill>
        <patternFill patternType="solid">
          <fgColor indexed="64"/>
          <bgColor theme="2"/>
        </patternFill>
      </fill>
    </dxf>
    <dxf>
      <fill>
        <patternFill patternType="solid">
          <fgColor indexed="64"/>
          <bgColor theme="2"/>
        </patternFill>
      </fill>
    </dxf>
    <dxf>
      <fill>
        <patternFill patternType="solid">
          <fgColor indexed="64"/>
          <bgColor theme="2"/>
        </patternFill>
      </fill>
    </dxf>
    <dxf>
      <fill>
        <patternFill patternType="solid">
          <fgColor indexed="64"/>
          <bgColor theme="2"/>
        </patternFill>
      </fill>
    </dxf>
    <dxf>
      <fill>
        <patternFill patternType="solid">
          <fgColor indexed="64"/>
          <bgColor theme="2"/>
        </patternFill>
      </fill>
    </dxf>
    <dxf>
      <border outline="0">
        <left style="thin">
          <color rgb="FF000000"/>
        </left>
        <right style="thin">
          <color rgb="FF000000"/>
        </right>
        <top style="thin">
          <color rgb="FF000000"/>
        </top>
        <bottom style="thin">
          <color rgb="FF000000"/>
        </bottom>
      </border>
    </dxf>
    <dxf>
      <border outline="0">
        <left style="thin">
          <color rgb="FF000000"/>
        </left>
        <right style="thin">
          <color rgb="FF000000"/>
        </right>
        <top style="thin">
          <color rgb="FF000000"/>
        </top>
        <bottom style="thin">
          <color rgb="FF000000"/>
        </bottom>
      </border>
    </dxf>
    <dxf>
      <border outline="0">
        <left style="thin">
          <color rgb="FF000000"/>
        </left>
        <right style="thin">
          <color rgb="FF000000"/>
        </right>
        <top style="thin">
          <color rgb="FF000000"/>
        </top>
        <bottom style="thin">
          <color rgb="FF000000"/>
        </bottom>
      </border>
    </dxf>
    <dxf>
      <border outline="0">
        <left style="thin">
          <color rgb="FF000000"/>
        </left>
        <right style="thin">
          <color rgb="FF000000"/>
        </right>
        <top style="thin">
          <color rgb="FF000000"/>
        </top>
        <bottom style="thin">
          <color rgb="FF000000"/>
        </bottom>
      </border>
    </dxf>
    <dxf>
      <border outline="0">
        <left style="thin">
          <color rgb="FF000000"/>
        </left>
        <right style="thin">
          <color rgb="FF000000"/>
        </right>
        <top style="thin">
          <color rgb="FF000000"/>
        </top>
        <bottom style="thin">
          <color rgb="FF000000"/>
        </bottom>
      </border>
    </dxf>
    <dxf>
      <border outline="0">
        <left style="thin">
          <color rgb="FF000000"/>
        </left>
        <right style="thin">
          <color rgb="FF000000"/>
        </right>
        <top style="thin">
          <color rgb="FF000000"/>
        </top>
        <bottom style="thin">
          <color rgb="FF000000"/>
        </bottom>
      </border>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numFmt numFmtId="13" formatCode="0%"/>
    </dxf>
    <dxf>
      <fill>
        <patternFill patternType="solid">
          <fgColor indexed="64"/>
          <bgColor theme="2"/>
        </patternFill>
      </fill>
    </dxf>
    <dxf>
      <fill>
        <patternFill patternType="solid">
          <fgColor indexed="64"/>
          <bgColor theme="2"/>
        </patternFill>
      </fill>
    </dxf>
    <dxf>
      <fill>
        <patternFill patternType="solid">
          <fgColor indexed="64"/>
          <bgColor theme="2"/>
        </patternFill>
      </fill>
    </dxf>
    <dxf>
      <fill>
        <patternFill patternType="solid">
          <fgColor indexed="64"/>
          <bgColor theme="2"/>
        </patternFill>
      </fill>
    </dxf>
    <dxf>
      <fill>
        <patternFill patternType="solid">
          <fgColor indexed="64"/>
          <bgColor theme="2"/>
        </patternFill>
      </fill>
    </dxf>
    <dxf>
      <fill>
        <patternFill patternType="solid">
          <fgColor indexed="64"/>
          <bgColor theme="2"/>
        </patternFill>
      </fill>
    </dxf>
    <dxf>
      <border outline="0">
        <left style="thin">
          <color rgb="FF000000"/>
        </left>
        <right style="thin">
          <color rgb="FF000000"/>
        </right>
        <top style="thin">
          <color rgb="FF000000"/>
        </top>
        <bottom style="thin">
          <color rgb="FF000000"/>
        </bottom>
      </border>
    </dxf>
    <dxf>
      <border outline="0">
        <left style="thin">
          <color rgb="FF000000"/>
        </left>
        <right style="thin">
          <color rgb="FF000000"/>
        </right>
        <top style="thin">
          <color rgb="FF000000"/>
        </top>
        <bottom style="thin">
          <color rgb="FF000000"/>
        </bottom>
      </border>
    </dxf>
    <dxf>
      <border outline="0">
        <left style="thin">
          <color rgb="FF000000"/>
        </left>
        <right style="thin">
          <color rgb="FF000000"/>
        </right>
        <top style="thin">
          <color rgb="FF000000"/>
        </top>
        <bottom style="thin">
          <color rgb="FF000000"/>
        </bottom>
      </border>
    </dxf>
    <dxf>
      <border outline="0">
        <left style="thin">
          <color rgb="FF000000"/>
        </left>
        <right style="thin">
          <color rgb="FF000000"/>
        </right>
        <top style="thin">
          <color rgb="FF000000"/>
        </top>
        <bottom style="thin">
          <color rgb="FF000000"/>
        </bottom>
      </border>
    </dxf>
    <dxf>
      <border outline="0">
        <left style="thin">
          <color rgb="FF000000"/>
        </left>
        <right style="thin">
          <color rgb="FF000000"/>
        </right>
        <top style="thin">
          <color rgb="FF000000"/>
        </top>
        <bottom style="thin">
          <color rgb="FF000000"/>
        </bottom>
      </border>
    </dxf>
    <dxf>
      <border outline="0">
        <left style="thin">
          <color rgb="FF000000"/>
        </left>
        <right style="thin">
          <color rgb="FF000000"/>
        </right>
        <top style="thin">
          <color rgb="FF000000"/>
        </top>
        <bottom style="thin">
          <color rgb="FF000000"/>
        </bottom>
      </border>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alignment horizontal="center"/>
    </dxf>
    <dxf>
      <alignment horizontal="center"/>
    </dxf>
    <dxf>
      <alignment horizontal="center"/>
    </dxf>
    <dxf>
      <fill>
        <patternFill patternType="solid">
          <fgColor indexed="64"/>
          <bgColor theme="2"/>
        </patternFill>
      </fill>
    </dxf>
    <dxf>
      <fill>
        <patternFill patternType="solid">
          <fgColor indexed="64"/>
          <bgColor theme="2"/>
        </patternFill>
      </fill>
    </dxf>
    <dxf>
      <fill>
        <patternFill patternType="solid">
          <fgColor indexed="64"/>
          <bgColor theme="2"/>
        </patternFill>
      </fill>
    </dxf>
    <dxf>
      <fill>
        <patternFill patternType="solid">
          <fgColor indexed="64"/>
          <bgColor theme="2"/>
        </patternFill>
      </fill>
    </dxf>
    <dxf>
      <fill>
        <patternFill patternType="solid">
          <fgColor indexed="64"/>
          <bgColor theme="2"/>
        </patternFill>
      </fill>
    </dxf>
    <dxf>
      <fill>
        <patternFill patternType="solid">
          <fgColor indexed="64"/>
          <bgColor theme="2"/>
        </patternFill>
      </fill>
    </dxf>
    <dxf>
      <fill>
        <patternFill patternType="solid">
          <fgColor indexed="64"/>
          <bgColor theme="2"/>
        </patternFill>
      </fill>
    </dxf>
    <dxf>
      <fill>
        <patternFill patternType="solid">
          <fgColor indexed="64"/>
          <bgColor theme="2"/>
        </patternFill>
      </fill>
    </dxf>
    <dxf>
      <fill>
        <patternFill patternType="solid">
          <fgColor indexed="64"/>
          <bgColor theme="2"/>
        </patternFill>
      </fill>
    </dxf>
    <dxf>
      <fill>
        <patternFill patternType="solid">
          <fgColor indexed="64"/>
          <bgColor theme="2"/>
        </patternFill>
      </fill>
    </dxf>
    <dxf>
      <border outline="0">
        <left style="thin">
          <color rgb="FF000000"/>
        </left>
        <right style="thin">
          <color rgb="FF000000"/>
        </right>
        <top style="thin">
          <color rgb="FF000000"/>
        </top>
        <bottom style="thin">
          <color rgb="FF000000"/>
        </bottom>
      </border>
    </dxf>
    <dxf>
      <border outline="0">
        <left style="thin">
          <color rgb="FF000000"/>
        </left>
        <right style="thin">
          <color rgb="FF000000"/>
        </right>
        <top style="thin">
          <color rgb="FF000000"/>
        </top>
        <bottom style="thin">
          <color rgb="FF000000"/>
        </bottom>
      </border>
    </dxf>
    <dxf>
      <border outline="0">
        <left style="thin">
          <color rgb="FF000000"/>
        </left>
        <right style="thin">
          <color rgb="FF000000"/>
        </right>
        <top style="thin">
          <color rgb="FF000000"/>
        </top>
        <bottom style="thin">
          <color rgb="FF000000"/>
        </bottom>
      </border>
    </dxf>
    <dxf>
      <border outline="0">
        <left style="thin">
          <color rgb="FF000000"/>
        </left>
        <right style="thin">
          <color rgb="FF000000"/>
        </right>
        <top style="thin">
          <color rgb="FF000000"/>
        </top>
        <bottom style="thin">
          <color rgb="FF000000"/>
        </bottom>
      </border>
    </dxf>
    <dxf>
      <border outline="0">
        <left style="thin">
          <color rgb="FF000000"/>
        </left>
        <right style="thin">
          <color rgb="FF000000"/>
        </right>
        <top style="thin">
          <color rgb="FF000000"/>
        </top>
        <bottom style="thin">
          <color rgb="FF000000"/>
        </bottom>
      </border>
    </dxf>
    <dxf>
      <border outline="0">
        <left style="thin">
          <color rgb="FF000000"/>
        </left>
        <right style="thin">
          <color rgb="FF000000"/>
        </right>
        <top style="thin">
          <color rgb="FF000000"/>
        </top>
        <bottom style="thin">
          <color rgb="FF000000"/>
        </bottom>
      </border>
    </dxf>
    <dxf>
      <border outline="0">
        <left style="thin">
          <color rgb="FF000000"/>
        </left>
        <right style="thin">
          <color rgb="FF000000"/>
        </right>
        <top style="thin">
          <color rgb="FF000000"/>
        </top>
        <bottom style="thin">
          <color rgb="FF000000"/>
        </bottom>
      </border>
    </dxf>
    <dxf>
      <border outline="0">
        <left style="thin">
          <color rgb="FF000000"/>
        </left>
        <right style="thin">
          <color rgb="FF000000"/>
        </right>
        <top style="thin">
          <color rgb="FF000000"/>
        </top>
        <bottom style="thin">
          <color rgb="FF000000"/>
        </bottom>
      </border>
    </dxf>
    <dxf>
      <border outline="0">
        <left style="thin">
          <color rgb="FF000000"/>
        </left>
        <right style="thin">
          <color rgb="FF000000"/>
        </right>
        <top style="thin">
          <color rgb="FF000000"/>
        </top>
        <bottom style="thin">
          <color rgb="FF000000"/>
        </bottom>
      </border>
    </dxf>
    <dxf>
      <border outline="0">
        <left style="thin">
          <color rgb="FF000000"/>
        </left>
        <right style="thin">
          <color rgb="FF000000"/>
        </right>
        <top style="thin">
          <color rgb="FF000000"/>
        </top>
        <bottom style="thin">
          <color rgb="FF000000"/>
        </bottom>
      </border>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alignment horizontal="center"/>
    </dxf>
    <dxf>
      <alignment horizontal="center"/>
    </dxf>
    <dxf>
      <fill>
        <patternFill patternType="solid">
          <fgColor indexed="64"/>
          <bgColor theme="2"/>
        </patternFill>
      </fill>
    </dxf>
    <dxf>
      <fill>
        <patternFill patternType="solid">
          <fgColor indexed="64"/>
          <bgColor theme="2"/>
        </patternFill>
      </fill>
    </dxf>
    <dxf>
      <fill>
        <patternFill patternType="solid">
          <fgColor indexed="64"/>
          <bgColor theme="2"/>
        </patternFill>
      </fill>
    </dxf>
    <dxf>
      <fill>
        <patternFill patternType="solid">
          <fgColor indexed="64"/>
          <bgColor theme="2"/>
        </patternFill>
      </fill>
    </dxf>
    <dxf>
      <fill>
        <patternFill patternType="solid">
          <fgColor indexed="64"/>
          <bgColor theme="2"/>
        </patternFill>
      </fill>
    </dxf>
    <dxf>
      <fill>
        <patternFill patternType="solid">
          <fgColor indexed="64"/>
          <bgColor theme="2"/>
        </patternFill>
      </fill>
    </dxf>
    <dxf>
      <fill>
        <patternFill patternType="solid">
          <fgColor indexed="64"/>
          <bgColor theme="2"/>
        </patternFill>
      </fill>
    </dxf>
    <dxf>
      <fill>
        <patternFill patternType="solid">
          <fgColor indexed="64"/>
          <bgColor theme="2"/>
        </patternFill>
      </fill>
    </dxf>
    <dxf>
      <fill>
        <patternFill patternType="solid">
          <fgColor indexed="64"/>
          <bgColor theme="2"/>
        </patternFill>
      </fill>
    </dxf>
    <dxf>
      <fill>
        <patternFill patternType="solid">
          <fgColor indexed="64"/>
          <bgColor theme="2"/>
        </patternFill>
      </fill>
    </dxf>
    <dxf>
      <border outline="0">
        <left style="thin">
          <color rgb="FF000000"/>
        </left>
        <right style="thin">
          <color rgb="FF000000"/>
        </right>
        <top style="thin">
          <color rgb="FF000000"/>
        </top>
        <bottom style="thin">
          <color rgb="FF000000"/>
        </bottom>
      </border>
    </dxf>
    <dxf>
      <border outline="0">
        <left style="thin">
          <color rgb="FF000000"/>
        </left>
        <right style="thin">
          <color rgb="FF000000"/>
        </right>
        <top style="thin">
          <color rgb="FF000000"/>
        </top>
        <bottom style="thin">
          <color rgb="FF000000"/>
        </bottom>
      </border>
    </dxf>
    <dxf>
      <border outline="0">
        <left style="thin">
          <color rgb="FF000000"/>
        </left>
        <right style="thin">
          <color rgb="FF000000"/>
        </right>
        <top style="thin">
          <color rgb="FF000000"/>
        </top>
        <bottom style="thin">
          <color rgb="FF000000"/>
        </bottom>
      </border>
    </dxf>
    <dxf>
      <border outline="0">
        <left style="thin">
          <color rgb="FF000000"/>
        </left>
        <right style="thin">
          <color rgb="FF000000"/>
        </right>
        <top style="thin">
          <color rgb="FF000000"/>
        </top>
        <bottom style="thin">
          <color rgb="FF000000"/>
        </bottom>
      </border>
    </dxf>
    <dxf>
      <border outline="0">
        <left style="thin">
          <color rgb="FF000000"/>
        </left>
        <right style="thin">
          <color rgb="FF000000"/>
        </right>
        <top style="thin">
          <color rgb="FF000000"/>
        </top>
        <bottom style="thin">
          <color rgb="FF000000"/>
        </bottom>
      </border>
    </dxf>
    <dxf>
      <border outline="0">
        <left style="thin">
          <color rgb="FF000000"/>
        </left>
        <right style="thin">
          <color rgb="FF000000"/>
        </right>
        <top style="thin">
          <color rgb="FF000000"/>
        </top>
        <bottom style="thin">
          <color rgb="FF000000"/>
        </bottom>
      </border>
    </dxf>
    <dxf>
      <border outline="0">
        <left style="thin">
          <color rgb="FF000000"/>
        </left>
        <right style="thin">
          <color rgb="FF000000"/>
        </right>
        <top style="thin">
          <color rgb="FF000000"/>
        </top>
        <bottom style="thin">
          <color rgb="FF000000"/>
        </bottom>
      </border>
    </dxf>
    <dxf>
      <border outline="0">
        <left style="thin">
          <color rgb="FF000000"/>
        </left>
        <right style="thin">
          <color rgb="FF000000"/>
        </right>
        <top style="thin">
          <color rgb="FF000000"/>
        </top>
        <bottom style="thin">
          <color rgb="FF000000"/>
        </bottom>
      </border>
    </dxf>
    <dxf>
      <border outline="0">
        <left style="thin">
          <color rgb="FF000000"/>
        </left>
        <right style="thin">
          <color rgb="FF000000"/>
        </right>
        <top style="thin">
          <color rgb="FF000000"/>
        </top>
        <bottom style="thin">
          <color rgb="FF000000"/>
        </bottom>
      </border>
    </dxf>
    <dxf>
      <border outline="0">
        <left style="thin">
          <color rgb="FF000000"/>
        </left>
        <right style="thin">
          <color rgb="FF000000"/>
        </right>
        <top style="thin">
          <color rgb="FF000000"/>
        </top>
        <bottom style="thin">
          <color rgb="FF000000"/>
        </bottom>
      </border>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2"/>
        </patternFill>
      </fill>
    </dxf>
    <dxf>
      <fill>
        <patternFill patternType="solid">
          <fgColor indexed="64"/>
          <bgColor theme="2"/>
        </patternFill>
      </fill>
    </dxf>
    <dxf>
      <fill>
        <patternFill patternType="solid">
          <fgColor indexed="64"/>
          <bgColor theme="2"/>
        </patternFill>
      </fill>
    </dxf>
    <dxf>
      <fill>
        <patternFill patternType="solid">
          <fgColor indexed="64"/>
          <bgColor theme="2"/>
        </patternFill>
      </fill>
    </dxf>
    <dxf>
      <fill>
        <patternFill patternType="solid">
          <fgColor indexed="64"/>
          <bgColor theme="2"/>
        </patternFill>
      </fill>
    </dxf>
    <dxf>
      <fill>
        <patternFill patternType="solid">
          <fgColor indexed="64"/>
          <bgColor theme="2"/>
        </patternFill>
      </fill>
    </dxf>
    <dxf>
      <border outline="0">
        <left style="thin">
          <color rgb="FF000000"/>
        </left>
        <right style="thin">
          <color rgb="FF000000"/>
        </right>
        <top style="thin">
          <color rgb="FF000000"/>
        </top>
        <bottom style="thin">
          <color rgb="FF000000"/>
        </bottom>
      </border>
    </dxf>
    <dxf>
      <border outline="0">
        <left style="thin">
          <color rgb="FF000000"/>
        </left>
        <right style="thin">
          <color rgb="FF000000"/>
        </right>
        <top style="thin">
          <color rgb="FF000000"/>
        </top>
        <bottom style="thin">
          <color rgb="FF000000"/>
        </bottom>
      </border>
    </dxf>
    <dxf>
      <border outline="0">
        <left style="thin">
          <color rgb="FF000000"/>
        </left>
        <right style="thin">
          <color rgb="FF000000"/>
        </right>
        <top style="thin">
          <color rgb="FF000000"/>
        </top>
        <bottom style="thin">
          <color rgb="FF000000"/>
        </bottom>
      </border>
    </dxf>
    <dxf>
      <border outline="0">
        <left style="thin">
          <color rgb="FF000000"/>
        </left>
        <right style="thin">
          <color rgb="FF000000"/>
        </right>
        <top style="thin">
          <color rgb="FF000000"/>
        </top>
        <bottom style="thin">
          <color rgb="FF000000"/>
        </bottom>
      </border>
    </dxf>
    <dxf>
      <border outline="0">
        <left style="thin">
          <color rgb="FF000000"/>
        </left>
        <right style="thin">
          <color rgb="FF000000"/>
        </right>
        <top style="thin">
          <color rgb="FF000000"/>
        </top>
        <bottom style="thin">
          <color rgb="FF000000"/>
        </bottom>
      </border>
    </dxf>
    <dxf>
      <border outline="0">
        <left style="thin">
          <color rgb="FF000000"/>
        </left>
        <right style="thin">
          <color rgb="FF000000"/>
        </right>
        <top style="thin">
          <color rgb="FF000000"/>
        </top>
        <bottom style="thin">
          <color rgb="FF000000"/>
        </bottom>
      </border>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alignment horizontal="center"/>
    </dxf>
    <dxf>
      <alignment horizontal="center"/>
    </dxf>
    <dxf>
      <fill>
        <patternFill patternType="solid">
          <fgColor indexed="64"/>
          <bgColor theme="2"/>
        </patternFill>
      </fill>
    </dxf>
    <dxf>
      <fill>
        <patternFill patternType="solid">
          <fgColor indexed="64"/>
          <bgColor theme="2"/>
        </patternFill>
      </fill>
    </dxf>
    <dxf>
      <fill>
        <patternFill patternType="solid">
          <fgColor indexed="64"/>
          <bgColor theme="2"/>
        </patternFill>
      </fill>
    </dxf>
    <dxf>
      <fill>
        <patternFill patternType="solid">
          <fgColor indexed="64"/>
          <bgColor theme="2"/>
        </patternFill>
      </fill>
    </dxf>
    <dxf>
      <fill>
        <patternFill patternType="solid">
          <fgColor indexed="64"/>
          <bgColor theme="2"/>
        </patternFill>
      </fill>
    </dxf>
    <dxf>
      <fill>
        <patternFill patternType="solid">
          <fgColor indexed="64"/>
          <bgColor theme="2"/>
        </patternFill>
      </fill>
    </dxf>
    <dxf>
      <fill>
        <patternFill patternType="solid">
          <fgColor indexed="64"/>
          <bgColor theme="2"/>
        </patternFill>
      </fill>
    </dxf>
    <dxf>
      <fill>
        <patternFill patternType="solid">
          <fgColor indexed="64"/>
          <bgColor theme="2"/>
        </patternFill>
      </fill>
    </dxf>
    <dxf>
      <fill>
        <patternFill patternType="solid">
          <fgColor indexed="64"/>
          <bgColor theme="2"/>
        </patternFill>
      </fill>
    </dxf>
    <dxf>
      <border outline="0">
        <left style="thin">
          <color rgb="FF000000"/>
        </left>
        <right style="thin">
          <color rgb="FF000000"/>
        </right>
        <top style="thin">
          <color rgb="FF000000"/>
        </top>
        <bottom style="thin">
          <color rgb="FF000000"/>
        </bottom>
      </border>
    </dxf>
    <dxf>
      <border outline="0">
        <left style="thin">
          <color rgb="FF000000"/>
        </left>
        <right style="thin">
          <color rgb="FF000000"/>
        </right>
        <top style="thin">
          <color rgb="FF000000"/>
        </top>
        <bottom style="thin">
          <color rgb="FF000000"/>
        </bottom>
      </border>
    </dxf>
    <dxf>
      <border outline="0">
        <left style="thin">
          <color rgb="FF000000"/>
        </left>
        <right style="thin">
          <color rgb="FF000000"/>
        </right>
        <top style="thin">
          <color rgb="FF000000"/>
        </top>
        <bottom style="thin">
          <color rgb="FF000000"/>
        </bottom>
      </border>
    </dxf>
    <dxf>
      <border outline="0">
        <left style="thin">
          <color rgb="FF000000"/>
        </left>
        <right style="thin">
          <color rgb="FF000000"/>
        </right>
        <top style="thin">
          <color rgb="FF000000"/>
        </top>
        <bottom style="thin">
          <color rgb="FF000000"/>
        </bottom>
      </border>
    </dxf>
    <dxf>
      <border outline="0">
        <left style="thin">
          <color rgb="FF000000"/>
        </left>
        <right style="thin">
          <color rgb="FF000000"/>
        </right>
        <top style="thin">
          <color rgb="FF000000"/>
        </top>
        <bottom style="thin">
          <color rgb="FF000000"/>
        </bottom>
      </border>
    </dxf>
    <dxf>
      <border outline="0">
        <left style="thin">
          <color rgb="FF000000"/>
        </left>
        <right style="thin">
          <color rgb="FF000000"/>
        </right>
        <top style="thin">
          <color rgb="FF000000"/>
        </top>
        <bottom style="thin">
          <color rgb="FF000000"/>
        </bottom>
      </border>
    </dxf>
    <dxf>
      <border outline="0">
        <left style="thin">
          <color rgb="FF000000"/>
        </left>
        <right style="thin">
          <color rgb="FF000000"/>
        </right>
        <top style="thin">
          <color rgb="FF000000"/>
        </top>
        <bottom style="thin">
          <color rgb="FF000000"/>
        </bottom>
      </border>
    </dxf>
    <dxf>
      <border outline="0">
        <left style="thin">
          <color rgb="FF000000"/>
        </left>
        <right style="thin">
          <color rgb="FF000000"/>
        </right>
        <top style="thin">
          <color rgb="FF000000"/>
        </top>
        <bottom style="thin">
          <color rgb="FF000000"/>
        </bottom>
      </border>
    </dxf>
    <dxf>
      <border outline="0">
        <left style="thin">
          <color rgb="FF000000"/>
        </left>
        <right style="thin">
          <color rgb="FF000000"/>
        </right>
        <top style="thin">
          <color rgb="FF000000"/>
        </top>
        <bottom style="thin">
          <color rgb="FF000000"/>
        </bottom>
      </border>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numFmt numFmtId="13" formatCode="0%"/>
    </dxf>
    <dxf>
      <fill>
        <patternFill patternType="solid">
          <fgColor indexed="64"/>
          <bgColor theme="2"/>
        </patternFill>
      </fill>
    </dxf>
    <dxf>
      <fill>
        <patternFill patternType="solid">
          <fgColor indexed="64"/>
          <bgColor theme="2"/>
        </patternFill>
      </fill>
    </dxf>
    <dxf>
      <fill>
        <patternFill patternType="solid">
          <fgColor indexed="64"/>
          <bgColor theme="2"/>
        </patternFill>
      </fill>
    </dxf>
    <dxf>
      <fill>
        <patternFill patternType="solid">
          <fgColor indexed="64"/>
          <bgColor theme="2"/>
        </patternFill>
      </fill>
    </dxf>
    <dxf>
      <fill>
        <patternFill patternType="solid">
          <fgColor indexed="64"/>
          <bgColor theme="2"/>
        </patternFill>
      </fill>
    </dxf>
    <dxf>
      <fill>
        <patternFill patternType="solid">
          <fgColor indexed="64"/>
          <bgColor theme="2"/>
        </patternFill>
      </fill>
    </dxf>
    <dxf>
      <border outline="0">
        <left style="thin">
          <color rgb="FF000000"/>
        </left>
        <right style="thin">
          <color rgb="FF000000"/>
        </right>
        <top style="thin">
          <color rgb="FF000000"/>
        </top>
        <bottom style="thin">
          <color rgb="FF000000"/>
        </bottom>
      </border>
    </dxf>
    <dxf>
      <border outline="0">
        <left style="thin">
          <color rgb="FF000000"/>
        </left>
        <right style="thin">
          <color rgb="FF000000"/>
        </right>
        <top style="thin">
          <color rgb="FF000000"/>
        </top>
        <bottom style="thin">
          <color rgb="FF000000"/>
        </bottom>
      </border>
    </dxf>
    <dxf>
      <border outline="0">
        <left style="thin">
          <color rgb="FF000000"/>
        </left>
        <right style="thin">
          <color rgb="FF000000"/>
        </right>
        <top style="thin">
          <color rgb="FF000000"/>
        </top>
        <bottom style="thin">
          <color rgb="FF000000"/>
        </bottom>
      </border>
    </dxf>
    <dxf>
      <border outline="0">
        <left style="thin">
          <color rgb="FF000000"/>
        </left>
        <right style="thin">
          <color rgb="FF000000"/>
        </right>
        <top style="thin">
          <color rgb="FF000000"/>
        </top>
        <bottom style="thin">
          <color rgb="FF000000"/>
        </bottom>
      </border>
    </dxf>
    <dxf>
      <border outline="0">
        <left style="thin">
          <color rgb="FF000000"/>
        </left>
        <right style="thin">
          <color rgb="FF000000"/>
        </right>
        <top style="thin">
          <color rgb="FF000000"/>
        </top>
        <bottom style="thin">
          <color rgb="FF000000"/>
        </bottom>
      </border>
    </dxf>
    <dxf>
      <border outline="0">
        <left style="thin">
          <color rgb="FF000000"/>
        </left>
        <right style="thin">
          <color rgb="FF000000"/>
        </right>
        <top style="thin">
          <color rgb="FF000000"/>
        </top>
        <bottom style="thin">
          <color rgb="FF000000"/>
        </bottom>
      </border>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alignment horizontal="center"/>
    </dxf>
    <dxf>
      <numFmt numFmtId="13" formatCode="0%"/>
    </dxf>
    <dxf>
      <fill>
        <patternFill patternType="solid">
          <fgColor indexed="64"/>
          <bgColor theme="2"/>
        </patternFill>
      </fill>
    </dxf>
    <dxf>
      <fill>
        <patternFill patternType="solid">
          <fgColor indexed="64"/>
          <bgColor theme="2"/>
        </patternFill>
      </fill>
    </dxf>
    <dxf>
      <fill>
        <patternFill patternType="solid">
          <fgColor indexed="64"/>
          <bgColor theme="2"/>
        </patternFill>
      </fill>
    </dxf>
    <dxf>
      <fill>
        <patternFill patternType="solid">
          <fgColor indexed="64"/>
          <bgColor theme="2"/>
        </patternFill>
      </fill>
    </dxf>
    <dxf>
      <fill>
        <patternFill patternType="solid">
          <fgColor indexed="64"/>
          <bgColor theme="2"/>
        </patternFill>
      </fill>
    </dxf>
    <dxf>
      <fill>
        <patternFill patternType="solid">
          <fgColor indexed="64"/>
          <bgColor theme="2"/>
        </patternFill>
      </fill>
    </dxf>
    <dxf>
      <fill>
        <patternFill patternType="solid">
          <fgColor indexed="64"/>
          <bgColor theme="2"/>
        </patternFill>
      </fill>
    </dxf>
    <dxf>
      <fill>
        <patternFill patternType="solid">
          <fgColor indexed="64"/>
          <bgColor theme="2"/>
        </patternFill>
      </fill>
    </dxf>
    <dxf>
      <fill>
        <patternFill patternType="solid">
          <fgColor indexed="64"/>
          <bgColor theme="2"/>
        </patternFill>
      </fill>
    </dxf>
    <dxf>
      <fill>
        <patternFill patternType="solid">
          <fgColor indexed="64"/>
          <bgColor theme="2"/>
        </patternFill>
      </fill>
    </dxf>
    <dxf>
      <border outline="0">
        <left style="thin">
          <color rgb="FF000000"/>
        </left>
        <right style="thin">
          <color rgb="FF000000"/>
        </right>
        <top style="thin">
          <color rgb="FF000000"/>
        </top>
        <bottom style="thin">
          <color rgb="FF000000"/>
        </bottom>
      </border>
    </dxf>
    <dxf>
      <border outline="0">
        <left style="thin">
          <color rgb="FF000000"/>
        </left>
        <right style="thin">
          <color rgb="FF000000"/>
        </right>
        <top style="thin">
          <color rgb="FF000000"/>
        </top>
        <bottom style="thin">
          <color rgb="FF000000"/>
        </bottom>
      </border>
    </dxf>
    <dxf>
      <border outline="0">
        <left style="thin">
          <color rgb="FF000000"/>
        </left>
        <right style="thin">
          <color rgb="FF000000"/>
        </right>
        <top style="thin">
          <color rgb="FF000000"/>
        </top>
        <bottom style="thin">
          <color rgb="FF000000"/>
        </bottom>
      </border>
    </dxf>
    <dxf>
      <border outline="0">
        <left style="thin">
          <color rgb="FF000000"/>
        </left>
        <right style="thin">
          <color rgb="FF000000"/>
        </right>
        <top style="thin">
          <color rgb="FF000000"/>
        </top>
        <bottom style="thin">
          <color rgb="FF000000"/>
        </bottom>
      </border>
    </dxf>
    <dxf>
      <border outline="0">
        <left style="thin">
          <color rgb="FF000000"/>
        </left>
        <right style="thin">
          <color rgb="FF000000"/>
        </right>
        <top style="thin">
          <color rgb="FF000000"/>
        </top>
        <bottom style="thin">
          <color rgb="FF000000"/>
        </bottom>
      </border>
    </dxf>
    <dxf>
      <border outline="0">
        <left style="thin">
          <color rgb="FF000000"/>
        </left>
        <right style="thin">
          <color rgb="FF000000"/>
        </right>
        <top style="thin">
          <color rgb="FF000000"/>
        </top>
        <bottom style="thin">
          <color rgb="FF000000"/>
        </bottom>
      </border>
    </dxf>
    <dxf>
      <border outline="0">
        <left style="thin">
          <color rgb="FF000000"/>
        </left>
        <right style="thin">
          <color rgb="FF000000"/>
        </right>
        <top style="thin">
          <color rgb="FF000000"/>
        </top>
        <bottom style="thin">
          <color rgb="FF000000"/>
        </bottom>
      </border>
    </dxf>
    <dxf>
      <border outline="0">
        <left style="thin">
          <color rgb="FF000000"/>
        </left>
        <right style="thin">
          <color rgb="FF000000"/>
        </right>
        <top style="thin">
          <color rgb="FF000000"/>
        </top>
        <bottom style="thin">
          <color rgb="FF000000"/>
        </bottom>
      </border>
    </dxf>
    <dxf>
      <border outline="0">
        <left style="thin">
          <color rgb="FF000000"/>
        </left>
        <right style="thin">
          <color rgb="FF000000"/>
        </right>
        <top style="thin">
          <color rgb="FF000000"/>
        </top>
        <bottom style="thin">
          <color rgb="FF000000"/>
        </bottom>
      </border>
    </dxf>
    <dxf>
      <border outline="0">
        <left style="thin">
          <color rgb="FF000000"/>
        </left>
        <right style="thin">
          <color rgb="FF000000"/>
        </right>
        <top style="thin">
          <color rgb="FF000000"/>
        </top>
        <bottom style="thin">
          <color rgb="FF000000"/>
        </bottom>
      </border>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alignment horizontal="center"/>
    </dxf>
    <dxf>
      <alignment horizontal="center"/>
    </dxf>
    <dxf>
      <alignment horizontal="center"/>
    </dxf>
    <dxf>
      <fill>
        <patternFill patternType="solid">
          <fgColor indexed="64"/>
          <bgColor theme="2"/>
        </patternFill>
      </fill>
    </dxf>
    <dxf>
      <fill>
        <patternFill patternType="solid">
          <fgColor indexed="64"/>
          <bgColor theme="2"/>
        </patternFill>
      </fill>
    </dxf>
    <dxf>
      <fill>
        <patternFill patternType="solid">
          <fgColor indexed="64"/>
          <bgColor theme="2"/>
        </patternFill>
      </fill>
    </dxf>
    <dxf>
      <fill>
        <patternFill patternType="solid">
          <fgColor indexed="64"/>
          <bgColor theme="2"/>
        </patternFill>
      </fill>
    </dxf>
    <dxf>
      <fill>
        <patternFill patternType="solid">
          <fgColor indexed="64"/>
          <bgColor theme="2"/>
        </patternFill>
      </fill>
    </dxf>
    <dxf>
      <fill>
        <patternFill patternType="solid">
          <fgColor indexed="64"/>
          <bgColor theme="2"/>
        </patternFill>
      </fill>
    </dxf>
    <dxf>
      <fill>
        <patternFill patternType="solid">
          <fgColor indexed="64"/>
          <bgColor theme="2"/>
        </patternFill>
      </fill>
    </dxf>
    <dxf>
      <fill>
        <patternFill patternType="solid">
          <fgColor indexed="64"/>
          <bgColor theme="2"/>
        </patternFill>
      </fill>
    </dxf>
    <dxf>
      <fill>
        <patternFill patternType="solid">
          <fgColor indexed="64"/>
          <bgColor theme="2"/>
        </patternFill>
      </fill>
    </dxf>
    <dxf>
      <fill>
        <patternFill patternType="solid">
          <fgColor indexed="64"/>
          <bgColor theme="2"/>
        </patternFill>
      </fill>
    </dxf>
    <dxf>
      <border outline="0">
        <left style="thin">
          <color rgb="FF000000"/>
        </left>
        <right style="thin">
          <color rgb="FF000000"/>
        </right>
        <top style="thin">
          <color rgb="FF000000"/>
        </top>
        <bottom style="thin">
          <color rgb="FF000000"/>
        </bottom>
      </border>
    </dxf>
    <dxf>
      <border outline="0">
        <left style="thin">
          <color rgb="FF000000"/>
        </left>
        <right style="thin">
          <color rgb="FF000000"/>
        </right>
        <top style="thin">
          <color rgb="FF000000"/>
        </top>
        <bottom style="thin">
          <color rgb="FF000000"/>
        </bottom>
      </border>
    </dxf>
    <dxf>
      <border outline="0">
        <left style="thin">
          <color rgb="FF000000"/>
        </left>
        <right style="thin">
          <color rgb="FF000000"/>
        </right>
        <top style="thin">
          <color rgb="FF000000"/>
        </top>
        <bottom style="thin">
          <color rgb="FF000000"/>
        </bottom>
      </border>
    </dxf>
    <dxf>
      <border outline="0">
        <left style="thin">
          <color rgb="FF000000"/>
        </left>
        <right style="thin">
          <color rgb="FF000000"/>
        </right>
        <top style="thin">
          <color rgb="FF000000"/>
        </top>
        <bottom style="thin">
          <color rgb="FF000000"/>
        </bottom>
      </border>
    </dxf>
    <dxf>
      <border outline="0">
        <left style="thin">
          <color rgb="FF000000"/>
        </left>
        <right style="thin">
          <color rgb="FF000000"/>
        </right>
        <top style="thin">
          <color rgb="FF000000"/>
        </top>
        <bottom style="thin">
          <color rgb="FF000000"/>
        </bottom>
      </border>
    </dxf>
    <dxf>
      <border outline="0">
        <left style="thin">
          <color rgb="FF000000"/>
        </left>
        <right style="thin">
          <color rgb="FF000000"/>
        </right>
        <top style="thin">
          <color rgb="FF000000"/>
        </top>
        <bottom style="thin">
          <color rgb="FF000000"/>
        </bottom>
      </border>
    </dxf>
    <dxf>
      <border outline="0">
        <left style="thin">
          <color rgb="FF000000"/>
        </left>
        <right style="thin">
          <color rgb="FF000000"/>
        </right>
        <top style="thin">
          <color rgb="FF000000"/>
        </top>
        <bottom style="thin">
          <color rgb="FF000000"/>
        </bottom>
      </border>
    </dxf>
    <dxf>
      <border outline="0">
        <left style="thin">
          <color rgb="FF000000"/>
        </left>
        <right style="thin">
          <color rgb="FF000000"/>
        </right>
        <top style="thin">
          <color rgb="FF000000"/>
        </top>
        <bottom style="thin">
          <color rgb="FF000000"/>
        </bottom>
      </border>
    </dxf>
    <dxf>
      <border outline="0">
        <left style="thin">
          <color rgb="FF000000"/>
        </left>
        <right style="thin">
          <color rgb="FF000000"/>
        </right>
        <top style="thin">
          <color rgb="FF000000"/>
        </top>
        <bottom style="thin">
          <color rgb="FF000000"/>
        </bottom>
      </border>
    </dxf>
    <dxf>
      <border outline="0">
        <left style="thin">
          <color rgb="FF000000"/>
        </left>
        <right style="thin">
          <color rgb="FF000000"/>
        </right>
        <top style="thin">
          <color rgb="FF000000"/>
        </top>
        <bottom style="thin">
          <color rgb="FF000000"/>
        </bottom>
      </border>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numFmt numFmtId="13" formatCode="0%"/>
    </dxf>
    <dxf>
      <fill>
        <patternFill patternType="solid">
          <fgColor indexed="64"/>
          <bgColor theme="2"/>
        </patternFill>
      </fill>
    </dxf>
    <dxf>
      <fill>
        <patternFill patternType="solid">
          <fgColor indexed="64"/>
          <bgColor theme="2"/>
        </patternFill>
      </fill>
    </dxf>
    <dxf>
      <fill>
        <patternFill patternType="solid">
          <fgColor indexed="64"/>
          <bgColor theme="2"/>
        </patternFill>
      </fill>
    </dxf>
    <dxf>
      <fill>
        <patternFill patternType="solid">
          <fgColor indexed="64"/>
          <bgColor theme="2"/>
        </patternFill>
      </fill>
    </dxf>
    <dxf>
      <fill>
        <patternFill patternType="solid">
          <fgColor indexed="64"/>
          <bgColor theme="2"/>
        </patternFill>
      </fill>
    </dxf>
    <dxf>
      <fill>
        <patternFill patternType="solid">
          <fgColor indexed="64"/>
          <bgColor theme="2"/>
        </patternFill>
      </fill>
    </dxf>
    <dxf>
      <border outline="0">
        <left style="thin">
          <color rgb="FF000000"/>
        </left>
        <right style="thin">
          <color rgb="FF000000"/>
        </right>
        <top style="thin">
          <color rgb="FF000000"/>
        </top>
        <bottom style="thin">
          <color rgb="FF000000"/>
        </bottom>
      </border>
    </dxf>
    <dxf>
      <border outline="0">
        <left style="thin">
          <color rgb="FF000000"/>
        </left>
        <right style="thin">
          <color rgb="FF000000"/>
        </right>
        <top style="thin">
          <color rgb="FF000000"/>
        </top>
        <bottom style="thin">
          <color rgb="FF000000"/>
        </bottom>
      </border>
    </dxf>
    <dxf>
      <border outline="0">
        <left style="thin">
          <color rgb="FF000000"/>
        </left>
        <right style="thin">
          <color rgb="FF000000"/>
        </right>
        <top style="thin">
          <color rgb="FF000000"/>
        </top>
        <bottom style="thin">
          <color rgb="FF000000"/>
        </bottom>
      </border>
    </dxf>
    <dxf>
      <border outline="0">
        <left style="thin">
          <color rgb="FF000000"/>
        </left>
        <right style="thin">
          <color rgb="FF000000"/>
        </right>
        <top style="thin">
          <color rgb="FF000000"/>
        </top>
        <bottom style="thin">
          <color rgb="FF000000"/>
        </bottom>
      </border>
    </dxf>
    <dxf>
      <border outline="0">
        <left style="thin">
          <color rgb="FF000000"/>
        </left>
        <right style="thin">
          <color rgb="FF000000"/>
        </right>
        <top style="thin">
          <color rgb="FF000000"/>
        </top>
        <bottom style="thin">
          <color rgb="FF000000"/>
        </bottom>
      </border>
    </dxf>
    <dxf>
      <border outline="0">
        <left style="thin">
          <color rgb="FF000000"/>
        </left>
        <right style="thin">
          <color rgb="FF000000"/>
        </right>
        <top style="thin">
          <color rgb="FF000000"/>
        </top>
        <bottom style="thin">
          <color rgb="FF000000"/>
        </bottom>
      </border>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1.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18.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_rels/chart19.xml.rels><?xml version="1.0" encoding="UTF-8" standalone="yes"?>
<Relationships xmlns="http://schemas.openxmlformats.org/package/2006/relationships"><Relationship Id="rId2" Type="http://schemas.microsoft.com/office/2011/relationships/chartColorStyle" Target="colors19.xml"/><Relationship Id="rId1" Type="http://schemas.microsoft.com/office/2011/relationships/chartStyle" Target="style19.xml"/></Relationships>
</file>

<file path=xl/charts/_rels/chart20.xml.rels><?xml version="1.0" encoding="UTF-8" standalone="yes"?>
<Relationships xmlns="http://schemas.openxmlformats.org/package/2006/relationships"><Relationship Id="rId2" Type="http://schemas.microsoft.com/office/2011/relationships/chartColorStyle" Target="colors20.xml"/><Relationship Id="rId1" Type="http://schemas.microsoft.com/office/2011/relationships/chartStyle" Target="style20.xml"/></Relationships>
</file>

<file path=xl/charts/_rels/chart21.xml.rels><?xml version="1.0" encoding="UTF-8" standalone="yes"?>
<Relationships xmlns="http://schemas.openxmlformats.org/package/2006/relationships"><Relationship Id="rId2" Type="http://schemas.microsoft.com/office/2011/relationships/chartColorStyle" Target="colors21.xml"/><Relationship Id="rId1" Type="http://schemas.microsoft.com/office/2011/relationships/chartStyle" Target="style21.xml"/></Relationships>
</file>

<file path=xl/charts/_rels/chart22.xml.rels><?xml version="1.0" encoding="UTF-8" standalone="yes"?>
<Relationships xmlns="http://schemas.openxmlformats.org/package/2006/relationships"><Relationship Id="rId2" Type="http://schemas.microsoft.com/office/2011/relationships/chartColorStyle" Target="colors22.xml"/><Relationship Id="rId1" Type="http://schemas.microsoft.com/office/2011/relationships/chartStyle" Target="style22.xml"/></Relationships>
</file>

<file path=xl/charts/_rels/chart23.xml.rels><?xml version="1.0" encoding="UTF-8" standalone="yes"?>
<Relationships xmlns="http://schemas.openxmlformats.org/package/2006/relationships"><Relationship Id="rId2" Type="http://schemas.microsoft.com/office/2011/relationships/chartColorStyle" Target="colors23.xml"/><Relationship Id="rId1" Type="http://schemas.microsoft.com/office/2011/relationships/chartStyle" Target="style23.xml"/></Relationships>
</file>

<file path=xl/charts/_rels/chart24.xml.rels><?xml version="1.0" encoding="UTF-8" standalone="yes"?>
<Relationships xmlns="http://schemas.openxmlformats.org/package/2006/relationships"><Relationship Id="rId2" Type="http://schemas.microsoft.com/office/2011/relationships/chartColorStyle" Target="colors24.xml"/><Relationship Id="rId1" Type="http://schemas.microsoft.com/office/2011/relationships/chartStyle" Target="style24.xml"/></Relationships>
</file>

<file path=xl/charts/_rels/chart25.xml.rels><?xml version="1.0" encoding="UTF-8" standalone="yes"?>
<Relationships xmlns="http://schemas.openxmlformats.org/package/2006/relationships"><Relationship Id="rId2" Type="http://schemas.microsoft.com/office/2011/relationships/chartColorStyle" Target="colors25.xml"/><Relationship Id="rId1" Type="http://schemas.microsoft.com/office/2011/relationships/chartStyle" Target="style25.xml"/></Relationships>
</file>

<file path=xl/charts/_rels/chart26.xml.rels><?xml version="1.0" encoding="UTF-8" standalone="yes"?>
<Relationships xmlns="http://schemas.openxmlformats.org/package/2006/relationships"><Relationship Id="rId2" Type="http://schemas.microsoft.com/office/2011/relationships/chartColorStyle" Target="colors26.xml"/><Relationship Id="rId1" Type="http://schemas.microsoft.com/office/2011/relationships/chartStyle" Target="style2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[north_america_bear_killings.xlsx]pivot tables!PivotTable1</c:name>
    <c:fmtId val="3"/>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a:t>Fatalities over the years</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rgbClr val="000000"/>
            </a:solidFill>
            <a:prstDash val="solid"/>
            <a:round/>
          </a:ln>
          <a:effectLst/>
        </c:spPr>
        <c:marker>
          <c:symbol val="circle"/>
          <c:size val="5"/>
          <c:spPr>
            <a:solidFill>
              <a:srgbClr val="000000"/>
            </a:solidFill>
            <a:ln w="9525">
              <a:solidFill>
                <a:srgbClr val="000000"/>
              </a:solidFill>
              <a:prstDash val="soli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rgbClr val="ED7D31"/>
            </a:solidFill>
            <a:prstDash val="solid"/>
            <a:round/>
          </a:ln>
          <a:effectLst/>
        </c:spPr>
        <c:marker>
          <c:symbol val="circle"/>
          <c:size val="5"/>
          <c:spPr>
            <a:solidFill>
              <a:srgbClr val="ED7D31"/>
            </a:solidFill>
            <a:ln w="9525">
              <a:solidFill>
                <a:srgbClr val="ED7D31"/>
              </a:solidFill>
              <a:prstDash val="soli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rgbClr val="BDD7EE"/>
            </a:solidFill>
            <a:prstDash val="solid"/>
            <a:round/>
          </a:ln>
          <a:effectLst/>
        </c:spPr>
        <c:marker>
          <c:symbol val="circle"/>
          <c:size val="5"/>
          <c:spPr>
            <a:solidFill>
              <a:srgbClr val="BDD7EE"/>
            </a:solidFill>
            <a:ln w="9525">
              <a:solidFill>
                <a:srgbClr val="BDD7EE"/>
              </a:solidFill>
              <a:prstDash val="soli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tables'!$B$4:$B$5</c:f>
              <c:strCache>
                <c:ptCount val="1"/>
                <c:pt idx="0">
                  <c:v>Black bear</c:v>
                </c:pt>
              </c:strCache>
            </c:strRef>
          </c:tx>
          <c:spPr>
            <a:ln w="28575" cap="rnd">
              <a:solidFill>
                <a:srgbClr val="000000"/>
              </a:solidFill>
              <a:prstDash val="solid"/>
              <a:round/>
            </a:ln>
            <a:effectLst/>
          </c:spPr>
          <c:marker>
            <c:symbol val="circle"/>
            <c:size val="5"/>
            <c:spPr>
              <a:solidFill>
                <a:srgbClr val="000000"/>
              </a:solidFill>
              <a:ln w="9525">
                <a:solidFill>
                  <a:srgbClr val="000000"/>
                </a:solidFill>
                <a:prstDash val="solid"/>
              </a:ln>
              <a:effectLst/>
            </c:spPr>
          </c:marker>
          <c:cat>
            <c:strRef>
              <c:f>'pivot tables'!$A$6:$A$12</c:f>
              <c:strCache>
                <c:ptCount val="6"/>
                <c:pt idx="0">
                  <c:v>1900-1920</c:v>
                </c:pt>
                <c:pt idx="1">
                  <c:v>1921-1940</c:v>
                </c:pt>
                <c:pt idx="2">
                  <c:v>1941-1960</c:v>
                </c:pt>
                <c:pt idx="3">
                  <c:v>1961-1980</c:v>
                </c:pt>
                <c:pt idx="4">
                  <c:v>1981-2000</c:v>
                </c:pt>
                <c:pt idx="5">
                  <c:v>2001-2020</c:v>
                </c:pt>
              </c:strCache>
            </c:strRef>
          </c:cat>
          <c:val>
            <c:numRef>
              <c:f>'pivot tables'!$B$6:$B$12</c:f>
              <c:numCache>
                <c:formatCode>General</c:formatCode>
                <c:ptCount val="6"/>
                <c:pt idx="0">
                  <c:v>5</c:v>
                </c:pt>
                <c:pt idx="1">
                  <c:v>8</c:v>
                </c:pt>
                <c:pt idx="2">
                  <c:v>8</c:v>
                </c:pt>
                <c:pt idx="3">
                  <c:v>16</c:v>
                </c:pt>
                <c:pt idx="4">
                  <c:v>16</c:v>
                </c:pt>
                <c:pt idx="5">
                  <c:v>23</c:v>
                </c:pt>
              </c:numCache>
            </c:numRef>
          </c:val>
          <c:smooth val="0"/>
          <c:extLst>
            <c:ext xmlns:c16="http://schemas.microsoft.com/office/drawing/2014/chart" uri="{C3380CC4-5D6E-409C-BE32-E72D297353CC}">
              <c16:uniqueId val="{00000001-D4A6-40F7-8FA0-426AB434AB8A}"/>
            </c:ext>
          </c:extLst>
        </c:ser>
        <c:ser>
          <c:idx val="1"/>
          <c:order val="1"/>
          <c:tx>
            <c:strRef>
              <c:f>'pivot tables'!$C$4:$C$5</c:f>
              <c:strCache>
                <c:ptCount val="1"/>
                <c:pt idx="0">
                  <c:v>Brown bear</c:v>
                </c:pt>
              </c:strCache>
            </c:strRef>
          </c:tx>
          <c:spPr>
            <a:ln w="28575" cap="rnd">
              <a:solidFill>
                <a:srgbClr val="ED7D31"/>
              </a:solidFill>
              <a:prstDash val="solid"/>
              <a:round/>
            </a:ln>
            <a:effectLst/>
          </c:spPr>
          <c:marker>
            <c:symbol val="circle"/>
            <c:size val="5"/>
            <c:spPr>
              <a:solidFill>
                <a:srgbClr val="ED7D31"/>
              </a:solidFill>
              <a:ln w="9525">
                <a:solidFill>
                  <a:srgbClr val="ED7D31"/>
                </a:solidFill>
                <a:prstDash val="solid"/>
              </a:ln>
              <a:effectLst/>
            </c:spPr>
          </c:marker>
          <c:cat>
            <c:strRef>
              <c:f>'pivot tables'!$A$6:$A$12</c:f>
              <c:strCache>
                <c:ptCount val="6"/>
                <c:pt idx="0">
                  <c:v>1900-1920</c:v>
                </c:pt>
                <c:pt idx="1">
                  <c:v>1921-1940</c:v>
                </c:pt>
                <c:pt idx="2">
                  <c:v>1941-1960</c:v>
                </c:pt>
                <c:pt idx="3">
                  <c:v>1961-1980</c:v>
                </c:pt>
                <c:pt idx="4">
                  <c:v>1981-2000</c:v>
                </c:pt>
                <c:pt idx="5">
                  <c:v>2001-2020</c:v>
                </c:pt>
              </c:strCache>
            </c:strRef>
          </c:cat>
          <c:val>
            <c:numRef>
              <c:f>'pivot tables'!$C$6:$C$12</c:f>
              <c:numCache>
                <c:formatCode>General</c:formatCode>
                <c:ptCount val="6"/>
                <c:pt idx="0">
                  <c:v>1</c:v>
                </c:pt>
                <c:pt idx="1">
                  <c:v>6</c:v>
                </c:pt>
                <c:pt idx="2">
                  <c:v>8</c:v>
                </c:pt>
                <c:pt idx="3">
                  <c:v>15</c:v>
                </c:pt>
                <c:pt idx="4">
                  <c:v>23</c:v>
                </c:pt>
                <c:pt idx="5">
                  <c:v>27</c:v>
                </c:pt>
              </c:numCache>
            </c:numRef>
          </c:val>
          <c:smooth val="0"/>
          <c:extLst>
            <c:ext xmlns:c16="http://schemas.microsoft.com/office/drawing/2014/chart" uri="{C3380CC4-5D6E-409C-BE32-E72D297353CC}">
              <c16:uniqueId val="{00000003-D4A6-40F7-8FA0-426AB434AB8A}"/>
            </c:ext>
          </c:extLst>
        </c:ser>
        <c:ser>
          <c:idx val="2"/>
          <c:order val="2"/>
          <c:tx>
            <c:strRef>
              <c:f>'pivot tables'!$D$4:$D$5</c:f>
              <c:strCache>
                <c:ptCount val="1"/>
                <c:pt idx="0">
                  <c:v>Polar Bear</c:v>
                </c:pt>
              </c:strCache>
            </c:strRef>
          </c:tx>
          <c:spPr>
            <a:ln w="28575" cap="rnd">
              <a:solidFill>
                <a:srgbClr val="BDD7EE"/>
              </a:solidFill>
              <a:prstDash val="solid"/>
              <a:round/>
            </a:ln>
            <a:effectLst/>
          </c:spPr>
          <c:marker>
            <c:symbol val="circle"/>
            <c:size val="5"/>
            <c:spPr>
              <a:solidFill>
                <a:srgbClr val="BDD7EE"/>
              </a:solidFill>
              <a:ln w="9525">
                <a:solidFill>
                  <a:srgbClr val="BDD7EE"/>
                </a:solidFill>
                <a:prstDash val="solid"/>
              </a:ln>
              <a:effectLst/>
            </c:spPr>
          </c:marker>
          <c:cat>
            <c:strRef>
              <c:f>'pivot tables'!$A$6:$A$12</c:f>
              <c:strCache>
                <c:ptCount val="6"/>
                <c:pt idx="0">
                  <c:v>1900-1920</c:v>
                </c:pt>
                <c:pt idx="1">
                  <c:v>1921-1940</c:v>
                </c:pt>
                <c:pt idx="2">
                  <c:v>1941-1960</c:v>
                </c:pt>
                <c:pt idx="3">
                  <c:v>1961-1980</c:v>
                </c:pt>
                <c:pt idx="4">
                  <c:v>1981-2000</c:v>
                </c:pt>
                <c:pt idx="5">
                  <c:v>2001-2020</c:v>
                </c:pt>
              </c:strCache>
            </c:strRef>
          </c:cat>
          <c:val>
            <c:numRef>
              <c:f>'pivot tables'!$D$6:$D$12</c:f>
              <c:numCache>
                <c:formatCode>General</c:formatCode>
                <c:ptCount val="6"/>
                <c:pt idx="3">
                  <c:v>4</c:v>
                </c:pt>
                <c:pt idx="4">
                  <c:v>5</c:v>
                </c:pt>
                <c:pt idx="5">
                  <c:v>1</c:v>
                </c:pt>
              </c:numCache>
            </c:numRef>
          </c:val>
          <c:smooth val="0"/>
          <c:extLst>
            <c:ext xmlns:c16="http://schemas.microsoft.com/office/drawing/2014/chart" uri="{C3380CC4-5D6E-409C-BE32-E72D297353CC}">
              <c16:uniqueId val="{00000005-D4A6-40F7-8FA0-426AB434AB8A}"/>
            </c:ext>
          </c:extLst>
        </c:ser>
        <c:dLbls>
          <c:showLegendKey val="0"/>
          <c:showVal val="0"/>
          <c:showCatName val="0"/>
          <c:showSerName val="0"/>
          <c:showPercent val="0"/>
          <c:showBubbleSize val="0"/>
        </c:dLbls>
        <c:marker val="1"/>
        <c:smooth val="0"/>
        <c:axId val="1233748104"/>
        <c:axId val="1233751576"/>
      </c:lineChart>
      <c:catAx>
        <c:axId val="123374810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Year Brackets</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33751576"/>
        <c:crosses val="autoZero"/>
        <c:auto val="1"/>
        <c:lblAlgn val="ctr"/>
        <c:lblOffset val="100"/>
        <c:noMultiLvlLbl val="0"/>
      </c:catAx>
      <c:valAx>
        <c:axId val="123375157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Fatalities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3374810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[north_america_bear_killings.xlsx]pivot tables!PivotTable2</c:name>
    <c:fmtId val="3"/>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a:t>Fatalities per State</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rgbClr val="00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BDD7EE"/>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stacked"/>
        <c:varyColors val="0"/>
        <c:ser>
          <c:idx val="0"/>
          <c:order val="0"/>
          <c:tx>
            <c:strRef>
              <c:f>'pivot tables'!$B$20:$B$21</c:f>
              <c:strCache>
                <c:ptCount val="1"/>
                <c:pt idx="0">
                  <c:v>Black bear</c:v>
                </c:pt>
              </c:strCache>
            </c:strRef>
          </c:tx>
          <c:spPr>
            <a:solidFill>
              <a:srgbClr val="000000"/>
            </a:solidFill>
            <a:ln>
              <a:noFill/>
            </a:ln>
            <a:effectLst/>
          </c:spPr>
          <c:invertIfNegative val="0"/>
          <c:cat>
            <c:strRef>
              <c:f>'pivot tables'!$A$22:$A$55</c:f>
              <c:strCache>
                <c:ptCount val="33"/>
                <c:pt idx="0">
                  <c:v>Alaska</c:v>
                </c:pt>
                <c:pt idx="1">
                  <c:v>British Columbia</c:v>
                </c:pt>
                <c:pt idx="2">
                  <c:v>Alberta</c:v>
                </c:pt>
                <c:pt idx="3">
                  <c:v>Montana</c:v>
                </c:pt>
                <c:pt idx="4">
                  <c:v>Wyoming</c:v>
                </c:pt>
                <c:pt idx="5">
                  <c:v>Ontario</c:v>
                </c:pt>
                <c:pt idx="6">
                  <c:v>New York</c:v>
                </c:pt>
                <c:pt idx="7">
                  <c:v>Quebec</c:v>
                </c:pt>
                <c:pt idx="8">
                  <c:v>Yukon</c:v>
                </c:pt>
                <c:pt idx="9">
                  <c:v>Manitoba</c:v>
                </c:pt>
                <c:pt idx="10">
                  <c:v>Colorado</c:v>
                </c:pt>
                <c:pt idx="11">
                  <c:v>Arizona</c:v>
                </c:pt>
                <c:pt idx="12">
                  <c:v>Northwest Territories</c:v>
                </c:pt>
                <c:pt idx="13">
                  <c:v>Illinois</c:v>
                </c:pt>
                <c:pt idx="14">
                  <c:v>West Virginia</c:v>
                </c:pt>
                <c:pt idx="15">
                  <c:v>Ohio</c:v>
                </c:pt>
                <c:pt idx="16">
                  <c:v>Minnesota</c:v>
                </c:pt>
                <c:pt idx="17">
                  <c:v>Saskatchewan</c:v>
                </c:pt>
                <c:pt idx="18">
                  <c:v>Michigan</c:v>
                </c:pt>
                <c:pt idx="19">
                  <c:v>Washington</c:v>
                </c:pt>
                <c:pt idx="20">
                  <c:v>Tennessee</c:v>
                </c:pt>
                <c:pt idx="21">
                  <c:v>California</c:v>
                </c:pt>
                <c:pt idx="22">
                  <c:v>Pennsylvania</c:v>
                </c:pt>
                <c:pt idx="23">
                  <c:v>Maine</c:v>
                </c:pt>
                <c:pt idx="24">
                  <c:v>Nunavut</c:v>
                </c:pt>
                <c:pt idx="25">
                  <c:v>Vermont</c:v>
                </c:pt>
                <c:pt idx="26">
                  <c:v>New Hampshire</c:v>
                </c:pt>
                <c:pt idx="27">
                  <c:v>Missouri</c:v>
                </c:pt>
                <c:pt idx="28">
                  <c:v>Texas</c:v>
                </c:pt>
                <c:pt idx="29">
                  <c:v>Maryland</c:v>
                </c:pt>
                <c:pt idx="30">
                  <c:v>Utah</c:v>
                </c:pt>
                <c:pt idx="31">
                  <c:v>New Jersey</c:v>
                </c:pt>
                <c:pt idx="32">
                  <c:v>New Mexico</c:v>
                </c:pt>
              </c:strCache>
            </c:strRef>
          </c:cat>
          <c:val>
            <c:numRef>
              <c:f>'pivot tables'!$B$22:$B$55</c:f>
              <c:numCache>
                <c:formatCode>General</c:formatCode>
                <c:ptCount val="33"/>
                <c:pt idx="0">
                  <c:v>6</c:v>
                </c:pt>
                <c:pt idx="1">
                  <c:v>11</c:v>
                </c:pt>
                <c:pt idx="2">
                  <c:v>6</c:v>
                </c:pt>
                <c:pt idx="5">
                  <c:v>9</c:v>
                </c:pt>
                <c:pt idx="6">
                  <c:v>4</c:v>
                </c:pt>
                <c:pt idx="7">
                  <c:v>5</c:v>
                </c:pt>
                <c:pt idx="9">
                  <c:v>2</c:v>
                </c:pt>
                <c:pt idx="10">
                  <c:v>3</c:v>
                </c:pt>
                <c:pt idx="11">
                  <c:v>4</c:v>
                </c:pt>
                <c:pt idx="12">
                  <c:v>2</c:v>
                </c:pt>
                <c:pt idx="13">
                  <c:v>2</c:v>
                </c:pt>
                <c:pt idx="14">
                  <c:v>3</c:v>
                </c:pt>
                <c:pt idx="15">
                  <c:v>1</c:v>
                </c:pt>
                <c:pt idx="16">
                  <c:v>2</c:v>
                </c:pt>
                <c:pt idx="17">
                  <c:v>2</c:v>
                </c:pt>
                <c:pt idx="18">
                  <c:v>1</c:v>
                </c:pt>
                <c:pt idx="19">
                  <c:v>1</c:v>
                </c:pt>
                <c:pt idx="20">
                  <c:v>2</c:v>
                </c:pt>
                <c:pt idx="22">
                  <c:v>2</c:v>
                </c:pt>
                <c:pt idx="23">
                  <c:v>2</c:v>
                </c:pt>
                <c:pt idx="25">
                  <c:v>1</c:v>
                </c:pt>
                <c:pt idx="26">
                  <c:v>1</c:v>
                </c:pt>
                <c:pt idx="28">
                  <c:v>1</c:v>
                </c:pt>
                <c:pt idx="30">
                  <c:v>1</c:v>
                </c:pt>
                <c:pt idx="31">
                  <c:v>1</c:v>
                </c:pt>
                <c:pt idx="32">
                  <c:v>1</c:v>
                </c:pt>
              </c:numCache>
            </c:numRef>
          </c:val>
          <c:extLst>
            <c:ext xmlns:c16="http://schemas.microsoft.com/office/drawing/2014/chart" uri="{C3380CC4-5D6E-409C-BE32-E72D297353CC}">
              <c16:uniqueId val="{00000001-5DFF-410B-82F5-2EDEC53D538E}"/>
            </c:ext>
          </c:extLst>
        </c:ser>
        <c:ser>
          <c:idx val="1"/>
          <c:order val="1"/>
          <c:tx>
            <c:strRef>
              <c:f>'pivot tables'!$C$20:$C$21</c:f>
              <c:strCache>
                <c:ptCount val="1"/>
                <c:pt idx="0">
                  <c:v>Brown bear</c:v>
                </c:pt>
              </c:strCache>
            </c:strRef>
          </c:tx>
          <c:spPr>
            <a:solidFill>
              <a:schemeClr val="accent2"/>
            </a:solidFill>
            <a:ln>
              <a:noFill/>
            </a:ln>
            <a:effectLst/>
          </c:spPr>
          <c:invertIfNegative val="0"/>
          <c:cat>
            <c:strRef>
              <c:f>'pivot tables'!$A$22:$A$55</c:f>
              <c:strCache>
                <c:ptCount val="33"/>
                <c:pt idx="0">
                  <c:v>Alaska</c:v>
                </c:pt>
                <c:pt idx="1">
                  <c:v>British Columbia</c:v>
                </c:pt>
                <c:pt idx="2">
                  <c:v>Alberta</c:v>
                </c:pt>
                <c:pt idx="3">
                  <c:v>Montana</c:v>
                </c:pt>
                <c:pt idx="4">
                  <c:v>Wyoming</c:v>
                </c:pt>
                <c:pt idx="5">
                  <c:v>Ontario</c:v>
                </c:pt>
                <c:pt idx="6">
                  <c:v>New York</c:v>
                </c:pt>
                <c:pt idx="7">
                  <c:v>Quebec</c:v>
                </c:pt>
                <c:pt idx="8">
                  <c:v>Yukon</c:v>
                </c:pt>
                <c:pt idx="9">
                  <c:v>Manitoba</c:v>
                </c:pt>
                <c:pt idx="10">
                  <c:v>Colorado</c:v>
                </c:pt>
                <c:pt idx="11">
                  <c:v>Arizona</c:v>
                </c:pt>
                <c:pt idx="12">
                  <c:v>Northwest Territories</c:v>
                </c:pt>
                <c:pt idx="13">
                  <c:v>Illinois</c:v>
                </c:pt>
                <c:pt idx="14">
                  <c:v>West Virginia</c:v>
                </c:pt>
                <c:pt idx="15">
                  <c:v>Ohio</c:v>
                </c:pt>
                <c:pt idx="16">
                  <c:v>Minnesota</c:v>
                </c:pt>
                <c:pt idx="17">
                  <c:v>Saskatchewan</c:v>
                </c:pt>
                <c:pt idx="18">
                  <c:v>Michigan</c:v>
                </c:pt>
                <c:pt idx="19">
                  <c:v>Washington</c:v>
                </c:pt>
                <c:pt idx="20">
                  <c:v>Tennessee</c:v>
                </c:pt>
                <c:pt idx="21">
                  <c:v>California</c:v>
                </c:pt>
                <c:pt idx="22">
                  <c:v>Pennsylvania</c:v>
                </c:pt>
                <c:pt idx="23">
                  <c:v>Maine</c:v>
                </c:pt>
                <c:pt idx="24">
                  <c:v>Nunavut</c:v>
                </c:pt>
                <c:pt idx="25">
                  <c:v>Vermont</c:v>
                </c:pt>
                <c:pt idx="26">
                  <c:v>New Hampshire</c:v>
                </c:pt>
                <c:pt idx="27">
                  <c:v>Missouri</c:v>
                </c:pt>
                <c:pt idx="28">
                  <c:v>Texas</c:v>
                </c:pt>
                <c:pt idx="29">
                  <c:v>Maryland</c:v>
                </c:pt>
                <c:pt idx="30">
                  <c:v>Utah</c:v>
                </c:pt>
                <c:pt idx="31">
                  <c:v>New Jersey</c:v>
                </c:pt>
                <c:pt idx="32">
                  <c:v>New Mexico</c:v>
                </c:pt>
              </c:strCache>
            </c:strRef>
          </c:cat>
          <c:val>
            <c:numRef>
              <c:f>'pivot tables'!$C$22:$C$55</c:f>
              <c:numCache>
                <c:formatCode>General</c:formatCode>
                <c:ptCount val="33"/>
                <c:pt idx="0">
                  <c:v>21</c:v>
                </c:pt>
                <c:pt idx="1">
                  <c:v>6</c:v>
                </c:pt>
                <c:pt idx="2">
                  <c:v>11</c:v>
                </c:pt>
                <c:pt idx="3">
                  <c:v>17</c:v>
                </c:pt>
                <c:pt idx="4">
                  <c:v>11</c:v>
                </c:pt>
                <c:pt idx="8">
                  <c:v>5</c:v>
                </c:pt>
                <c:pt idx="10">
                  <c:v>1</c:v>
                </c:pt>
                <c:pt idx="12">
                  <c:v>1</c:v>
                </c:pt>
                <c:pt idx="13">
                  <c:v>1</c:v>
                </c:pt>
                <c:pt idx="15">
                  <c:v>1</c:v>
                </c:pt>
                <c:pt idx="18">
                  <c:v>1</c:v>
                </c:pt>
                <c:pt idx="19">
                  <c:v>1</c:v>
                </c:pt>
                <c:pt idx="21">
                  <c:v>2</c:v>
                </c:pt>
                <c:pt idx="27">
                  <c:v>1</c:v>
                </c:pt>
              </c:numCache>
            </c:numRef>
          </c:val>
          <c:extLst>
            <c:ext xmlns:c16="http://schemas.microsoft.com/office/drawing/2014/chart" uri="{C3380CC4-5D6E-409C-BE32-E72D297353CC}">
              <c16:uniqueId val="{00000003-5DFF-410B-82F5-2EDEC53D538E}"/>
            </c:ext>
          </c:extLst>
        </c:ser>
        <c:ser>
          <c:idx val="2"/>
          <c:order val="2"/>
          <c:tx>
            <c:strRef>
              <c:f>'pivot tables'!$D$20:$D$21</c:f>
              <c:strCache>
                <c:ptCount val="1"/>
                <c:pt idx="0">
                  <c:v>Polar Bear</c:v>
                </c:pt>
              </c:strCache>
            </c:strRef>
          </c:tx>
          <c:spPr>
            <a:solidFill>
              <a:srgbClr val="BDD7EE"/>
            </a:solidFill>
            <a:ln>
              <a:noFill/>
            </a:ln>
            <a:effectLst/>
          </c:spPr>
          <c:invertIfNegative val="0"/>
          <c:cat>
            <c:strRef>
              <c:f>'pivot tables'!$A$22:$A$55</c:f>
              <c:strCache>
                <c:ptCount val="33"/>
                <c:pt idx="0">
                  <c:v>Alaska</c:v>
                </c:pt>
                <c:pt idx="1">
                  <c:v>British Columbia</c:v>
                </c:pt>
                <c:pt idx="2">
                  <c:v>Alberta</c:v>
                </c:pt>
                <c:pt idx="3">
                  <c:v>Montana</c:v>
                </c:pt>
                <c:pt idx="4">
                  <c:v>Wyoming</c:v>
                </c:pt>
                <c:pt idx="5">
                  <c:v>Ontario</c:v>
                </c:pt>
                <c:pt idx="6">
                  <c:v>New York</c:v>
                </c:pt>
                <c:pt idx="7">
                  <c:v>Quebec</c:v>
                </c:pt>
                <c:pt idx="8">
                  <c:v>Yukon</c:v>
                </c:pt>
                <c:pt idx="9">
                  <c:v>Manitoba</c:v>
                </c:pt>
                <c:pt idx="10">
                  <c:v>Colorado</c:v>
                </c:pt>
                <c:pt idx="11">
                  <c:v>Arizona</c:v>
                </c:pt>
                <c:pt idx="12">
                  <c:v>Northwest Territories</c:v>
                </c:pt>
                <c:pt idx="13">
                  <c:v>Illinois</c:v>
                </c:pt>
                <c:pt idx="14">
                  <c:v>West Virginia</c:v>
                </c:pt>
                <c:pt idx="15">
                  <c:v>Ohio</c:v>
                </c:pt>
                <c:pt idx="16">
                  <c:v>Minnesota</c:v>
                </c:pt>
                <c:pt idx="17">
                  <c:v>Saskatchewan</c:v>
                </c:pt>
                <c:pt idx="18">
                  <c:v>Michigan</c:v>
                </c:pt>
                <c:pt idx="19">
                  <c:v>Washington</c:v>
                </c:pt>
                <c:pt idx="20">
                  <c:v>Tennessee</c:v>
                </c:pt>
                <c:pt idx="21">
                  <c:v>California</c:v>
                </c:pt>
                <c:pt idx="22">
                  <c:v>Pennsylvania</c:v>
                </c:pt>
                <c:pt idx="23">
                  <c:v>Maine</c:v>
                </c:pt>
                <c:pt idx="24">
                  <c:v>Nunavut</c:v>
                </c:pt>
                <c:pt idx="25">
                  <c:v>Vermont</c:v>
                </c:pt>
                <c:pt idx="26">
                  <c:v>New Hampshire</c:v>
                </c:pt>
                <c:pt idx="27">
                  <c:v>Missouri</c:v>
                </c:pt>
                <c:pt idx="28">
                  <c:v>Texas</c:v>
                </c:pt>
                <c:pt idx="29">
                  <c:v>Maryland</c:v>
                </c:pt>
                <c:pt idx="30">
                  <c:v>Utah</c:v>
                </c:pt>
                <c:pt idx="31">
                  <c:v>New Jersey</c:v>
                </c:pt>
                <c:pt idx="32">
                  <c:v>New Mexico</c:v>
                </c:pt>
              </c:strCache>
            </c:strRef>
          </c:cat>
          <c:val>
            <c:numRef>
              <c:f>'pivot tables'!$D$22:$D$55</c:f>
              <c:numCache>
                <c:formatCode>General</c:formatCode>
                <c:ptCount val="33"/>
                <c:pt idx="0">
                  <c:v>1</c:v>
                </c:pt>
                <c:pt idx="6">
                  <c:v>2</c:v>
                </c:pt>
                <c:pt idx="9">
                  <c:v>2</c:v>
                </c:pt>
                <c:pt idx="12">
                  <c:v>1</c:v>
                </c:pt>
                <c:pt idx="15">
                  <c:v>1</c:v>
                </c:pt>
                <c:pt idx="24">
                  <c:v>2</c:v>
                </c:pt>
                <c:pt idx="29">
                  <c:v>1</c:v>
                </c:pt>
              </c:numCache>
            </c:numRef>
          </c:val>
          <c:extLst>
            <c:ext xmlns:c16="http://schemas.microsoft.com/office/drawing/2014/chart" uri="{C3380CC4-5D6E-409C-BE32-E72D297353CC}">
              <c16:uniqueId val="{00000005-5DFF-410B-82F5-2EDEC53D538E}"/>
            </c:ext>
          </c:extLst>
        </c:ser>
        <c:dLbls>
          <c:showLegendKey val="0"/>
          <c:showVal val="0"/>
          <c:showCatName val="0"/>
          <c:showSerName val="0"/>
          <c:showPercent val="0"/>
          <c:showBubbleSize val="0"/>
        </c:dLbls>
        <c:gapWidth val="219"/>
        <c:overlap val="100"/>
        <c:axId val="2062905831"/>
        <c:axId val="2062916247"/>
      </c:barChart>
      <c:valAx>
        <c:axId val="2062916247"/>
        <c:scaling>
          <c:orientation val="minMax"/>
        </c:scaling>
        <c:delete val="0"/>
        <c:axPos val="t"/>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62905831"/>
        <c:crosses val="autoZero"/>
        <c:crossBetween val="between"/>
      </c:valAx>
      <c:catAx>
        <c:axId val="2062905831"/>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62916247"/>
        <c:crosses val="autoZero"/>
        <c:auto val="1"/>
        <c:lblAlgn val="ctr"/>
        <c:lblOffset val="100"/>
        <c:noMultiLvlLbl val="0"/>
      </c:cat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[north_america_bear_killings.xlsx]pivot tables!PivotTable3</c:name>
    <c:fmtId val="1"/>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a:t>Monthly Distribution of Fatalities</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rgbClr val="00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BDD7EE"/>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'pivot tables'!$B$58:$B$59</c:f>
              <c:strCache>
                <c:ptCount val="1"/>
                <c:pt idx="0">
                  <c:v>Black bear</c:v>
                </c:pt>
              </c:strCache>
            </c:strRef>
          </c:tx>
          <c:spPr>
            <a:solidFill>
              <a:srgbClr val="000000"/>
            </a:solidFill>
            <a:ln>
              <a:noFill/>
            </a:ln>
            <a:effectLst/>
          </c:spPr>
          <c:invertIfNegative val="0"/>
          <c:cat>
            <c:strRef>
              <c:f>'pivot tables'!$A$60:$A$72</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 tables'!$B$60:$B$72</c:f>
              <c:numCache>
                <c:formatCode>General</c:formatCode>
                <c:ptCount val="12"/>
                <c:pt idx="3">
                  <c:v>1</c:v>
                </c:pt>
                <c:pt idx="4">
                  <c:v>15</c:v>
                </c:pt>
                <c:pt idx="5">
                  <c:v>10</c:v>
                </c:pt>
                <c:pt idx="6">
                  <c:v>10</c:v>
                </c:pt>
                <c:pt idx="7">
                  <c:v>17</c:v>
                </c:pt>
                <c:pt idx="8">
                  <c:v>9</c:v>
                </c:pt>
                <c:pt idx="9">
                  <c:v>9</c:v>
                </c:pt>
                <c:pt idx="10">
                  <c:v>5</c:v>
                </c:pt>
              </c:numCache>
            </c:numRef>
          </c:val>
          <c:extLst>
            <c:ext xmlns:c16="http://schemas.microsoft.com/office/drawing/2014/chart" uri="{C3380CC4-5D6E-409C-BE32-E72D297353CC}">
              <c16:uniqueId val="{00000001-D96E-4748-8F51-1A00257B3CA8}"/>
            </c:ext>
          </c:extLst>
        </c:ser>
        <c:ser>
          <c:idx val="1"/>
          <c:order val="1"/>
          <c:tx>
            <c:strRef>
              <c:f>'pivot tables'!$C$58:$C$59</c:f>
              <c:strCache>
                <c:ptCount val="1"/>
                <c:pt idx="0">
                  <c:v>Brown bear</c:v>
                </c:pt>
              </c:strCache>
            </c:strRef>
          </c:tx>
          <c:spPr>
            <a:solidFill>
              <a:schemeClr val="accent2"/>
            </a:solidFill>
            <a:ln>
              <a:noFill/>
            </a:ln>
            <a:effectLst/>
          </c:spPr>
          <c:invertIfNegative val="0"/>
          <c:cat>
            <c:strRef>
              <c:f>'pivot tables'!$A$60:$A$72</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 tables'!$C$60:$C$72</c:f>
              <c:numCache>
                <c:formatCode>General</c:formatCode>
                <c:ptCount val="12"/>
                <c:pt idx="0">
                  <c:v>1</c:v>
                </c:pt>
                <c:pt idx="1">
                  <c:v>1</c:v>
                </c:pt>
                <c:pt idx="2">
                  <c:v>1</c:v>
                </c:pt>
                <c:pt idx="3">
                  <c:v>3</c:v>
                </c:pt>
                <c:pt idx="4">
                  <c:v>2</c:v>
                </c:pt>
                <c:pt idx="5">
                  <c:v>10</c:v>
                </c:pt>
                <c:pt idx="6">
                  <c:v>15</c:v>
                </c:pt>
                <c:pt idx="7">
                  <c:v>10</c:v>
                </c:pt>
                <c:pt idx="8">
                  <c:v>15</c:v>
                </c:pt>
                <c:pt idx="9">
                  <c:v>16</c:v>
                </c:pt>
                <c:pt idx="10">
                  <c:v>5</c:v>
                </c:pt>
                <c:pt idx="11">
                  <c:v>1</c:v>
                </c:pt>
              </c:numCache>
            </c:numRef>
          </c:val>
          <c:extLst>
            <c:ext xmlns:c16="http://schemas.microsoft.com/office/drawing/2014/chart" uri="{C3380CC4-5D6E-409C-BE32-E72D297353CC}">
              <c16:uniqueId val="{00000003-D96E-4748-8F51-1A00257B3CA8}"/>
            </c:ext>
          </c:extLst>
        </c:ser>
        <c:ser>
          <c:idx val="2"/>
          <c:order val="2"/>
          <c:tx>
            <c:strRef>
              <c:f>'pivot tables'!$D$58:$D$59</c:f>
              <c:strCache>
                <c:ptCount val="1"/>
                <c:pt idx="0">
                  <c:v>Polar Bear</c:v>
                </c:pt>
              </c:strCache>
            </c:strRef>
          </c:tx>
          <c:spPr>
            <a:solidFill>
              <a:srgbClr val="BDD7EE"/>
            </a:solidFill>
            <a:ln>
              <a:noFill/>
            </a:ln>
            <a:effectLst/>
          </c:spPr>
          <c:invertIfNegative val="0"/>
          <c:cat>
            <c:strRef>
              <c:f>'pivot tables'!$A$60:$A$72</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 tables'!$D$60:$D$72</c:f>
              <c:numCache>
                <c:formatCode>General</c:formatCode>
                <c:ptCount val="12"/>
                <c:pt idx="0">
                  <c:v>2</c:v>
                </c:pt>
                <c:pt idx="4">
                  <c:v>1</c:v>
                </c:pt>
                <c:pt idx="6">
                  <c:v>2</c:v>
                </c:pt>
                <c:pt idx="7">
                  <c:v>1</c:v>
                </c:pt>
                <c:pt idx="8">
                  <c:v>1</c:v>
                </c:pt>
                <c:pt idx="10">
                  <c:v>2</c:v>
                </c:pt>
                <c:pt idx="11">
                  <c:v>1</c:v>
                </c:pt>
              </c:numCache>
            </c:numRef>
          </c:val>
          <c:extLst>
            <c:ext xmlns:c16="http://schemas.microsoft.com/office/drawing/2014/chart" uri="{C3380CC4-5D6E-409C-BE32-E72D297353CC}">
              <c16:uniqueId val="{00000005-D96E-4748-8F51-1A00257B3CA8}"/>
            </c:ext>
          </c:extLst>
        </c:ser>
        <c:dLbls>
          <c:showLegendKey val="0"/>
          <c:showVal val="0"/>
          <c:showCatName val="0"/>
          <c:showSerName val="0"/>
          <c:showPercent val="0"/>
          <c:showBubbleSize val="0"/>
        </c:dLbls>
        <c:gapWidth val="219"/>
        <c:overlap val="100"/>
        <c:axId val="1433975192"/>
        <c:axId val="1433979656"/>
      </c:barChart>
      <c:catAx>
        <c:axId val="143397519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Months</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33979656"/>
        <c:crosses val="autoZero"/>
        <c:auto val="1"/>
        <c:lblAlgn val="ctr"/>
        <c:lblOffset val="100"/>
        <c:noMultiLvlLbl val="0"/>
      </c:catAx>
      <c:valAx>
        <c:axId val="143397965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Fatalities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3397519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[north_america_bear_killings.xlsx]pivot tables!PivotTable4</c:name>
    <c:fmtId val="1"/>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a:t>Fatalities per Species</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rgbClr val="FFFFFF"/>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marker>
          <c:symbol val="none"/>
        </c:marker>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s>
    <c:plotArea>
      <c:layout/>
      <c:pieChart>
        <c:varyColors val="1"/>
        <c:ser>
          <c:idx val="0"/>
          <c:order val="0"/>
          <c:tx>
            <c:strRef>
              <c:f>'pivot tables'!$B$79</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E1B1-438E-B314-5EAB46E45DF2}"/>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E1B1-438E-B314-5EAB46E45DF2}"/>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E1B1-438E-B314-5EAB46E45DF2}"/>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rgbClr val="FFFFFF"/>
                    </a:solidFill>
                    <a:latin typeface="+mn-lt"/>
                    <a:ea typeface="+mn-ea"/>
                    <a:cs typeface="+mn-cs"/>
                  </a:defRPr>
                </a:pPr>
                <a:endParaRPr lang="en-US"/>
              </a:p>
            </c:txPr>
            <c:dLblPos val="ct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 tables'!$A$80:$A$83</c:f>
              <c:strCache>
                <c:ptCount val="3"/>
                <c:pt idx="0">
                  <c:v>Black bear</c:v>
                </c:pt>
                <c:pt idx="1">
                  <c:v>Brown bear</c:v>
                </c:pt>
                <c:pt idx="2">
                  <c:v>Polar Bear</c:v>
                </c:pt>
              </c:strCache>
            </c:strRef>
          </c:cat>
          <c:val>
            <c:numRef>
              <c:f>'pivot tables'!$B$80:$B$83</c:f>
              <c:numCache>
                <c:formatCode>0%</c:formatCode>
                <c:ptCount val="3"/>
                <c:pt idx="0">
                  <c:v>0.45783132530120479</c:v>
                </c:pt>
                <c:pt idx="1">
                  <c:v>0.48192771084337349</c:v>
                </c:pt>
                <c:pt idx="2">
                  <c:v>6.0240963855421686E-2</c:v>
                </c:pt>
              </c:numCache>
            </c:numRef>
          </c:val>
          <c:extLst>
            <c:ext xmlns:c16="http://schemas.microsoft.com/office/drawing/2014/chart" uri="{C3380CC4-5D6E-409C-BE32-E72D297353CC}">
              <c16:uniqueId val="{00000001-1718-470D-9F93-F6B8391CE407}"/>
            </c:ext>
          </c:extLst>
        </c:ser>
        <c:dLbls>
          <c:dLblPos val="ctr"/>
          <c:showLegendKey val="0"/>
          <c:showVal val="1"/>
          <c:showCatName val="0"/>
          <c:showSerName val="0"/>
          <c:showPercent val="0"/>
          <c:showBubbleSize val="0"/>
          <c:showLeaderLines val="1"/>
        </c:dLbls>
        <c:firstSliceAng val="0"/>
      </c:pieChart>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rgbClr val="595959"/>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[north_america_bear_killings.xlsx]pivot tables!PivotTable6</c:name>
    <c:fmtId val="0"/>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a:t>Fatalities per Age Group</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tables'!$B$98:$B$99</c:f>
              <c:strCache>
                <c:ptCount val="1"/>
                <c:pt idx="0">
                  <c:v>01 Child</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tables'!$A$100</c:f>
              <c:strCache>
                <c:ptCount val="1"/>
                <c:pt idx="0">
                  <c:v>Total</c:v>
                </c:pt>
              </c:strCache>
            </c:strRef>
          </c:cat>
          <c:val>
            <c:numRef>
              <c:f>'pivot tables'!$B$100</c:f>
              <c:numCache>
                <c:formatCode>General</c:formatCode>
                <c:ptCount val="1"/>
                <c:pt idx="0">
                  <c:v>27</c:v>
                </c:pt>
              </c:numCache>
            </c:numRef>
          </c:val>
          <c:extLst>
            <c:ext xmlns:c16="http://schemas.microsoft.com/office/drawing/2014/chart" uri="{C3380CC4-5D6E-409C-BE32-E72D297353CC}">
              <c16:uniqueId val="{00000001-294C-4193-88CB-1A9F84F8DEDD}"/>
            </c:ext>
          </c:extLst>
        </c:ser>
        <c:ser>
          <c:idx val="1"/>
          <c:order val="1"/>
          <c:tx>
            <c:strRef>
              <c:f>'pivot tables'!$C$98:$C$99</c:f>
              <c:strCache>
                <c:ptCount val="1"/>
                <c:pt idx="0">
                  <c:v>02 Adolescent</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tables'!$A$100</c:f>
              <c:strCache>
                <c:ptCount val="1"/>
                <c:pt idx="0">
                  <c:v>Total</c:v>
                </c:pt>
              </c:strCache>
            </c:strRef>
          </c:cat>
          <c:val>
            <c:numRef>
              <c:f>'pivot tables'!$C$100</c:f>
              <c:numCache>
                <c:formatCode>General</c:formatCode>
                <c:ptCount val="1"/>
                <c:pt idx="0">
                  <c:v>54</c:v>
                </c:pt>
              </c:numCache>
            </c:numRef>
          </c:val>
          <c:extLst>
            <c:ext xmlns:c16="http://schemas.microsoft.com/office/drawing/2014/chart" uri="{C3380CC4-5D6E-409C-BE32-E72D297353CC}">
              <c16:uniqueId val="{00000003-294C-4193-88CB-1A9F84F8DEDD}"/>
            </c:ext>
          </c:extLst>
        </c:ser>
        <c:ser>
          <c:idx val="2"/>
          <c:order val="2"/>
          <c:tx>
            <c:strRef>
              <c:f>'pivot tables'!$D$98:$D$99</c:f>
              <c:strCache>
                <c:ptCount val="1"/>
                <c:pt idx="0">
                  <c:v>03 Middle Aged</c:v>
                </c:pt>
              </c:strCache>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tables'!$A$100</c:f>
              <c:strCache>
                <c:ptCount val="1"/>
                <c:pt idx="0">
                  <c:v>Total</c:v>
                </c:pt>
              </c:strCache>
            </c:strRef>
          </c:cat>
          <c:val>
            <c:numRef>
              <c:f>'pivot tables'!$D$100</c:f>
              <c:numCache>
                <c:formatCode>General</c:formatCode>
                <c:ptCount val="1"/>
                <c:pt idx="0">
                  <c:v>71</c:v>
                </c:pt>
              </c:numCache>
            </c:numRef>
          </c:val>
          <c:extLst>
            <c:ext xmlns:c16="http://schemas.microsoft.com/office/drawing/2014/chart" uri="{C3380CC4-5D6E-409C-BE32-E72D297353CC}">
              <c16:uniqueId val="{00000005-294C-4193-88CB-1A9F84F8DEDD}"/>
            </c:ext>
          </c:extLst>
        </c:ser>
        <c:ser>
          <c:idx val="3"/>
          <c:order val="3"/>
          <c:tx>
            <c:strRef>
              <c:f>'pivot tables'!$E$98:$E$99</c:f>
              <c:strCache>
                <c:ptCount val="1"/>
                <c:pt idx="0">
                  <c:v>04 Senior</c:v>
                </c:pt>
              </c:strCache>
            </c:strRef>
          </c:tx>
          <c:spPr>
            <a:solidFill>
              <a:schemeClr val="accent4"/>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tables'!$A$100</c:f>
              <c:strCache>
                <c:ptCount val="1"/>
                <c:pt idx="0">
                  <c:v>Total</c:v>
                </c:pt>
              </c:strCache>
            </c:strRef>
          </c:cat>
          <c:val>
            <c:numRef>
              <c:f>'pivot tables'!$E$100</c:f>
              <c:numCache>
                <c:formatCode>General</c:formatCode>
                <c:ptCount val="1"/>
                <c:pt idx="0">
                  <c:v>14</c:v>
                </c:pt>
              </c:numCache>
            </c:numRef>
          </c:val>
          <c:extLst>
            <c:ext xmlns:c16="http://schemas.microsoft.com/office/drawing/2014/chart" uri="{C3380CC4-5D6E-409C-BE32-E72D297353CC}">
              <c16:uniqueId val="{00000007-294C-4193-88CB-1A9F84F8DEDD}"/>
            </c:ext>
          </c:extLst>
        </c:ser>
        <c:dLbls>
          <c:dLblPos val="outEnd"/>
          <c:showLegendKey val="0"/>
          <c:showVal val="1"/>
          <c:showCatName val="0"/>
          <c:showSerName val="0"/>
          <c:showPercent val="0"/>
          <c:showBubbleSize val="0"/>
        </c:dLbls>
        <c:gapWidth val="219"/>
        <c:overlap val="-27"/>
        <c:axId val="1866152728"/>
        <c:axId val="1866153720"/>
      </c:barChart>
      <c:catAx>
        <c:axId val="1866152728"/>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Age Group</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one"/>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66153720"/>
        <c:crosses val="autoZero"/>
        <c:auto val="1"/>
        <c:lblAlgn val="ctr"/>
        <c:lblOffset val="100"/>
        <c:noMultiLvlLbl val="0"/>
      </c:catAx>
      <c:valAx>
        <c:axId val="186615372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6615272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[north_america_bear_killings.xlsx]pivot tables!PivotTable7</c:name>
    <c:fmtId val="0"/>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a:t>Fatal Bear Attacks over the Years</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tables'!$N$4</c:f>
              <c:strCache>
                <c:ptCount val="1"/>
                <c:pt idx="0">
                  <c:v>Total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tables'!$M$5:$M$11</c:f>
              <c:strCache>
                <c:ptCount val="6"/>
                <c:pt idx="0">
                  <c:v>1900-1920</c:v>
                </c:pt>
                <c:pt idx="1">
                  <c:v>1921-1940</c:v>
                </c:pt>
                <c:pt idx="2">
                  <c:v>1941-1960</c:v>
                </c:pt>
                <c:pt idx="3">
                  <c:v>1961-1980</c:v>
                </c:pt>
                <c:pt idx="4">
                  <c:v>1981-2000</c:v>
                </c:pt>
                <c:pt idx="5">
                  <c:v>2001-2020</c:v>
                </c:pt>
              </c:strCache>
            </c:strRef>
          </c:cat>
          <c:val>
            <c:numRef>
              <c:f>'pivot tables'!$N$5:$N$11</c:f>
              <c:numCache>
                <c:formatCode>General</c:formatCode>
                <c:ptCount val="6"/>
                <c:pt idx="0">
                  <c:v>6</c:v>
                </c:pt>
                <c:pt idx="1">
                  <c:v>14</c:v>
                </c:pt>
                <c:pt idx="2">
                  <c:v>16</c:v>
                </c:pt>
                <c:pt idx="3">
                  <c:v>35</c:v>
                </c:pt>
                <c:pt idx="4">
                  <c:v>44</c:v>
                </c:pt>
                <c:pt idx="5">
                  <c:v>51</c:v>
                </c:pt>
              </c:numCache>
            </c:numRef>
          </c:val>
          <c:smooth val="0"/>
          <c:extLst>
            <c:ext xmlns:c16="http://schemas.microsoft.com/office/drawing/2014/chart" uri="{C3380CC4-5D6E-409C-BE32-E72D297353CC}">
              <c16:uniqueId val="{00000001-1FA3-40BE-9BE5-1EB8D50A8C95}"/>
            </c:ext>
          </c:extLst>
        </c:ser>
        <c:dLbls>
          <c:dLblPos val="t"/>
          <c:showLegendKey val="0"/>
          <c:showVal val="1"/>
          <c:showCatName val="0"/>
          <c:showSerName val="0"/>
          <c:showPercent val="0"/>
          <c:showBubbleSize val="0"/>
        </c:dLbls>
        <c:marker val="1"/>
        <c:smooth val="0"/>
        <c:axId val="863256056"/>
        <c:axId val="863253576"/>
      </c:lineChart>
      <c:catAx>
        <c:axId val="86325605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Year Bracket</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63253576"/>
        <c:crosses val="autoZero"/>
        <c:auto val="1"/>
        <c:lblAlgn val="ctr"/>
        <c:lblOffset val="100"/>
        <c:noMultiLvlLbl val="0"/>
      </c:catAx>
      <c:valAx>
        <c:axId val="863253576"/>
        <c:scaling>
          <c:orientation val="minMax"/>
        </c:scaling>
        <c:delete val="1"/>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crossAx val="863256056"/>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[north_america_bear_killings.xlsx]pivot tables!PivotTable8</c:name>
    <c:fmtId val="0"/>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a:t>Fatalities per Month</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tables'!$L$58</c:f>
              <c:strCache>
                <c:ptCount val="1"/>
                <c:pt idx="0">
                  <c:v>Total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tables'!$K$59:$K$71</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 tables'!$L$59:$L$71</c:f>
              <c:numCache>
                <c:formatCode>General</c:formatCode>
                <c:ptCount val="12"/>
                <c:pt idx="0">
                  <c:v>3</c:v>
                </c:pt>
                <c:pt idx="1">
                  <c:v>1</c:v>
                </c:pt>
                <c:pt idx="2">
                  <c:v>1</c:v>
                </c:pt>
                <c:pt idx="3">
                  <c:v>4</c:v>
                </c:pt>
                <c:pt idx="4">
                  <c:v>18</c:v>
                </c:pt>
                <c:pt idx="5">
                  <c:v>20</c:v>
                </c:pt>
                <c:pt idx="6">
                  <c:v>27</c:v>
                </c:pt>
                <c:pt idx="7">
                  <c:v>28</c:v>
                </c:pt>
                <c:pt idx="8">
                  <c:v>25</c:v>
                </c:pt>
                <c:pt idx="9">
                  <c:v>25</c:v>
                </c:pt>
                <c:pt idx="10">
                  <c:v>12</c:v>
                </c:pt>
                <c:pt idx="11">
                  <c:v>2</c:v>
                </c:pt>
              </c:numCache>
            </c:numRef>
          </c:val>
          <c:smooth val="0"/>
          <c:extLst>
            <c:ext xmlns:c16="http://schemas.microsoft.com/office/drawing/2014/chart" uri="{C3380CC4-5D6E-409C-BE32-E72D297353CC}">
              <c16:uniqueId val="{00000001-5C6E-4C68-8E85-5155DCC96F13}"/>
            </c:ext>
          </c:extLst>
        </c:ser>
        <c:dLbls>
          <c:dLblPos val="t"/>
          <c:showLegendKey val="0"/>
          <c:showVal val="1"/>
          <c:showCatName val="0"/>
          <c:showSerName val="0"/>
          <c:showPercent val="0"/>
          <c:showBubbleSize val="0"/>
        </c:dLbls>
        <c:marker val="1"/>
        <c:smooth val="0"/>
        <c:axId val="326394712"/>
        <c:axId val="326394216"/>
      </c:lineChart>
      <c:catAx>
        <c:axId val="32639471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Months</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26394216"/>
        <c:crosses val="autoZero"/>
        <c:auto val="1"/>
        <c:lblAlgn val="ctr"/>
        <c:lblOffset val="100"/>
        <c:noMultiLvlLbl val="0"/>
      </c:catAx>
      <c:valAx>
        <c:axId val="326394216"/>
        <c:scaling>
          <c:orientation val="minMax"/>
        </c:scaling>
        <c:delete val="1"/>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crossAx val="326394712"/>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[north_america_bear_killings.xlsx]pivot tables!PivotTable5</c:name>
    <c:fmtId val="1"/>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a:t>Grizzly Proportion in Brown Bear Attacks</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FFFFFF"/>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s>
    <c:plotArea>
      <c:layout/>
      <c:doughnutChart>
        <c:varyColors val="1"/>
        <c:ser>
          <c:idx val="0"/>
          <c:order val="0"/>
          <c:tx>
            <c:strRef>
              <c:f>'pivot tables'!$H$79:$H$80</c:f>
              <c:strCache>
                <c:ptCount val="1"/>
                <c:pt idx="0">
                  <c:v>Brown bear</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5584-4FDD-B3AA-3765E4DAD046}"/>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5584-4FDD-B3AA-3765E4DAD046}"/>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FFFFFF"/>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 tables'!$G$81:$G$83</c:f>
              <c:strCache>
                <c:ptCount val="2"/>
                <c:pt idx="0">
                  <c:v>Grizzly</c:v>
                </c:pt>
                <c:pt idx="1">
                  <c:v>Other Subspecies</c:v>
                </c:pt>
              </c:strCache>
            </c:strRef>
          </c:cat>
          <c:val>
            <c:numRef>
              <c:f>'pivot tables'!$H$81:$H$83</c:f>
              <c:numCache>
                <c:formatCode>0%</c:formatCode>
                <c:ptCount val="2"/>
                <c:pt idx="0">
                  <c:v>0.33750000000000002</c:v>
                </c:pt>
                <c:pt idx="1">
                  <c:v>0.66249999999999998</c:v>
                </c:pt>
              </c:numCache>
            </c:numRef>
          </c:val>
          <c:extLst>
            <c:ext xmlns:c16="http://schemas.microsoft.com/office/drawing/2014/chart" uri="{C3380CC4-5D6E-409C-BE32-E72D297353CC}">
              <c16:uniqueId val="{00000001-D1F2-4D72-A162-AE1EE2034129}"/>
            </c:ext>
          </c:extLst>
        </c:ser>
        <c:dLbls>
          <c:showLegendKey val="0"/>
          <c:showVal val="1"/>
          <c:showCatName val="0"/>
          <c:showSerName val="0"/>
          <c:showPercent val="0"/>
          <c:showBubbleSize val="0"/>
          <c:showLeaderLines val="1"/>
        </c:dLbls>
        <c:firstSliceAng val="0"/>
        <c:holeSize val="61"/>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[north_america_bear_killings.xlsx]pivot tables!PivotTable9</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Hiker?</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s>
    <c:plotArea>
      <c:layout/>
      <c:pieChart>
        <c:varyColors val="1"/>
        <c:ser>
          <c:idx val="0"/>
          <c:order val="0"/>
          <c:tx>
            <c:strRef>
              <c:f>'pivot tables'!$J$98</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A678-4AE4-9DE4-A2B234E7A570}"/>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A678-4AE4-9DE4-A2B234E7A570}"/>
              </c:ext>
            </c:extLst>
          </c:dPt>
          <c:cat>
            <c:strRef>
              <c:f>'pivot tables'!$I$99:$I$101</c:f>
              <c:strCache>
                <c:ptCount val="2"/>
                <c:pt idx="0">
                  <c:v>Hiker</c:v>
                </c:pt>
                <c:pt idx="1">
                  <c:v>Non-Hiker</c:v>
                </c:pt>
              </c:strCache>
            </c:strRef>
          </c:cat>
          <c:val>
            <c:numRef>
              <c:f>'pivot tables'!$J$99:$J$101</c:f>
              <c:numCache>
                <c:formatCode>0%</c:formatCode>
                <c:ptCount val="2"/>
                <c:pt idx="0">
                  <c:v>3.614457831325301E-2</c:v>
                </c:pt>
                <c:pt idx="1">
                  <c:v>0.96385542168674698</c:v>
                </c:pt>
              </c:numCache>
            </c:numRef>
          </c:val>
          <c:extLst>
            <c:ext xmlns:c16="http://schemas.microsoft.com/office/drawing/2014/chart" uri="{C3380CC4-5D6E-409C-BE32-E72D297353CC}">
              <c16:uniqueId val="{00000001-3FE8-4EE7-97A6-3B8E92B0160B}"/>
            </c:ext>
          </c:extLst>
        </c:ser>
        <c:dLbls>
          <c:showLegendKey val="0"/>
          <c:showVal val="0"/>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[north_america_bear_killings.xlsx]pivot tables!PivotTable10</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Hunter?</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s>
    <c:plotArea>
      <c:layout/>
      <c:pieChart>
        <c:varyColors val="1"/>
        <c:ser>
          <c:idx val="0"/>
          <c:order val="0"/>
          <c:tx>
            <c:strRef>
              <c:f>'pivot tables'!$M$98</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2996-444A-96A7-04687761F497}"/>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2996-444A-96A7-04687761F497}"/>
              </c:ext>
            </c:extLst>
          </c:dPt>
          <c:cat>
            <c:strRef>
              <c:f>'pivot tables'!$L$99:$L$101</c:f>
              <c:strCache>
                <c:ptCount val="2"/>
                <c:pt idx="0">
                  <c:v>Hunter</c:v>
                </c:pt>
                <c:pt idx="1">
                  <c:v>Non-Hunter</c:v>
                </c:pt>
              </c:strCache>
            </c:strRef>
          </c:cat>
          <c:val>
            <c:numRef>
              <c:f>'pivot tables'!$M$99:$M$101</c:f>
              <c:numCache>
                <c:formatCode>0%</c:formatCode>
                <c:ptCount val="2"/>
                <c:pt idx="0">
                  <c:v>9.6385542168674704E-2</c:v>
                </c:pt>
                <c:pt idx="1">
                  <c:v>0.90361445783132532</c:v>
                </c:pt>
              </c:numCache>
            </c:numRef>
          </c:val>
          <c:extLst>
            <c:ext xmlns:c16="http://schemas.microsoft.com/office/drawing/2014/chart" uri="{C3380CC4-5D6E-409C-BE32-E72D297353CC}">
              <c16:uniqueId val="{00000001-CC08-47F3-B004-FFAACC595930}"/>
            </c:ext>
          </c:extLst>
        </c:ser>
        <c:dLbls>
          <c:showLegendKey val="0"/>
          <c:showVal val="0"/>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[north_america_bear_killings.xlsx]pivot tables!PivotTable11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Gender</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s>
    <c:plotArea>
      <c:layout/>
      <c:pieChart>
        <c:varyColors val="1"/>
        <c:ser>
          <c:idx val="0"/>
          <c:order val="0"/>
          <c:tx>
            <c:strRef>
              <c:f>'pivot tables'!$P$98</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5BA7-4486-A70F-6DF05607C093}"/>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5BA7-4486-A70F-6DF05607C093}"/>
              </c:ext>
            </c:extLst>
          </c:dPt>
          <c:cat>
            <c:strRef>
              <c:f>'pivot tables'!$O$99:$O$101</c:f>
              <c:strCache>
                <c:ptCount val="2"/>
                <c:pt idx="0">
                  <c:v>female</c:v>
                </c:pt>
                <c:pt idx="1">
                  <c:v>male</c:v>
                </c:pt>
              </c:strCache>
            </c:strRef>
          </c:cat>
          <c:val>
            <c:numRef>
              <c:f>'pivot tables'!$P$99:$P$101</c:f>
              <c:numCache>
                <c:formatCode>0%</c:formatCode>
                <c:ptCount val="2"/>
                <c:pt idx="0">
                  <c:v>0.25903614457831325</c:v>
                </c:pt>
                <c:pt idx="1">
                  <c:v>0.74096385542168675</c:v>
                </c:pt>
              </c:numCache>
            </c:numRef>
          </c:val>
          <c:extLst>
            <c:ext xmlns:c16="http://schemas.microsoft.com/office/drawing/2014/chart" uri="{C3380CC4-5D6E-409C-BE32-E72D297353CC}">
              <c16:uniqueId val="{00000001-D775-40E0-A97E-1D946A609CAE}"/>
            </c:ext>
          </c:extLst>
        </c:ser>
        <c:dLbls>
          <c:showLegendKey val="0"/>
          <c:showVal val="0"/>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[north_america_bear_killings.xlsx]pivot tables!PivotTable12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Victim Amount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s>
    <c:plotArea>
      <c:layout/>
      <c:pieChart>
        <c:varyColors val="1"/>
        <c:ser>
          <c:idx val="0"/>
          <c:order val="0"/>
          <c:tx>
            <c:strRef>
              <c:f>'pivot tables'!$S$98</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9BB4-489F-A821-9F0373B15286}"/>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9BB4-489F-A821-9F0373B15286}"/>
              </c:ext>
            </c:extLst>
          </c:dPt>
          <c:cat>
            <c:strRef>
              <c:f>'pivot tables'!$R$99:$R$101</c:f>
              <c:strCache>
                <c:ptCount val="2"/>
                <c:pt idx="0">
                  <c:v>Multiple</c:v>
                </c:pt>
                <c:pt idx="1">
                  <c:v>Single</c:v>
                </c:pt>
              </c:strCache>
            </c:strRef>
          </c:cat>
          <c:val>
            <c:numRef>
              <c:f>'pivot tables'!$S$99:$S$101</c:f>
              <c:numCache>
                <c:formatCode>0%</c:formatCode>
                <c:ptCount val="2"/>
                <c:pt idx="0">
                  <c:v>0.16867469879518071</c:v>
                </c:pt>
                <c:pt idx="1">
                  <c:v>0.83132530120481929</c:v>
                </c:pt>
              </c:numCache>
            </c:numRef>
          </c:val>
          <c:extLst>
            <c:ext xmlns:c16="http://schemas.microsoft.com/office/drawing/2014/chart" uri="{C3380CC4-5D6E-409C-BE32-E72D297353CC}">
              <c16:uniqueId val="{00000001-9F73-4E0C-B0EE-4304F034AE9B}"/>
            </c:ext>
          </c:extLst>
        </c:ser>
        <c:dLbls>
          <c:showLegendKey val="0"/>
          <c:showVal val="0"/>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[north_america_bear_killings.xlsx]pivot tables!PivotTable13</c:name>
    <c:fmtId val="0"/>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a:t>Wild vs. Captivity</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s>
    <c:plotArea>
      <c:layout/>
      <c:doughnutChart>
        <c:varyColors val="1"/>
        <c:ser>
          <c:idx val="0"/>
          <c:order val="0"/>
          <c:tx>
            <c:strRef>
              <c:f>'pivot tables'!$O$79</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090B-4215-8AE0-3536C347436F}"/>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090B-4215-8AE0-3536C347436F}"/>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 tables'!$N$80:$N$82</c:f>
              <c:strCache>
                <c:ptCount val="2"/>
                <c:pt idx="0">
                  <c:v>Captive</c:v>
                </c:pt>
                <c:pt idx="1">
                  <c:v>Wild</c:v>
                </c:pt>
              </c:strCache>
            </c:strRef>
          </c:cat>
          <c:val>
            <c:numRef>
              <c:f>'pivot tables'!$O$80:$O$82</c:f>
              <c:numCache>
                <c:formatCode>0%</c:formatCode>
                <c:ptCount val="2"/>
                <c:pt idx="0">
                  <c:v>0.16867469879518071</c:v>
                </c:pt>
                <c:pt idx="1">
                  <c:v>0.83132530120481929</c:v>
                </c:pt>
              </c:numCache>
            </c:numRef>
          </c:val>
          <c:extLst>
            <c:ext xmlns:c16="http://schemas.microsoft.com/office/drawing/2014/chart" uri="{C3380CC4-5D6E-409C-BE32-E72D297353CC}">
              <c16:uniqueId val="{00000001-3B1A-4D94-894B-FEBDA6D74ADC}"/>
            </c:ext>
          </c:extLst>
        </c:ser>
        <c:dLbls>
          <c:showLegendKey val="0"/>
          <c:showVal val="0"/>
          <c:showCatName val="0"/>
          <c:showSerName val="0"/>
          <c:showPercent val="0"/>
          <c:showBubbleSize val="0"/>
          <c:showLeaderLines val="1"/>
        </c:dLbls>
        <c:firstSliceAng val="0"/>
        <c:holeSize val="61"/>
      </c:doughnut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[north_america_bear_killings.xlsx]pivot tables!PivotTable1</c:name>
    <c:fmtId val="7"/>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Georgia"/>
                <a:ea typeface="Georgia"/>
                <a:cs typeface="Georgia"/>
              </a:defRPr>
            </a:pPr>
            <a:r>
              <a:rPr lang="en-US"/>
              <a:t>Fatalities per Species over the years</a:t>
            </a:r>
          </a:p>
        </c:rich>
      </c:tx>
      <c:layout>
        <c:manualLayout>
          <c:xMode val="edge"/>
          <c:yMode val="edge"/>
          <c:x val="0.21250843644544434"/>
          <c:y val="2.7777777777777776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Georgia"/>
              <a:ea typeface="Georgia"/>
              <a:cs typeface="Georgia"/>
            </a:defRPr>
          </a:pPr>
          <a:endParaRPr lang="en-US"/>
        </a:p>
      </c:txPr>
    </c:title>
    <c:autoTitleDeleted val="0"/>
    <c:pivotFmts>
      <c:pivotFmt>
        <c:idx val="0"/>
        <c:spPr>
          <a:solidFill>
            <a:schemeClr val="accent1"/>
          </a:solidFill>
          <a:ln w="28575" cap="rnd">
            <a:solidFill>
              <a:srgbClr val="000000"/>
            </a:solidFill>
            <a:prstDash val="solid"/>
            <a:round/>
          </a:ln>
          <a:effectLst/>
        </c:spPr>
        <c:marker>
          <c:symbol val="circle"/>
          <c:size val="5"/>
          <c:spPr>
            <a:solidFill>
              <a:srgbClr val="000000"/>
            </a:solidFill>
            <a:ln w="9525">
              <a:solidFill>
                <a:srgbClr val="000000"/>
              </a:solidFill>
              <a:prstDash val="soli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rgbClr val="ED7D31"/>
            </a:solidFill>
            <a:prstDash val="solid"/>
            <a:round/>
          </a:ln>
          <a:effectLst/>
        </c:spPr>
        <c:marker>
          <c:symbol val="circle"/>
          <c:size val="5"/>
          <c:spPr>
            <a:solidFill>
              <a:srgbClr val="ED7D31"/>
            </a:solidFill>
            <a:ln w="9525">
              <a:solidFill>
                <a:srgbClr val="ED7D31"/>
              </a:solidFill>
              <a:prstDash val="soli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rgbClr val="BDD7EE"/>
            </a:solidFill>
            <a:prstDash val="solid"/>
            <a:round/>
          </a:ln>
          <a:effectLst/>
        </c:spPr>
        <c:marker>
          <c:symbol val="circle"/>
          <c:size val="5"/>
          <c:spPr>
            <a:solidFill>
              <a:srgbClr val="BDD7EE"/>
            </a:solidFill>
            <a:ln w="9525">
              <a:solidFill>
                <a:srgbClr val="BDD7EE"/>
              </a:solidFill>
              <a:prstDash val="soli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rgbClr val="000000"/>
            </a:solidFill>
            <a:prstDash val="solid"/>
            <a:round/>
          </a:ln>
          <a:effectLst/>
        </c:spPr>
        <c:marker>
          <c:symbol val="circle"/>
          <c:size val="5"/>
          <c:spPr>
            <a:solidFill>
              <a:srgbClr val="000000"/>
            </a:solidFill>
            <a:ln w="9525">
              <a:solidFill>
                <a:srgbClr val="000000"/>
              </a:solidFill>
              <a:prstDash val="soli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rgbClr val="ED7D31"/>
            </a:solidFill>
            <a:prstDash val="solid"/>
            <a:round/>
          </a:ln>
          <a:effectLst/>
        </c:spPr>
        <c:marker>
          <c:symbol val="circle"/>
          <c:size val="5"/>
          <c:spPr>
            <a:solidFill>
              <a:srgbClr val="ED7D31"/>
            </a:solidFill>
            <a:ln w="9525">
              <a:solidFill>
                <a:srgbClr val="ED7D31"/>
              </a:solidFill>
              <a:prstDash val="soli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rgbClr val="BDD7EE"/>
            </a:solidFill>
            <a:prstDash val="solid"/>
            <a:round/>
          </a:ln>
          <a:effectLst/>
        </c:spPr>
        <c:marker>
          <c:symbol val="circle"/>
          <c:size val="5"/>
          <c:spPr>
            <a:solidFill>
              <a:srgbClr val="BDD7EE"/>
            </a:solidFill>
            <a:ln w="9525">
              <a:solidFill>
                <a:srgbClr val="BDD7EE"/>
              </a:solidFill>
              <a:prstDash val="soli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rgbClr val="000000"/>
            </a:solidFill>
            <a:prstDash val="solid"/>
            <a:round/>
          </a:ln>
          <a:effectLst/>
        </c:spPr>
        <c:marker>
          <c:symbol val="circle"/>
          <c:size val="5"/>
          <c:spPr>
            <a:solidFill>
              <a:srgbClr val="000000"/>
            </a:solidFill>
            <a:ln w="9525">
              <a:solidFill>
                <a:srgbClr val="000000"/>
              </a:solidFill>
              <a:prstDash val="soli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rgbClr val="ED7D31"/>
            </a:solidFill>
            <a:prstDash val="solid"/>
            <a:round/>
          </a:ln>
          <a:effectLst/>
        </c:spPr>
        <c:marker>
          <c:symbol val="circle"/>
          <c:size val="5"/>
          <c:spPr>
            <a:solidFill>
              <a:srgbClr val="ED7D31"/>
            </a:solidFill>
            <a:ln w="9525">
              <a:solidFill>
                <a:srgbClr val="ED7D31"/>
              </a:solidFill>
              <a:prstDash val="soli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w="28575" cap="rnd">
            <a:solidFill>
              <a:srgbClr val="BDD7EE"/>
            </a:solidFill>
            <a:prstDash val="solid"/>
            <a:round/>
          </a:ln>
          <a:effectLst/>
        </c:spPr>
        <c:marker>
          <c:symbol val="circle"/>
          <c:size val="5"/>
          <c:spPr>
            <a:solidFill>
              <a:srgbClr val="BDD7EE"/>
            </a:solidFill>
            <a:ln w="9525">
              <a:solidFill>
                <a:srgbClr val="BDD7EE"/>
              </a:solidFill>
              <a:prstDash val="soli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w="28575" cap="rnd">
            <a:solidFill>
              <a:srgbClr val="000000"/>
            </a:solidFill>
            <a:prstDash val="solid"/>
            <a:round/>
          </a:ln>
          <a:effectLst/>
        </c:spPr>
        <c:marker>
          <c:symbol val="circle"/>
          <c:size val="5"/>
          <c:spPr>
            <a:solidFill>
              <a:srgbClr val="000000"/>
            </a:solidFill>
            <a:ln w="9525">
              <a:solidFill>
                <a:srgbClr val="000000"/>
              </a:solidFill>
              <a:prstDash val="soli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w="28575" cap="rnd">
            <a:solidFill>
              <a:srgbClr val="ED7D31"/>
            </a:solidFill>
            <a:prstDash val="solid"/>
            <a:round/>
          </a:ln>
          <a:effectLst/>
        </c:spPr>
        <c:marker>
          <c:symbol val="circle"/>
          <c:size val="5"/>
          <c:spPr>
            <a:solidFill>
              <a:srgbClr val="ED7D31"/>
            </a:solidFill>
            <a:ln w="9525">
              <a:solidFill>
                <a:srgbClr val="ED7D31"/>
              </a:solidFill>
              <a:prstDash val="soli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w="28575" cap="rnd">
            <a:solidFill>
              <a:srgbClr val="BDD7EE"/>
            </a:solidFill>
            <a:prstDash val="solid"/>
            <a:round/>
          </a:ln>
          <a:effectLst/>
        </c:spPr>
        <c:marker>
          <c:symbol val="circle"/>
          <c:size val="5"/>
          <c:spPr>
            <a:solidFill>
              <a:srgbClr val="BDD7EE"/>
            </a:solidFill>
            <a:ln w="9525">
              <a:solidFill>
                <a:srgbClr val="BDD7EE"/>
              </a:solidFill>
              <a:prstDash val="soli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ln w="28575" cap="rnd">
            <a:solidFill>
              <a:srgbClr val="000000"/>
            </a:solidFill>
            <a:prstDash val="solid"/>
            <a:round/>
          </a:ln>
          <a:effectLst/>
        </c:spPr>
        <c:marker>
          <c:symbol val="circle"/>
          <c:size val="5"/>
          <c:spPr>
            <a:solidFill>
              <a:srgbClr val="000000"/>
            </a:solidFill>
            <a:ln w="9525">
              <a:solidFill>
                <a:srgbClr val="000000"/>
              </a:solidFill>
              <a:prstDash val="soli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ln w="28575" cap="rnd">
            <a:solidFill>
              <a:srgbClr val="ED7D31"/>
            </a:solidFill>
            <a:prstDash val="solid"/>
            <a:round/>
          </a:ln>
          <a:effectLst/>
        </c:spPr>
        <c:marker>
          <c:symbol val="circle"/>
          <c:size val="5"/>
          <c:spPr>
            <a:solidFill>
              <a:srgbClr val="ED7D31"/>
            </a:solidFill>
            <a:ln w="9525">
              <a:solidFill>
                <a:srgbClr val="ED7D31"/>
              </a:solidFill>
              <a:prstDash val="soli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ln w="28575" cap="rnd">
            <a:solidFill>
              <a:srgbClr val="BDD7EE"/>
            </a:solidFill>
            <a:prstDash val="solid"/>
            <a:round/>
          </a:ln>
          <a:effectLst/>
        </c:spPr>
        <c:marker>
          <c:symbol val="circle"/>
          <c:size val="5"/>
          <c:spPr>
            <a:solidFill>
              <a:srgbClr val="BDD7EE"/>
            </a:solidFill>
            <a:ln w="9525">
              <a:solidFill>
                <a:srgbClr val="BDD7EE"/>
              </a:solidFill>
              <a:prstDash val="soli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tables'!$B$4:$B$5</c:f>
              <c:strCache>
                <c:ptCount val="1"/>
                <c:pt idx="0">
                  <c:v>Black bear</c:v>
                </c:pt>
              </c:strCache>
            </c:strRef>
          </c:tx>
          <c:spPr>
            <a:ln w="28575" cap="rnd">
              <a:solidFill>
                <a:srgbClr val="000000"/>
              </a:solidFill>
              <a:prstDash val="solid"/>
              <a:round/>
            </a:ln>
            <a:effectLst/>
          </c:spPr>
          <c:marker>
            <c:symbol val="circle"/>
            <c:size val="5"/>
            <c:spPr>
              <a:solidFill>
                <a:srgbClr val="000000"/>
              </a:solidFill>
              <a:ln w="9525">
                <a:solidFill>
                  <a:srgbClr val="000000"/>
                </a:solidFill>
                <a:prstDash val="solid"/>
              </a:ln>
              <a:effectLst/>
            </c:spPr>
          </c:marker>
          <c:cat>
            <c:strRef>
              <c:f>'pivot tables'!$A$6:$A$12</c:f>
              <c:strCache>
                <c:ptCount val="6"/>
                <c:pt idx="0">
                  <c:v>1900-1920</c:v>
                </c:pt>
                <c:pt idx="1">
                  <c:v>1921-1940</c:v>
                </c:pt>
                <c:pt idx="2">
                  <c:v>1941-1960</c:v>
                </c:pt>
                <c:pt idx="3">
                  <c:v>1961-1980</c:v>
                </c:pt>
                <c:pt idx="4">
                  <c:v>1981-2000</c:v>
                </c:pt>
                <c:pt idx="5">
                  <c:v>2001-2020</c:v>
                </c:pt>
              </c:strCache>
            </c:strRef>
          </c:cat>
          <c:val>
            <c:numRef>
              <c:f>'pivot tables'!$B$6:$B$12</c:f>
              <c:numCache>
                <c:formatCode>General</c:formatCode>
                <c:ptCount val="6"/>
                <c:pt idx="0">
                  <c:v>5</c:v>
                </c:pt>
                <c:pt idx="1">
                  <c:v>8</c:v>
                </c:pt>
                <c:pt idx="2">
                  <c:v>8</c:v>
                </c:pt>
                <c:pt idx="3">
                  <c:v>16</c:v>
                </c:pt>
                <c:pt idx="4">
                  <c:v>16</c:v>
                </c:pt>
                <c:pt idx="5">
                  <c:v>23</c:v>
                </c:pt>
              </c:numCache>
            </c:numRef>
          </c:val>
          <c:smooth val="0"/>
          <c:extLst>
            <c:ext xmlns:c16="http://schemas.microsoft.com/office/drawing/2014/chart" uri="{C3380CC4-5D6E-409C-BE32-E72D297353CC}">
              <c16:uniqueId val="{00000000-F1EF-4D82-B047-743EB91BCB96}"/>
            </c:ext>
          </c:extLst>
        </c:ser>
        <c:ser>
          <c:idx val="1"/>
          <c:order val="1"/>
          <c:tx>
            <c:strRef>
              <c:f>'pivot tables'!$C$4:$C$5</c:f>
              <c:strCache>
                <c:ptCount val="1"/>
                <c:pt idx="0">
                  <c:v>Brown bear</c:v>
                </c:pt>
              </c:strCache>
            </c:strRef>
          </c:tx>
          <c:spPr>
            <a:ln w="28575" cap="rnd">
              <a:solidFill>
                <a:srgbClr val="ED7D31"/>
              </a:solidFill>
              <a:prstDash val="solid"/>
              <a:round/>
            </a:ln>
            <a:effectLst/>
          </c:spPr>
          <c:marker>
            <c:symbol val="circle"/>
            <c:size val="5"/>
            <c:spPr>
              <a:solidFill>
                <a:srgbClr val="ED7D31"/>
              </a:solidFill>
              <a:ln w="9525">
                <a:solidFill>
                  <a:srgbClr val="ED7D31"/>
                </a:solidFill>
                <a:prstDash val="solid"/>
              </a:ln>
              <a:effectLst/>
            </c:spPr>
          </c:marker>
          <c:cat>
            <c:strRef>
              <c:f>'pivot tables'!$A$6:$A$12</c:f>
              <c:strCache>
                <c:ptCount val="6"/>
                <c:pt idx="0">
                  <c:v>1900-1920</c:v>
                </c:pt>
                <c:pt idx="1">
                  <c:v>1921-1940</c:v>
                </c:pt>
                <c:pt idx="2">
                  <c:v>1941-1960</c:v>
                </c:pt>
                <c:pt idx="3">
                  <c:v>1961-1980</c:v>
                </c:pt>
                <c:pt idx="4">
                  <c:v>1981-2000</c:v>
                </c:pt>
                <c:pt idx="5">
                  <c:v>2001-2020</c:v>
                </c:pt>
              </c:strCache>
            </c:strRef>
          </c:cat>
          <c:val>
            <c:numRef>
              <c:f>'pivot tables'!$C$6:$C$12</c:f>
              <c:numCache>
                <c:formatCode>General</c:formatCode>
                <c:ptCount val="6"/>
                <c:pt idx="0">
                  <c:v>1</c:v>
                </c:pt>
                <c:pt idx="1">
                  <c:v>6</c:v>
                </c:pt>
                <c:pt idx="2">
                  <c:v>8</c:v>
                </c:pt>
                <c:pt idx="3">
                  <c:v>15</c:v>
                </c:pt>
                <c:pt idx="4">
                  <c:v>23</c:v>
                </c:pt>
                <c:pt idx="5">
                  <c:v>27</c:v>
                </c:pt>
              </c:numCache>
            </c:numRef>
          </c:val>
          <c:smooth val="0"/>
          <c:extLst>
            <c:ext xmlns:c16="http://schemas.microsoft.com/office/drawing/2014/chart" uri="{C3380CC4-5D6E-409C-BE32-E72D297353CC}">
              <c16:uniqueId val="{00000001-F1EF-4D82-B047-743EB91BCB96}"/>
            </c:ext>
          </c:extLst>
        </c:ser>
        <c:ser>
          <c:idx val="2"/>
          <c:order val="2"/>
          <c:tx>
            <c:strRef>
              <c:f>'pivot tables'!$D$4:$D$5</c:f>
              <c:strCache>
                <c:ptCount val="1"/>
                <c:pt idx="0">
                  <c:v>Polar Bear</c:v>
                </c:pt>
              </c:strCache>
            </c:strRef>
          </c:tx>
          <c:spPr>
            <a:ln w="28575" cap="rnd">
              <a:solidFill>
                <a:srgbClr val="BDD7EE"/>
              </a:solidFill>
              <a:prstDash val="solid"/>
              <a:round/>
            </a:ln>
            <a:effectLst/>
          </c:spPr>
          <c:marker>
            <c:symbol val="circle"/>
            <c:size val="5"/>
            <c:spPr>
              <a:solidFill>
                <a:srgbClr val="BDD7EE"/>
              </a:solidFill>
              <a:ln w="9525">
                <a:solidFill>
                  <a:srgbClr val="BDD7EE"/>
                </a:solidFill>
                <a:prstDash val="solid"/>
              </a:ln>
              <a:effectLst/>
            </c:spPr>
          </c:marker>
          <c:cat>
            <c:strRef>
              <c:f>'pivot tables'!$A$6:$A$12</c:f>
              <c:strCache>
                <c:ptCount val="6"/>
                <c:pt idx="0">
                  <c:v>1900-1920</c:v>
                </c:pt>
                <c:pt idx="1">
                  <c:v>1921-1940</c:v>
                </c:pt>
                <c:pt idx="2">
                  <c:v>1941-1960</c:v>
                </c:pt>
                <c:pt idx="3">
                  <c:v>1961-1980</c:v>
                </c:pt>
                <c:pt idx="4">
                  <c:v>1981-2000</c:v>
                </c:pt>
                <c:pt idx="5">
                  <c:v>2001-2020</c:v>
                </c:pt>
              </c:strCache>
            </c:strRef>
          </c:cat>
          <c:val>
            <c:numRef>
              <c:f>'pivot tables'!$D$6:$D$12</c:f>
              <c:numCache>
                <c:formatCode>General</c:formatCode>
                <c:ptCount val="6"/>
                <c:pt idx="3">
                  <c:v>4</c:v>
                </c:pt>
                <c:pt idx="4">
                  <c:v>5</c:v>
                </c:pt>
                <c:pt idx="5">
                  <c:v>1</c:v>
                </c:pt>
              </c:numCache>
            </c:numRef>
          </c:val>
          <c:smooth val="0"/>
          <c:extLst>
            <c:ext xmlns:c16="http://schemas.microsoft.com/office/drawing/2014/chart" uri="{C3380CC4-5D6E-409C-BE32-E72D297353CC}">
              <c16:uniqueId val="{00000002-F1EF-4D82-B047-743EB91BCB96}"/>
            </c:ext>
          </c:extLst>
        </c:ser>
        <c:dLbls>
          <c:showLegendKey val="0"/>
          <c:showVal val="0"/>
          <c:showCatName val="0"/>
          <c:showSerName val="0"/>
          <c:showPercent val="0"/>
          <c:showBubbleSize val="0"/>
        </c:dLbls>
        <c:marker val="1"/>
        <c:smooth val="0"/>
        <c:axId val="1233748104"/>
        <c:axId val="1233751576"/>
      </c:lineChart>
      <c:catAx>
        <c:axId val="123374810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Georgia"/>
                    <a:ea typeface="Georgia"/>
                    <a:cs typeface="Georgia"/>
                  </a:defRPr>
                </a:pPr>
                <a:r>
                  <a:rPr lang="en-US"/>
                  <a:t>Year Brackets</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Georgia"/>
                  <a:ea typeface="Georgia"/>
                  <a:cs typeface="Georgia"/>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Georgia"/>
                <a:ea typeface="Georgia"/>
                <a:cs typeface="Georgia"/>
              </a:defRPr>
            </a:pPr>
            <a:endParaRPr lang="en-US"/>
          </a:p>
        </c:txPr>
        <c:crossAx val="1233751576"/>
        <c:crosses val="autoZero"/>
        <c:auto val="1"/>
        <c:lblAlgn val="ctr"/>
        <c:lblOffset val="100"/>
        <c:noMultiLvlLbl val="0"/>
      </c:catAx>
      <c:valAx>
        <c:axId val="123375157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Georgia"/>
                    <a:ea typeface="Georgia"/>
                    <a:cs typeface="Georgia"/>
                  </a:defRPr>
                </a:pPr>
                <a:r>
                  <a:rPr lang="en-US"/>
                  <a:t>Fatalities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Georgia"/>
                  <a:ea typeface="Georgia"/>
                  <a:cs typeface="Georgia"/>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Georgia"/>
                <a:ea typeface="Georgia"/>
                <a:cs typeface="Georgia"/>
              </a:defRPr>
            </a:pPr>
            <a:endParaRPr lang="en-US"/>
          </a:p>
        </c:txPr>
        <c:crossAx val="123374810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Georgia"/>
              <a:ea typeface="Georgia"/>
              <a:cs typeface="Georgia"/>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[north_america_bear_killings.xlsx]pivot tables!PivotTable7</c:name>
    <c:fmtId val="4"/>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Georgia"/>
                <a:ea typeface="Georgia"/>
                <a:cs typeface="Georgia"/>
              </a:defRPr>
            </a:pPr>
            <a:r>
              <a:rPr lang="en-US"/>
              <a:t>Fatal Bear Attacks over the Years</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Georgia"/>
              <a:ea typeface="Georgia"/>
              <a:cs typeface="Georgia"/>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Georgia"/>
                  <a:ea typeface="Georgia"/>
                  <a:cs typeface="Georgia"/>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tables'!$N$4</c:f>
              <c:strCache>
                <c:ptCount val="1"/>
                <c:pt idx="0">
                  <c:v>Total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Georgia"/>
                    <a:ea typeface="Georgia"/>
                    <a:cs typeface="Georgia"/>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tables'!$M$5:$M$11</c:f>
              <c:strCache>
                <c:ptCount val="6"/>
                <c:pt idx="0">
                  <c:v>1900-1920</c:v>
                </c:pt>
                <c:pt idx="1">
                  <c:v>1921-1940</c:v>
                </c:pt>
                <c:pt idx="2">
                  <c:v>1941-1960</c:v>
                </c:pt>
                <c:pt idx="3">
                  <c:v>1961-1980</c:v>
                </c:pt>
                <c:pt idx="4">
                  <c:v>1981-2000</c:v>
                </c:pt>
                <c:pt idx="5">
                  <c:v>2001-2020</c:v>
                </c:pt>
              </c:strCache>
            </c:strRef>
          </c:cat>
          <c:val>
            <c:numRef>
              <c:f>'pivot tables'!$N$5:$N$11</c:f>
              <c:numCache>
                <c:formatCode>General</c:formatCode>
                <c:ptCount val="6"/>
                <c:pt idx="0">
                  <c:v>6</c:v>
                </c:pt>
                <c:pt idx="1">
                  <c:v>14</c:v>
                </c:pt>
                <c:pt idx="2">
                  <c:v>16</c:v>
                </c:pt>
                <c:pt idx="3">
                  <c:v>35</c:v>
                </c:pt>
                <c:pt idx="4">
                  <c:v>44</c:v>
                </c:pt>
                <c:pt idx="5">
                  <c:v>51</c:v>
                </c:pt>
              </c:numCache>
            </c:numRef>
          </c:val>
          <c:smooth val="0"/>
          <c:extLst>
            <c:ext xmlns:c16="http://schemas.microsoft.com/office/drawing/2014/chart" uri="{C3380CC4-5D6E-409C-BE32-E72D297353CC}">
              <c16:uniqueId val="{00000000-221E-4EE4-8122-845ED3073275}"/>
            </c:ext>
          </c:extLst>
        </c:ser>
        <c:dLbls>
          <c:dLblPos val="t"/>
          <c:showLegendKey val="0"/>
          <c:showVal val="1"/>
          <c:showCatName val="0"/>
          <c:showSerName val="0"/>
          <c:showPercent val="0"/>
          <c:showBubbleSize val="0"/>
        </c:dLbls>
        <c:marker val="1"/>
        <c:smooth val="0"/>
        <c:axId val="863256056"/>
        <c:axId val="863253576"/>
      </c:lineChart>
      <c:catAx>
        <c:axId val="86325605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Georgia"/>
                    <a:ea typeface="Georgia"/>
                    <a:cs typeface="Georgia"/>
                  </a:defRPr>
                </a:pPr>
                <a:r>
                  <a:rPr lang="en-US"/>
                  <a:t>Year Bracket</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Georgia"/>
                  <a:ea typeface="Georgia"/>
                  <a:cs typeface="Georgia"/>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Georgia"/>
                <a:ea typeface="Georgia"/>
                <a:cs typeface="Georgia"/>
              </a:defRPr>
            </a:pPr>
            <a:endParaRPr lang="en-US"/>
          </a:p>
        </c:txPr>
        <c:crossAx val="863253576"/>
        <c:crosses val="autoZero"/>
        <c:auto val="1"/>
        <c:lblAlgn val="ctr"/>
        <c:lblOffset val="100"/>
        <c:noMultiLvlLbl val="0"/>
      </c:catAx>
      <c:valAx>
        <c:axId val="863253576"/>
        <c:scaling>
          <c:orientation val="minMax"/>
        </c:scaling>
        <c:delete val="1"/>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crossAx val="863256056"/>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[north_america_bear_killings.xlsx]pivot tables!PivotTable2</c:name>
    <c:fmtId val="7"/>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Georgia"/>
                <a:ea typeface="Georgia"/>
                <a:cs typeface="Georgia"/>
              </a:defRPr>
            </a:pPr>
            <a:r>
              <a:rPr lang="en-US"/>
              <a:t>Fatalities per State</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Georgia"/>
              <a:ea typeface="Georgia"/>
              <a:cs typeface="Georgia"/>
            </a:defRPr>
          </a:pPr>
          <a:endParaRPr lang="en-US"/>
        </a:p>
      </c:txPr>
    </c:title>
    <c:autoTitleDeleted val="0"/>
    <c:pivotFmts>
      <c:pivotFmt>
        <c:idx val="0"/>
        <c:spPr>
          <a:solidFill>
            <a:srgbClr val="00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BDD7EE"/>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rgbClr val="00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rgbClr val="BDD7EE"/>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rgbClr val="00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rgbClr val="BDD7EE"/>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rgbClr val="00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rgbClr val="BDD7EE"/>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rgbClr val="00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rgbClr val="BDD7EE"/>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stacked"/>
        <c:varyColors val="0"/>
        <c:ser>
          <c:idx val="0"/>
          <c:order val="0"/>
          <c:tx>
            <c:strRef>
              <c:f>'pivot tables'!$B$20:$B$21</c:f>
              <c:strCache>
                <c:ptCount val="1"/>
                <c:pt idx="0">
                  <c:v>Black bear</c:v>
                </c:pt>
              </c:strCache>
            </c:strRef>
          </c:tx>
          <c:spPr>
            <a:solidFill>
              <a:srgbClr val="000000"/>
            </a:solidFill>
            <a:ln>
              <a:noFill/>
            </a:ln>
            <a:effectLst/>
          </c:spPr>
          <c:invertIfNegative val="0"/>
          <c:cat>
            <c:strRef>
              <c:f>'pivot tables'!$A$22:$A$55</c:f>
              <c:strCache>
                <c:ptCount val="33"/>
                <c:pt idx="0">
                  <c:v>Alaska</c:v>
                </c:pt>
                <c:pt idx="1">
                  <c:v>British Columbia</c:v>
                </c:pt>
                <c:pt idx="2">
                  <c:v>Alberta</c:v>
                </c:pt>
                <c:pt idx="3">
                  <c:v>Montana</c:v>
                </c:pt>
                <c:pt idx="4">
                  <c:v>Wyoming</c:v>
                </c:pt>
                <c:pt idx="5">
                  <c:v>Ontario</c:v>
                </c:pt>
                <c:pt idx="6">
                  <c:v>New York</c:v>
                </c:pt>
                <c:pt idx="7">
                  <c:v>Quebec</c:v>
                </c:pt>
                <c:pt idx="8">
                  <c:v>Yukon</c:v>
                </c:pt>
                <c:pt idx="9">
                  <c:v>Manitoba</c:v>
                </c:pt>
                <c:pt idx="10">
                  <c:v>Colorado</c:v>
                </c:pt>
                <c:pt idx="11">
                  <c:v>Arizona</c:v>
                </c:pt>
                <c:pt idx="12">
                  <c:v>Northwest Territories</c:v>
                </c:pt>
                <c:pt idx="13">
                  <c:v>Illinois</c:v>
                </c:pt>
                <c:pt idx="14">
                  <c:v>West Virginia</c:v>
                </c:pt>
                <c:pt idx="15">
                  <c:v>Ohio</c:v>
                </c:pt>
                <c:pt idx="16">
                  <c:v>Minnesota</c:v>
                </c:pt>
                <c:pt idx="17">
                  <c:v>Saskatchewan</c:v>
                </c:pt>
                <c:pt idx="18">
                  <c:v>Michigan</c:v>
                </c:pt>
                <c:pt idx="19">
                  <c:v>Washington</c:v>
                </c:pt>
                <c:pt idx="20">
                  <c:v>Tennessee</c:v>
                </c:pt>
                <c:pt idx="21">
                  <c:v>California</c:v>
                </c:pt>
                <c:pt idx="22">
                  <c:v>Pennsylvania</c:v>
                </c:pt>
                <c:pt idx="23">
                  <c:v>Maine</c:v>
                </c:pt>
                <c:pt idx="24">
                  <c:v>Nunavut</c:v>
                </c:pt>
                <c:pt idx="25">
                  <c:v>Vermont</c:v>
                </c:pt>
                <c:pt idx="26">
                  <c:v>New Hampshire</c:v>
                </c:pt>
                <c:pt idx="27">
                  <c:v>Missouri</c:v>
                </c:pt>
                <c:pt idx="28">
                  <c:v>Texas</c:v>
                </c:pt>
                <c:pt idx="29">
                  <c:v>Maryland</c:v>
                </c:pt>
                <c:pt idx="30">
                  <c:v>Utah</c:v>
                </c:pt>
                <c:pt idx="31">
                  <c:v>New Jersey</c:v>
                </c:pt>
                <c:pt idx="32">
                  <c:v>New Mexico</c:v>
                </c:pt>
              </c:strCache>
            </c:strRef>
          </c:cat>
          <c:val>
            <c:numRef>
              <c:f>'pivot tables'!$B$22:$B$55</c:f>
              <c:numCache>
                <c:formatCode>General</c:formatCode>
                <c:ptCount val="33"/>
                <c:pt idx="0">
                  <c:v>6</c:v>
                </c:pt>
                <c:pt idx="1">
                  <c:v>11</c:v>
                </c:pt>
                <c:pt idx="2">
                  <c:v>6</c:v>
                </c:pt>
                <c:pt idx="5">
                  <c:v>9</c:v>
                </c:pt>
                <c:pt idx="6">
                  <c:v>4</c:v>
                </c:pt>
                <c:pt idx="7">
                  <c:v>5</c:v>
                </c:pt>
                <c:pt idx="9">
                  <c:v>2</c:v>
                </c:pt>
                <c:pt idx="10">
                  <c:v>3</c:v>
                </c:pt>
                <c:pt idx="11">
                  <c:v>4</c:v>
                </c:pt>
                <c:pt idx="12">
                  <c:v>2</c:v>
                </c:pt>
                <c:pt idx="13">
                  <c:v>2</c:v>
                </c:pt>
                <c:pt idx="14">
                  <c:v>3</c:v>
                </c:pt>
                <c:pt idx="15">
                  <c:v>1</c:v>
                </c:pt>
                <c:pt idx="16">
                  <c:v>2</c:v>
                </c:pt>
                <c:pt idx="17">
                  <c:v>2</c:v>
                </c:pt>
                <c:pt idx="18">
                  <c:v>1</c:v>
                </c:pt>
                <c:pt idx="19">
                  <c:v>1</c:v>
                </c:pt>
                <c:pt idx="20">
                  <c:v>2</c:v>
                </c:pt>
                <c:pt idx="22">
                  <c:v>2</c:v>
                </c:pt>
                <c:pt idx="23">
                  <c:v>2</c:v>
                </c:pt>
                <c:pt idx="25">
                  <c:v>1</c:v>
                </c:pt>
                <c:pt idx="26">
                  <c:v>1</c:v>
                </c:pt>
                <c:pt idx="28">
                  <c:v>1</c:v>
                </c:pt>
                <c:pt idx="30">
                  <c:v>1</c:v>
                </c:pt>
                <c:pt idx="31">
                  <c:v>1</c:v>
                </c:pt>
                <c:pt idx="32">
                  <c:v>1</c:v>
                </c:pt>
              </c:numCache>
            </c:numRef>
          </c:val>
          <c:extLst>
            <c:ext xmlns:c16="http://schemas.microsoft.com/office/drawing/2014/chart" uri="{C3380CC4-5D6E-409C-BE32-E72D297353CC}">
              <c16:uniqueId val="{00000000-7E8F-4384-9E9A-E906C2777B6F}"/>
            </c:ext>
          </c:extLst>
        </c:ser>
        <c:ser>
          <c:idx val="1"/>
          <c:order val="1"/>
          <c:tx>
            <c:strRef>
              <c:f>'pivot tables'!$C$20:$C$21</c:f>
              <c:strCache>
                <c:ptCount val="1"/>
                <c:pt idx="0">
                  <c:v>Brown bear</c:v>
                </c:pt>
              </c:strCache>
            </c:strRef>
          </c:tx>
          <c:spPr>
            <a:solidFill>
              <a:schemeClr val="accent2"/>
            </a:solidFill>
            <a:ln>
              <a:noFill/>
            </a:ln>
            <a:effectLst/>
          </c:spPr>
          <c:invertIfNegative val="0"/>
          <c:cat>
            <c:strRef>
              <c:f>'pivot tables'!$A$22:$A$55</c:f>
              <c:strCache>
                <c:ptCount val="33"/>
                <c:pt idx="0">
                  <c:v>Alaska</c:v>
                </c:pt>
                <c:pt idx="1">
                  <c:v>British Columbia</c:v>
                </c:pt>
                <c:pt idx="2">
                  <c:v>Alberta</c:v>
                </c:pt>
                <c:pt idx="3">
                  <c:v>Montana</c:v>
                </c:pt>
                <c:pt idx="4">
                  <c:v>Wyoming</c:v>
                </c:pt>
                <c:pt idx="5">
                  <c:v>Ontario</c:v>
                </c:pt>
                <c:pt idx="6">
                  <c:v>New York</c:v>
                </c:pt>
                <c:pt idx="7">
                  <c:v>Quebec</c:v>
                </c:pt>
                <c:pt idx="8">
                  <c:v>Yukon</c:v>
                </c:pt>
                <c:pt idx="9">
                  <c:v>Manitoba</c:v>
                </c:pt>
                <c:pt idx="10">
                  <c:v>Colorado</c:v>
                </c:pt>
                <c:pt idx="11">
                  <c:v>Arizona</c:v>
                </c:pt>
                <c:pt idx="12">
                  <c:v>Northwest Territories</c:v>
                </c:pt>
                <c:pt idx="13">
                  <c:v>Illinois</c:v>
                </c:pt>
                <c:pt idx="14">
                  <c:v>West Virginia</c:v>
                </c:pt>
                <c:pt idx="15">
                  <c:v>Ohio</c:v>
                </c:pt>
                <c:pt idx="16">
                  <c:v>Minnesota</c:v>
                </c:pt>
                <c:pt idx="17">
                  <c:v>Saskatchewan</c:v>
                </c:pt>
                <c:pt idx="18">
                  <c:v>Michigan</c:v>
                </c:pt>
                <c:pt idx="19">
                  <c:v>Washington</c:v>
                </c:pt>
                <c:pt idx="20">
                  <c:v>Tennessee</c:v>
                </c:pt>
                <c:pt idx="21">
                  <c:v>California</c:v>
                </c:pt>
                <c:pt idx="22">
                  <c:v>Pennsylvania</c:v>
                </c:pt>
                <c:pt idx="23">
                  <c:v>Maine</c:v>
                </c:pt>
                <c:pt idx="24">
                  <c:v>Nunavut</c:v>
                </c:pt>
                <c:pt idx="25">
                  <c:v>Vermont</c:v>
                </c:pt>
                <c:pt idx="26">
                  <c:v>New Hampshire</c:v>
                </c:pt>
                <c:pt idx="27">
                  <c:v>Missouri</c:v>
                </c:pt>
                <c:pt idx="28">
                  <c:v>Texas</c:v>
                </c:pt>
                <c:pt idx="29">
                  <c:v>Maryland</c:v>
                </c:pt>
                <c:pt idx="30">
                  <c:v>Utah</c:v>
                </c:pt>
                <c:pt idx="31">
                  <c:v>New Jersey</c:v>
                </c:pt>
                <c:pt idx="32">
                  <c:v>New Mexico</c:v>
                </c:pt>
              </c:strCache>
            </c:strRef>
          </c:cat>
          <c:val>
            <c:numRef>
              <c:f>'pivot tables'!$C$22:$C$55</c:f>
              <c:numCache>
                <c:formatCode>General</c:formatCode>
                <c:ptCount val="33"/>
                <c:pt idx="0">
                  <c:v>21</c:v>
                </c:pt>
                <c:pt idx="1">
                  <c:v>6</c:v>
                </c:pt>
                <c:pt idx="2">
                  <c:v>11</c:v>
                </c:pt>
                <c:pt idx="3">
                  <c:v>17</c:v>
                </c:pt>
                <c:pt idx="4">
                  <c:v>11</c:v>
                </c:pt>
                <c:pt idx="8">
                  <c:v>5</c:v>
                </c:pt>
                <c:pt idx="10">
                  <c:v>1</c:v>
                </c:pt>
                <c:pt idx="12">
                  <c:v>1</c:v>
                </c:pt>
                <c:pt idx="13">
                  <c:v>1</c:v>
                </c:pt>
                <c:pt idx="15">
                  <c:v>1</c:v>
                </c:pt>
                <c:pt idx="18">
                  <c:v>1</c:v>
                </c:pt>
                <c:pt idx="19">
                  <c:v>1</c:v>
                </c:pt>
                <c:pt idx="21">
                  <c:v>2</c:v>
                </c:pt>
                <c:pt idx="27">
                  <c:v>1</c:v>
                </c:pt>
              </c:numCache>
            </c:numRef>
          </c:val>
          <c:extLst>
            <c:ext xmlns:c16="http://schemas.microsoft.com/office/drawing/2014/chart" uri="{C3380CC4-5D6E-409C-BE32-E72D297353CC}">
              <c16:uniqueId val="{00000001-7E8F-4384-9E9A-E906C2777B6F}"/>
            </c:ext>
          </c:extLst>
        </c:ser>
        <c:ser>
          <c:idx val="2"/>
          <c:order val="2"/>
          <c:tx>
            <c:strRef>
              <c:f>'pivot tables'!$D$20:$D$21</c:f>
              <c:strCache>
                <c:ptCount val="1"/>
                <c:pt idx="0">
                  <c:v>Polar Bear</c:v>
                </c:pt>
              </c:strCache>
            </c:strRef>
          </c:tx>
          <c:spPr>
            <a:solidFill>
              <a:srgbClr val="BDD7EE"/>
            </a:solidFill>
            <a:ln>
              <a:noFill/>
            </a:ln>
            <a:effectLst/>
          </c:spPr>
          <c:invertIfNegative val="0"/>
          <c:cat>
            <c:strRef>
              <c:f>'pivot tables'!$A$22:$A$55</c:f>
              <c:strCache>
                <c:ptCount val="33"/>
                <c:pt idx="0">
                  <c:v>Alaska</c:v>
                </c:pt>
                <c:pt idx="1">
                  <c:v>British Columbia</c:v>
                </c:pt>
                <c:pt idx="2">
                  <c:v>Alberta</c:v>
                </c:pt>
                <c:pt idx="3">
                  <c:v>Montana</c:v>
                </c:pt>
                <c:pt idx="4">
                  <c:v>Wyoming</c:v>
                </c:pt>
                <c:pt idx="5">
                  <c:v>Ontario</c:v>
                </c:pt>
                <c:pt idx="6">
                  <c:v>New York</c:v>
                </c:pt>
                <c:pt idx="7">
                  <c:v>Quebec</c:v>
                </c:pt>
                <c:pt idx="8">
                  <c:v>Yukon</c:v>
                </c:pt>
                <c:pt idx="9">
                  <c:v>Manitoba</c:v>
                </c:pt>
                <c:pt idx="10">
                  <c:v>Colorado</c:v>
                </c:pt>
                <c:pt idx="11">
                  <c:v>Arizona</c:v>
                </c:pt>
                <c:pt idx="12">
                  <c:v>Northwest Territories</c:v>
                </c:pt>
                <c:pt idx="13">
                  <c:v>Illinois</c:v>
                </c:pt>
                <c:pt idx="14">
                  <c:v>West Virginia</c:v>
                </c:pt>
                <c:pt idx="15">
                  <c:v>Ohio</c:v>
                </c:pt>
                <c:pt idx="16">
                  <c:v>Minnesota</c:v>
                </c:pt>
                <c:pt idx="17">
                  <c:v>Saskatchewan</c:v>
                </c:pt>
                <c:pt idx="18">
                  <c:v>Michigan</c:v>
                </c:pt>
                <c:pt idx="19">
                  <c:v>Washington</c:v>
                </c:pt>
                <c:pt idx="20">
                  <c:v>Tennessee</c:v>
                </c:pt>
                <c:pt idx="21">
                  <c:v>California</c:v>
                </c:pt>
                <c:pt idx="22">
                  <c:v>Pennsylvania</c:v>
                </c:pt>
                <c:pt idx="23">
                  <c:v>Maine</c:v>
                </c:pt>
                <c:pt idx="24">
                  <c:v>Nunavut</c:v>
                </c:pt>
                <c:pt idx="25">
                  <c:v>Vermont</c:v>
                </c:pt>
                <c:pt idx="26">
                  <c:v>New Hampshire</c:v>
                </c:pt>
                <c:pt idx="27">
                  <c:v>Missouri</c:v>
                </c:pt>
                <c:pt idx="28">
                  <c:v>Texas</c:v>
                </c:pt>
                <c:pt idx="29">
                  <c:v>Maryland</c:v>
                </c:pt>
                <c:pt idx="30">
                  <c:v>Utah</c:v>
                </c:pt>
                <c:pt idx="31">
                  <c:v>New Jersey</c:v>
                </c:pt>
                <c:pt idx="32">
                  <c:v>New Mexico</c:v>
                </c:pt>
              </c:strCache>
            </c:strRef>
          </c:cat>
          <c:val>
            <c:numRef>
              <c:f>'pivot tables'!$D$22:$D$55</c:f>
              <c:numCache>
                <c:formatCode>General</c:formatCode>
                <c:ptCount val="33"/>
                <c:pt idx="0">
                  <c:v>1</c:v>
                </c:pt>
                <c:pt idx="6">
                  <c:v>2</c:v>
                </c:pt>
                <c:pt idx="9">
                  <c:v>2</c:v>
                </c:pt>
                <c:pt idx="12">
                  <c:v>1</c:v>
                </c:pt>
                <c:pt idx="15">
                  <c:v>1</c:v>
                </c:pt>
                <c:pt idx="24">
                  <c:v>2</c:v>
                </c:pt>
                <c:pt idx="29">
                  <c:v>1</c:v>
                </c:pt>
              </c:numCache>
            </c:numRef>
          </c:val>
          <c:extLst>
            <c:ext xmlns:c16="http://schemas.microsoft.com/office/drawing/2014/chart" uri="{C3380CC4-5D6E-409C-BE32-E72D297353CC}">
              <c16:uniqueId val="{00000002-7E8F-4384-9E9A-E906C2777B6F}"/>
            </c:ext>
          </c:extLst>
        </c:ser>
        <c:dLbls>
          <c:showLegendKey val="0"/>
          <c:showVal val="0"/>
          <c:showCatName val="0"/>
          <c:showSerName val="0"/>
          <c:showPercent val="0"/>
          <c:showBubbleSize val="0"/>
        </c:dLbls>
        <c:gapWidth val="219"/>
        <c:overlap val="100"/>
        <c:axId val="2062905831"/>
        <c:axId val="2062916247"/>
      </c:barChart>
      <c:valAx>
        <c:axId val="2062916247"/>
        <c:scaling>
          <c:orientation val="minMax"/>
        </c:scaling>
        <c:delete val="0"/>
        <c:axPos val="t"/>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Georgia"/>
                <a:ea typeface="Georgia"/>
                <a:cs typeface="Georgia"/>
              </a:defRPr>
            </a:pPr>
            <a:endParaRPr lang="en-US"/>
          </a:p>
        </c:txPr>
        <c:crossAx val="2062905831"/>
        <c:crosses val="autoZero"/>
        <c:crossBetween val="between"/>
      </c:valAx>
      <c:catAx>
        <c:axId val="2062905831"/>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Georgia"/>
                <a:ea typeface="Georgia"/>
                <a:cs typeface="Georgia"/>
              </a:defRPr>
            </a:pPr>
            <a:endParaRPr lang="en-US"/>
          </a:p>
        </c:txPr>
        <c:crossAx val="2062916247"/>
        <c:crosses val="autoZero"/>
        <c:auto val="1"/>
        <c:lblAlgn val="ctr"/>
        <c:lblOffset val="100"/>
        <c:noMultiLvlLbl val="0"/>
      </c:cat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Georgia"/>
              <a:ea typeface="Georgia"/>
              <a:cs typeface="Georgia"/>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[north_america_bear_killings.xlsx]pivot tables!PivotTable3</c:name>
    <c:fmtId val="6"/>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Georgia"/>
                <a:ea typeface="Georgia"/>
                <a:cs typeface="Georgia"/>
              </a:defRPr>
            </a:pPr>
            <a:r>
              <a:rPr lang="en-US"/>
              <a:t>Monthly Distribution of Fatalities</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Georgia"/>
              <a:ea typeface="Georgia"/>
              <a:cs typeface="Georgia"/>
            </a:defRPr>
          </a:pPr>
          <a:endParaRPr lang="en-US"/>
        </a:p>
      </c:txPr>
    </c:title>
    <c:autoTitleDeleted val="0"/>
    <c:pivotFmts>
      <c:pivotFmt>
        <c:idx val="0"/>
        <c:spPr>
          <a:solidFill>
            <a:srgbClr val="00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BDD7EE"/>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rgbClr val="00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rgbClr val="BDD7EE"/>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rgbClr val="00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rgbClr val="BDD7EE"/>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rgbClr val="00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rgbClr val="BDD7EE"/>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rgbClr val="00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rgbClr val="BDD7EE"/>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'pivot tables'!$B$58:$B$59</c:f>
              <c:strCache>
                <c:ptCount val="1"/>
                <c:pt idx="0">
                  <c:v>Black bear</c:v>
                </c:pt>
              </c:strCache>
            </c:strRef>
          </c:tx>
          <c:spPr>
            <a:solidFill>
              <a:srgbClr val="000000"/>
            </a:solidFill>
            <a:ln>
              <a:noFill/>
            </a:ln>
            <a:effectLst/>
          </c:spPr>
          <c:invertIfNegative val="0"/>
          <c:cat>
            <c:strRef>
              <c:f>'pivot tables'!$A$60:$A$72</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 tables'!$B$60:$B$72</c:f>
              <c:numCache>
                <c:formatCode>General</c:formatCode>
                <c:ptCount val="12"/>
                <c:pt idx="3">
                  <c:v>1</c:v>
                </c:pt>
                <c:pt idx="4">
                  <c:v>15</c:v>
                </c:pt>
                <c:pt idx="5">
                  <c:v>10</c:v>
                </c:pt>
                <c:pt idx="6">
                  <c:v>10</c:v>
                </c:pt>
                <c:pt idx="7">
                  <c:v>17</c:v>
                </c:pt>
                <c:pt idx="8">
                  <c:v>9</c:v>
                </c:pt>
                <c:pt idx="9">
                  <c:v>9</c:v>
                </c:pt>
                <c:pt idx="10">
                  <c:v>5</c:v>
                </c:pt>
              </c:numCache>
            </c:numRef>
          </c:val>
          <c:extLst>
            <c:ext xmlns:c16="http://schemas.microsoft.com/office/drawing/2014/chart" uri="{C3380CC4-5D6E-409C-BE32-E72D297353CC}">
              <c16:uniqueId val="{00000000-83F1-44DF-8467-C746D0CEB2CB}"/>
            </c:ext>
          </c:extLst>
        </c:ser>
        <c:ser>
          <c:idx val="1"/>
          <c:order val="1"/>
          <c:tx>
            <c:strRef>
              <c:f>'pivot tables'!$C$58:$C$59</c:f>
              <c:strCache>
                <c:ptCount val="1"/>
                <c:pt idx="0">
                  <c:v>Brown bear</c:v>
                </c:pt>
              </c:strCache>
            </c:strRef>
          </c:tx>
          <c:spPr>
            <a:solidFill>
              <a:schemeClr val="accent2"/>
            </a:solidFill>
            <a:ln>
              <a:noFill/>
            </a:ln>
            <a:effectLst/>
          </c:spPr>
          <c:invertIfNegative val="0"/>
          <c:cat>
            <c:strRef>
              <c:f>'pivot tables'!$A$60:$A$72</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 tables'!$C$60:$C$72</c:f>
              <c:numCache>
                <c:formatCode>General</c:formatCode>
                <c:ptCount val="12"/>
                <c:pt idx="0">
                  <c:v>1</c:v>
                </c:pt>
                <c:pt idx="1">
                  <c:v>1</c:v>
                </c:pt>
                <c:pt idx="2">
                  <c:v>1</c:v>
                </c:pt>
                <c:pt idx="3">
                  <c:v>3</c:v>
                </c:pt>
                <c:pt idx="4">
                  <c:v>2</c:v>
                </c:pt>
                <c:pt idx="5">
                  <c:v>10</c:v>
                </c:pt>
                <c:pt idx="6">
                  <c:v>15</c:v>
                </c:pt>
                <c:pt idx="7">
                  <c:v>10</c:v>
                </c:pt>
                <c:pt idx="8">
                  <c:v>15</c:v>
                </c:pt>
                <c:pt idx="9">
                  <c:v>16</c:v>
                </c:pt>
                <c:pt idx="10">
                  <c:v>5</c:v>
                </c:pt>
                <c:pt idx="11">
                  <c:v>1</c:v>
                </c:pt>
              </c:numCache>
            </c:numRef>
          </c:val>
          <c:extLst>
            <c:ext xmlns:c16="http://schemas.microsoft.com/office/drawing/2014/chart" uri="{C3380CC4-5D6E-409C-BE32-E72D297353CC}">
              <c16:uniqueId val="{00000001-83F1-44DF-8467-C746D0CEB2CB}"/>
            </c:ext>
          </c:extLst>
        </c:ser>
        <c:ser>
          <c:idx val="2"/>
          <c:order val="2"/>
          <c:tx>
            <c:strRef>
              <c:f>'pivot tables'!$D$58:$D$59</c:f>
              <c:strCache>
                <c:ptCount val="1"/>
                <c:pt idx="0">
                  <c:v>Polar Bear</c:v>
                </c:pt>
              </c:strCache>
            </c:strRef>
          </c:tx>
          <c:spPr>
            <a:solidFill>
              <a:srgbClr val="BDD7EE"/>
            </a:solidFill>
            <a:ln>
              <a:noFill/>
            </a:ln>
            <a:effectLst/>
          </c:spPr>
          <c:invertIfNegative val="0"/>
          <c:cat>
            <c:strRef>
              <c:f>'pivot tables'!$A$60:$A$72</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 tables'!$D$60:$D$72</c:f>
              <c:numCache>
                <c:formatCode>General</c:formatCode>
                <c:ptCount val="12"/>
                <c:pt idx="0">
                  <c:v>2</c:v>
                </c:pt>
                <c:pt idx="4">
                  <c:v>1</c:v>
                </c:pt>
                <c:pt idx="6">
                  <c:v>2</c:v>
                </c:pt>
                <c:pt idx="7">
                  <c:v>1</c:v>
                </c:pt>
                <c:pt idx="8">
                  <c:v>1</c:v>
                </c:pt>
                <c:pt idx="10">
                  <c:v>2</c:v>
                </c:pt>
                <c:pt idx="11">
                  <c:v>1</c:v>
                </c:pt>
              </c:numCache>
            </c:numRef>
          </c:val>
          <c:extLst>
            <c:ext xmlns:c16="http://schemas.microsoft.com/office/drawing/2014/chart" uri="{C3380CC4-5D6E-409C-BE32-E72D297353CC}">
              <c16:uniqueId val="{00000002-83F1-44DF-8467-C746D0CEB2CB}"/>
            </c:ext>
          </c:extLst>
        </c:ser>
        <c:dLbls>
          <c:showLegendKey val="0"/>
          <c:showVal val="0"/>
          <c:showCatName val="0"/>
          <c:showSerName val="0"/>
          <c:showPercent val="0"/>
          <c:showBubbleSize val="0"/>
        </c:dLbls>
        <c:gapWidth val="219"/>
        <c:overlap val="100"/>
        <c:axId val="1433975192"/>
        <c:axId val="1433979656"/>
      </c:barChart>
      <c:catAx>
        <c:axId val="143397519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Georgia"/>
                    <a:ea typeface="Georgia"/>
                    <a:cs typeface="Georgia"/>
                  </a:defRPr>
                </a:pPr>
                <a:r>
                  <a:rPr lang="en-US"/>
                  <a:t>Months</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Georgia"/>
                  <a:ea typeface="Georgia"/>
                  <a:cs typeface="Georgia"/>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Georgia"/>
                <a:ea typeface="Georgia"/>
                <a:cs typeface="Georgia"/>
              </a:defRPr>
            </a:pPr>
            <a:endParaRPr lang="en-US"/>
          </a:p>
        </c:txPr>
        <c:crossAx val="1433979656"/>
        <c:crosses val="autoZero"/>
        <c:auto val="1"/>
        <c:lblAlgn val="ctr"/>
        <c:lblOffset val="100"/>
        <c:noMultiLvlLbl val="0"/>
      </c:catAx>
      <c:valAx>
        <c:axId val="143397965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Georgia"/>
                    <a:ea typeface="Georgia"/>
                    <a:cs typeface="Georgia"/>
                  </a:defRPr>
                </a:pPr>
                <a:r>
                  <a:rPr lang="en-US"/>
                  <a:t>Fatalities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Georgia"/>
                  <a:ea typeface="Georgia"/>
                  <a:cs typeface="Georgia"/>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Georgia"/>
                <a:ea typeface="Georgia"/>
                <a:cs typeface="Georgia"/>
              </a:defRPr>
            </a:pPr>
            <a:endParaRPr lang="en-US"/>
          </a:p>
        </c:txPr>
        <c:crossAx val="143397519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Georgia"/>
              <a:ea typeface="Georgia"/>
              <a:cs typeface="Georgia"/>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[north_america_bear_killings.xlsx]pivot tables!PivotTable8</c:name>
    <c:fmtId val="4"/>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Georgia"/>
                <a:ea typeface="Georgia"/>
                <a:cs typeface="Georgia"/>
              </a:defRPr>
            </a:pPr>
            <a:r>
              <a:rPr lang="en-US"/>
              <a:t>Fatal Bear Attacks per Month</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Georgia"/>
              <a:ea typeface="Georgia"/>
              <a:cs typeface="Georgia"/>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Georgia"/>
                  <a:ea typeface="Georgia"/>
                  <a:cs typeface="Georgia"/>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tables'!$L$58</c:f>
              <c:strCache>
                <c:ptCount val="1"/>
                <c:pt idx="0">
                  <c:v>Total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Georgia"/>
                    <a:ea typeface="Georgia"/>
                    <a:cs typeface="Georgia"/>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tables'!$K$59:$K$71</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 tables'!$L$59:$L$71</c:f>
              <c:numCache>
                <c:formatCode>General</c:formatCode>
                <c:ptCount val="12"/>
                <c:pt idx="0">
                  <c:v>3</c:v>
                </c:pt>
                <c:pt idx="1">
                  <c:v>1</c:v>
                </c:pt>
                <c:pt idx="2">
                  <c:v>1</c:v>
                </c:pt>
                <c:pt idx="3">
                  <c:v>4</c:v>
                </c:pt>
                <c:pt idx="4">
                  <c:v>18</c:v>
                </c:pt>
                <c:pt idx="5">
                  <c:v>20</c:v>
                </c:pt>
                <c:pt idx="6">
                  <c:v>27</c:v>
                </c:pt>
                <c:pt idx="7">
                  <c:v>28</c:v>
                </c:pt>
                <c:pt idx="8">
                  <c:v>25</c:v>
                </c:pt>
                <c:pt idx="9">
                  <c:v>25</c:v>
                </c:pt>
                <c:pt idx="10">
                  <c:v>12</c:v>
                </c:pt>
                <c:pt idx="11">
                  <c:v>2</c:v>
                </c:pt>
              </c:numCache>
            </c:numRef>
          </c:val>
          <c:smooth val="0"/>
          <c:extLst>
            <c:ext xmlns:c16="http://schemas.microsoft.com/office/drawing/2014/chart" uri="{C3380CC4-5D6E-409C-BE32-E72D297353CC}">
              <c16:uniqueId val="{00000000-92FA-484E-BE3A-4CFEB4553C8E}"/>
            </c:ext>
          </c:extLst>
        </c:ser>
        <c:dLbls>
          <c:dLblPos val="t"/>
          <c:showLegendKey val="0"/>
          <c:showVal val="1"/>
          <c:showCatName val="0"/>
          <c:showSerName val="0"/>
          <c:showPercent val="0"/>
          <c:showBubbleSize val="0"/>
        </c:dLbls>
        <c:marker val="1"/>
        <c:smooth val="0"/>
        <c:axId val="326394712"/>
        <c:axId val="326394216"/>
      </c:lineChart>
      <c:catAx>
        <c:axId val="32639471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Georgia"/>
                    <a:ea typeface="Georgia"/>
                    <a:cs typeface="Georgia"/>
                  </a:defRPr>
                </a:pPr>
                <a:r>
                  <a:rPr lang="en-US"/>
                  <a:t>Months</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Georgia"/>
                  <a:ea typeface="Georgia"/>
                  <a:cs typeface="Georgia"/>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Georgia"/>
                <a:ea typeface="Georgia"/>
                <a:cs typeface="Georgia"/>
              </a:defRPr>
            </a:pPr>
            <a:endParaRPr lang="en-US"/>
          </a:p>
        </c:txPr>
        <c:crossAx val="326394216"/>
        <c:crosses val="autoZero"/>
        <c:auto val="1"/>
        <c:lblAlgn val="ctr"/>
        <c:lblOffset val="100"/>
        <c:noMultiLvlLbl val="0"/>
      </c:catAx>
      <c:valAx>
        <c:axId val="326394216"/>
        <c:scaling>
          <c:orientation val="minMax"/>
        </c:scaling>
        <c:delete val="1"/>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crossAx val="326394712"/>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[north_america_bear_killings.xlsx]pivot tables!PivotTable4</c:name>
    <c:fmtId val="5"/>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Georgia"/>
                <a:ea typeface="Georgia"/>
                <a:cs typeface="Georgia"/>
              </a:defRPr>
            </a:pPr>
            <a:r>
              <a:rPr lang="en-US"/>
              <a:t>Fatalities per Species</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Georgia"/>
              <a:ea typeface="Georgia"/>
              <a:cs typeface="Georgia"/>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rgbClr val="FFFFFF"/>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marker>
          <c:symbol val="none"/>
        </c:marker>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w="19050">
            <a:solidFill>
              <a:schemeClr val="lt1"/>
            </a:solidFill>
          </a:ln>
          <a:effectLst/>
        </c:spPr>
      </c:pivotFmt>
      <c:pivotFmt>
        <c:idx val="4"/>
        <c:spPr>
          <a:solidFill>
            <a:schemeClr val="accent2"/>
          </a:solidFill>
          <a:ln w="19050">
            <a:solidFill>
              <a:schemeClr val="lt1"/>
            </a:solidFill>
          </a:ln>
          <a:effectLst/>
        </c:spPr>
      </c:pivotFmt>
      <c:pivotFmt>
        <c:idx val="5"/>
        <c:spPr>
          <a:solidFill>
            <a:schemeClr val="accent3"/>
          </a:solidFill>
          <a:ln w="19050">
            <a:solidFill>
              <a:schemeClr val="lt1"/>
            </a:solidFill>
          </a:ln>
          <a:effectLst/>
        </c:spPr>
      </c:pivotFmt>
      <c:pivotFmt>
        <c:idx val="6"/>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rgbClr val="FFFFFF"/>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rgbClr val="FFFFFF"/>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solidFill>
          <a:ln w="19050">
            <a:solidFill>
              <a:schemeClr val="lt1"/>
            </a:solidFill>
          </a:ln>
          <a:effectLst/>
        </c:spPr>
      </c:pivotFmt>
      <c:pivotFmt>
        <c:idx val="12"/>
        <c:spPr>
          <a:solidFill>
            <a:schemeClr val="accent1"/>
          </a:solidFill>
          <a:ln w="19050">
            <a:solidFill>
              <a:schemeClr val="lt1"/>
            </a:solidFill>
          </a:ln>
          <a:effectLst/>
        </c:spPr>
      </c:pivotFmt>
      <c:pivotFmt>
        <c:idx val="13"/>
        <c:spPr>
          <a:solidFill>
            <a:schemeClr val="accent1"/>
          </a:solidFill>
          <a:ln w="19050">
            <a:solidFill>
              <a:schemeClr val="lt1"/>
            </a:solidFill>
          </a:ln>
          <a:effectLst/>
        </c:spPr>
      </c:pivotFmt>
      <c:pivotFmt>
        <c:idx val="1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rgbClr val="FFFFFF"/>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5"/>
        <c:spPr>
          <a:solidFill>
            <a:schemeClr val="accent1"/>
          </a:solidFill>
          <a:ln w="19050">
            <a:solidFill>
              <a:schemeClr val="lt1"/>
            </a:solidFill>
          </a:ln>
          <a:effectLst/>
        </c:spPr>
      </c:pivotFmt>
      <c:pivotFmt>
        <c:idx val="16"/>
        <c:spPr>
          <a:solidFill>
            <a:schemeClr val="accent1"/>
          </a:solidFill>
          <a:ln w="19050">
            <a:solidFill>
              <a:schemeClr val="lt1"/>
            </a:solidFill>
          </a:ln>
          <a:effectLst/>
        </c:spPr>
      </c:pivotFmt>
      <c:pivotFmt>
        <c:idx val="17"/>
        <c:spPr>
          <a:solidFill>
            <a:schemeClr val="accent1"/>
          </a:solidFill>
          <a:ln w="19050">
            <a:solidFill>
              <a:schemeClr val="lt1"/>
            </a:solidFill>
          </a:ln>
          <a:effectLst/>
        </c:spPr>
      </c:pivotFmt>
      <c:pivotFmt>
        <c:idx val="18"/>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rgbClr val="FFFFFF"/>
                  </a:solidFill>
                  <a:latin typeface="Georgia"/>
                  <a:ea typeface="Georgia"/>
                  <a:cs typeface="Georgia"/>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9"/>
        <c:spPr>
          <a:solidFill>
            <a:schemeClr val="accent1"/>
          </a:solidFill>
          <a:ln w="19050">
            <a:solidFill>
              <a:schemeClr val="lt1"/>
            </a:solidFill>
          </a:ln>
          <a:effectLst/>
        </c:spPr>
      </c:pivotFmt>
      <c:pivotFmt>
        <c:idx val="20"/>
        <c:spPr>
          <a:solidFill>
            <a:schemeClr val="accent1"/>
          </a:solidFill>
          <a:ln w="19050">
            <a:solidFill>
              <a:schemeClr val="lt1"/>
            </a:solidFill>
          </a:ln>
          <a:effectLst/>
        </c:spPr>
      </c:pivotFmt>
      <c:pivotFmt>
        <c:idx val="21"/>
        <c:spPr>
          <a:solidFill>
            <a:schemeClr val="accent1"/>
          </a:solidFill>
          <a:ln w="19050">
            <a:solidFill>
              <a:schemeClr val="lt1"/>
            </a:solidFill>
          </a:ln>
          <a:effectLst/>
        </c:spPr>
      </c:pivotFmt>
    </c:pivotFmts>
    <c:plotArea>
      <c:layout/>
      <c:doughnutChart>
        <c:varyColors val="1"/>
        <c:ser>
          <c:idx val="0"/>
          <c:order val="0"/>
          <c:tx>
            <c:strRef>
              <c:f>'pivot tables'!$B$79</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B600-46D1-B3C7-6E3F3835C411}"/>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B600-46D1-B3C7-6E3F3835C411}"/>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B600-46D1-B3C7-6E3F3835C411}"/>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rgbClr val="FFFFFF"/>
                    </a:solidFill>
                    <a:latin typeface="Georgia"/>
                    <a:ea typeface="Georgia"/>
                    <a:cs typeface="Georgia"/>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 tables'!$A$80:$A$83</c:f>
              <c:strCache>
                <c:ptCount val="3"/>
                <c:pt idx="0">
                  <c:v>Black bear</c:v>
                </c:pt>
                <c:pt idx="1">
                  <c:v>Brown bear</c:v>
                </c:pt>
                <c:pt idx="2">
                  <c:v>Polar Bear</c:v>
                </c:pt>
              </c:strCache>
            </c:strRef>
          </c:cat>
          <c:val>
            <c:numRef>
              <c:f>'pivot tables'!$B$80:$B$83</c:f>
              <c:numCache>
                <c:formatCode>0%</c:formatCode>
                <c:ptCount val="3"/>
                <c:pt idx="0">
                  <c:v>0.45783132530120479</c:v>
                </c:pt>
                <c:pt idx="1">
                  <c:v>0.48192771084337349</c:v>
                </c:pt>
                <c:pt idx="2">
                  <c:v>6.0240963855421686E-2</c:v>
                </c:pt>
              </c:numCache>
            </c:numRef>
          </c:val>
          <c:extLst>
            <c:ext xmlns:c16="http://schemas.microsoft.com/office/drawing/2014/chart" uri="{C3380CC4-5D6E-409C-BE32-E72D297353CC}">
              <c16:uniqueId val="{00000006-B600-46D1-B3C7-6E3F3835C411}"/>
            </c:ext>
          </c:extLst>
        </c:ser>
        <c:dLbls>
          <c:showLegendKey val="0"/>
          <c:showVal val="1"/>
          <c:showCatName val="0"/>
          <c:showSerName val="0"/>
          <c:showPercent val="0"/>
          <c:showBubbleSize val="0"/>
          <c:showLeaderLines val="1"/>
        </c:dLbls>
        <c:firstSliceAng val="0"/>
        <c:holeSize val="50"/>
      </c:doughnutChart>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rgbClr val="595959"/>
              </a:solidFill>
              <a:latin typeface="Georgia"/>
              <a:ea typeface="Georgia"/>
              <a:cs typeface="Georgia"/>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[north_america_bear_killings.xlsx]pivot tables!PivotTable5</c:name>
    <c:fmtId val="5"/>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Georgia"/>
                <a:ea typeface="Georgia"/>
                <a:cs typeface="Georgia"/>
              </a:defRPr>
            </a:pPr>
            <a:r>
              <a:rPr lang="en-US"/>
              <a:t>Grizzly Proportion in Brown Bear Attacks</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Georgia"/>
              <a:ea typeface="Georgia"/>
              <a:cs typeface="Georgia"/>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FFFFFF"/>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FFFFFF"/>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FFFFFF"/>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FFFFFF"/>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solidFill>
          <a:ln w="19050">
            <a:solidFill>
              <a:schemeClr val="lt1"/>
            </a:solidFill>
          </a:ln>
          <a:effectLst/>
        </c:spPr>
      </c:pivotFmt>
      <c:pivotFmt>
        <c:idx val="11"/>
        <c:spPr>
          <a:solidFill>
            <a:schemeClr val="accent1"/>
          </a:solidFill>
          <a:ln w="19050">
            <a:solidFill>
              <a:schemeClr val="lt1"/>
            </a:solidFill>
          </a:ln>
          <a:effectLst/>
        </c:spPr>
      </c:pivotFmt>
      <c:pivotFmt>
        <c:idx val="12"/>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rgbClr val="FFFFFF"/>
                  </a:solidFill>
                  <a:latin typeface="Georgia"/>
                  <a:ea typeface="Georgia"/>
                  <a:cs typeface="Georgia"/>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1"/>
          </a:solidFill>
          <a:ln w="19050">
            <a:solidFill>
              <a:schemeClr val="lt1"/>
            </a:solidFill>
          </a:ln>
          <a:effectLst/>
        </c:spPr>
      </c:pivotFmt>
      <c:pivotFmt>
        <c:idx val="14"/>
        <c:spPr>
          <a:solidFill>
            <a:schemeClr val="accent1"/>
          </a:solidFill>
          <a:ln w="19050">
            <a:solidFill>
              <a:schemeClr val="lt1"/>
            </a:solidFill>
          </a:ln>
          <a:effectLst/>
        </c:spPr>
      </c:pivotFmt>
    </c:pivotFmts>
    <c:plotArea>
      <c:layout/>
      <c:doughnutChart>
        <c:varyColors val="1"/>
        <c:ser>
          <c:idx val="0"/>
          <c:order val="0"/>
          <c:tx>
            <c:strRef>
              <c:f>'pivot tables'!$H$79:$H$80</c:f>
              <c:strCache>
                <c:ptCount val="1"/>
                <c:pt idx="0">
                  <c:v>Brown bear</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D282-4300-BDA4-F185D9125C16}"/>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D282-4300-BDA4-F185D9125C16}"/>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rgbClr val="FFFFFF"/>
                    </a:solidFill>
                    <a:latin typeface="Georgia"/>
                    <a:ea typeface="Georgia"/>
                    <a:cs typeface="Georgia"/>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 tables'!$G$81:$G$83</c:f>
              <c:strCache>
                <c:ptCount val="2"/>
                <c:pt idx="0">
                  <c:v>Grizzly</c:v>
                </c:pt>
                <c:pt idx="1">
                  <c:v>Other Subspecies</c:v>
                </c:pt>
              </c:strCache>
            </c:strRef>
          </c:cat>
          <c:val>
            <c:numRef>
              <c:f>'pivot tables'!$H$81:$H$83</c:f>
              <c:numCache>
                <c:formatCode>0%</c:formatCode>
                <c:ptCount val="2"/>
                <c:pt idx="0">
                  <c:v>0.33750000000000002</c:v>
                </c:pt>
                <c:pt idx="1">
                  <c:v>0.66249999999999998</c:v>
                </c:pt>
              </c:numCache>
            </c:numRef>
          </c:val>
          <c:extLst>
            <c:ext xmlns:c16="http://schemas.microsoft.com/office/drawing/2014/chart" uri="{C3380CC4-5D6E-409C-BE32-E72D297353CC}">
              <c16:uniqueId val="{00000004-D282-4300-BDA4-F185D9125C16}"/>
            </c:ext>
          </c:extLst>
        </c:ser>
        <c:dLbls>
          <c:showLegendKey val="0"/>
          <c:showVal val="1"/>
          <c:showCatName val="0"/>
          <c:showSerName val="0"/>
          <c:showPercent val="0"/>
          <c:showBubbleSize val="0"/>
          <c:showLeaderLines val="1"/>
        </c:dLbls>
        <c:firstSliceAng val="0"/>
        <c:holeSize val="52"/>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Georgia"/>
              <a:ea typeface="Georgia"/>
              <a:cs typeface="Georgia"/>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[north_america_bear_killings.xlsx]pivot tables!PivotTable6</c:name>
    <c:fmtId val="4"/>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Georgia"/>
                <a:ea typeface="Georgia"/>
                <a:cs typeface="Georgia"/>
              </a:defRPr>
            </a:pPr>
            <a:r>
              <a:rPr lang="en-US"/>
              <a:t>Fatalities per Age Group</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Georgia"/>
              <a:ea typeface="Georgia"/>
              <a:cs typeface="Georgia"/>
            </a:defRPr>
          </a:pPr>
          <a:endParaRPr lang="en-US"/>
        </a:p>
      </c:txPr>
    </c:title>
    <c:autoTitleDeleted val="0"/>
    <c:pivotFmts>
      <c:pivotFmt>
        <c:idx val="0"/>
        <c:spPr>
          <a:solidFill>
            <a:schemeClr val="accent1"/>
          </a:solidFill>
          <a:ln>
            <a:noFill/>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Georgia"/>
                  <a:ea typeface="Georgia"/>
                  <a:cs typeface="Georgia"/>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Georgia"/>
                  <a:ea typeface="Georgia"/>
                  <a:cs typeface="Georgia"/>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Georgia"/>
                  <a:ea typeface="Georgia"/>
                  <a:cs typeface="Georgia"/>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Georgia"/>
                  <a:ea typeface="Georgia"/>
                  <a:cs typeface="Georgia"/>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tables'!$B$98:$B$99</c:f>
              <c:strCache>
                <c:ptCount val="1"/>
                <c:pt idx="0">
                  <c:v>01 Child</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Georgia"/>
                    <a:ea typeface="Georgia"/>
                    <a:cs typeface="Georgia"/>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tables'!$A$100</c:f>
              <c:strCache>
                <c:ptCount val="1"/>
                <c:pt idx="0">
                  <c:v>Total</c:v>
                </c:pt>
              </c:strCache>
            </c:strRef>
          </c:cat>
          <c:val>
            <c:numRef>
              <c:f>'pivot tables'!$B$100</c:f>
              <c:numCache>
                <c:formatCode>General</c:formatCode>
                <c:ptCount val="1"/>
                <c:pt idx="0">
                  <c:v>27</c:v>
                </c:pt>
              </c:numCache>
            </c:numRef>
          </c:val>
          <c:extLst>
            <c:ext xmlns:c16="http://schemas.microsoft.com/office/drawing/2014/chart" uri="{C3380CC4-5D6E-409C-BE32-E72D297353CC}">
              <c16:uniqueId val="{00000000-39D4-44C3-B0AE-6563727C1305}"/>
            </c:ext>
          </c:extLst>
        </c:ser>
        <c:ser>
          <c:idx val="1"/>
          <c:order val="1"/>
          <c:tx>
            <c:strRef>
              <c:f>'pivot tables'!$C$98:$C$99</c:f>
              <c:strCache>
                <c:ptCount val="1"/>
                <c:pt idx="0">
                  <c:v>02 Adolescent</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Georgia"/>
                    <a:ea typeface="Georgia"/>
                    <a:cs typeface="Georgia"/>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tables'!$A$100</c:f>
              <c:strCache>
                <c:ptCount val="1"/>
                <c:pt idx="0">
                  <c:v>Total</c:v>
                </c:pt>
              </c:strCache>
            </c:strRef>
          </c:cat>
          <c:val>
            <c:numRef>
              <c:f>'pivot tables'!$C$100</c:f>
              <c:numCache>
                <c:formatCode>General</c:formatCode>
                <c:ptCount val="1"/>
                <c:pt idx="0">
                  <c:v>54</c:v>
                </c:pt>
              </c:numCache>
            </c:numRef>
          </c:val>
          <c:extLst>
            <c:ext xmlns:c16="http://schemas.microsoft.com/office/drawing/2014/chart" uri="{C3380CC4-5D6E-409C-BE32-E72D297353CC}">
              <c16:uniqueId val="{00000001-39D4-44C3-B0AE-6563727C1305}"/>
            </c:ext>
          </c:extLst>
        </c:ser>
        <c:ser>
          <c:idx val="2"/>
          <c:order val="2"/>
          <c:tx>
            <c:strRef>
              <c:f>'pivot tables'!$D$98:$D$99</c:f>
              <c:strCache>
                <c:ptCount val="1"/>
                <c:pt idx="0">
                  <c:v>03 Middle Aged</c:v>
                </c:pt>
              </c:strCache>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Georgia"/>
                    <a:ea typeface="Georgia"/>
                    <a:cs typeface="Georgia"/>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tables'!$A$100</c:f>
              <c:strCache>
                <c:ptCount val="1"/>
                <c:pt idx="0">
                  <c:v>Total</c:v>
                </c:pt>
              </c:strCache>
            </c:strRef>
          </c:cat>
          <c:val>
            <c:numRef>
              <c:f>'pivot tables'!$D$100</c:f>
              <c:numCache>
                <c:formatCode>General</c:formatCode>
                <c:ptCount val="1"/>
                <c:pt idx="0">
                  <c:v>71</c:v>
                </c:pt>
              </c:numCache>
            </c:numRef>
          </c:val>
          <c:extLst>
            <c:ext xmlns:c16="http://schemas.microsoft.com/office/drawing/2014/chart" uri="{C3380CC4-5D6E-409C-BE32-E72D297353CC}">
              <c16:uniqueId val="{00000002-39D4-44C3-B0AE-6563727C1305}"/>
            </c:ext>
          </c:extLst>
        </c:ser>
        <c:ser>
          <c:idx val="3"/>
          <c:order val="3"/>
          <c:tx>
            <c:strRef>
              <c:f>'pivot tables'!$E$98:$E$99</c:f>
              <c:strCache>
                <c:ptCount val="1"/>
                <c:pt idx="0">
                  <c:v>04 Senior</c:v>
                </c:pt>
              </c:strCache>
            </c:strRef>
          </c:tx>
          <c:spPr>
            <a:solidFill>
              <a:schemeClr val="accent4"/>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Georgia"/>
                    <a:ea typeface="Georgia"/>
                    <a:cs typeface="Georgia"/>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tables'!$A$100</c:f>
              <c:strCache>
                <c:ptCount val="1"/>
                <c:pt idx="0">
                  <c:v>Total</c:v>
                </c:pt>
              </c:strCache>
            </c:strRef>
          </c:cat>
          <c:val>
            <c:numRef>
              <c:f>'pivot tables'!$E$100</c:f>
              <c:numCache>
                <c:formatCode>General</c:formatCode>
                <c:ptCount val="1"/>
                <c:pt idx="0">
                  <c:v>14</c:v>
                </c:pt>
              </c:numCache>
            </c:numRef>
          </c:val>
          <c:extLst>
            <c:ext xmlns:c16="http://schemas.microsoft.com/office/drawing/2014/chart" uri="{C3380CC4-5D6E-409C-BE32-E72D297353CC}">
              <c16:uniqueId val="{00000003-39D4-44C3-B0AE-6563727C1305}"/>
            </c:ext>
          </c:extLst>
        </c:ser>
        <c:dLbls>
          <c:dLblPos val="outEnd"/>
          <c:showLegendKey val="0"/>
          <c:showVal val="1"/>
          <c:showCatName val="0"/>
          <c:showSerName val="0"/>
          <c:showPercent val="0"/>
          <c:showBubbleSize val="0"/>
        </c:dLbls>
        <c:gapWidth val="219"/>
        <c:overlap val="-27"/>
        <c:axId val="1866152728"/>
        <c:axId val="1866153720"/>
      </c:barChart>
      <c:catAx>
        <c:axId val="1866152728"/>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Georgia"/>
                    <a:ea typeface="Georgia"/>
                    <a:cs typeface="Georgia"/>
                  </a:defRPr>
                </a:pPr>
                <a:r>
                  <a:rPr lang="en-US"/>
                  <a:t>Age Group</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Georgia"/>
                  <a:ea typeface="Georgia"/>
                  <a:cs typeface="Georgia"/>
                </a:defRPr>
              </a:pPr>
              <a:endParaRPr lang="en-US"/>
            </a:p>
          </c:txPr>
        </c:title>
        <c:numFmt formatCode="General" sourceLinked="1"/>
        <c:majorTickMark val="none"/>
        <c:minorTickMark val="none"/>
        <c:tickLblPos val="none"/>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Georgia"/>
                <a:ea typeface="Georgia"/>
                <a:cs typeface="Georgia"/>
              </a:defRPr>
            </a:pPr>
            <a:endParaRPr lang="en-US"/>
          </a:p>
        </c:txPr>
        <c:crossAx val="1866153720"/>
        <c:crosses val="autoZero"/>
        <c:auto val="1"/>
        <c:lblAlgn val="ctr"/>
        <c:lblOffset val="100"/>
        <c:noMultiLvlLbl val="0"/>
      </c:catAx>
      <c:valAx>
        <c:axId val="1866153720"/>
        <c:scaling>
          <c:orientation val="minMax"/>
        </c:scaling>
        <c:delete val="1"/>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crossAx val="1866152728"/>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Georgia"/>
              <a:ea typeface="Georgia"/>
              <a:cs typeface="Georgia"/>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2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[north_america_bear_killings.xlsx]pivot tables!PivotTable9</c:name>
    <c:fmtId val="8"/>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Georgia"/>
                <a:ea typeface="Georgia"/>
                <a:cs typeface="Georgia"/>
              </a:defRPr>
            </a:pPr>
            <a:r>
              <a:rPr lang="en-US"/>
              <a:t>Hiker?</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Georgia"/>
              <a:ea typeface="Georgia"/>
              <a:cs typeface="Georgia"/>
            </a:defRPr>
          </a:pPr>
          <a:endParaRPr lang="en-US"/>
        </a:p>
      </c:txPr>
    </c:title>
    <c:autoTitleDeleted val="0"/>
    <c:pivotFmts>
      <c:pivotFmt>
        <c:idx val="0"/>
        <c:spPr>
          <a:solidFill>
            <a:schemeClr val="accent1"/>
          </a:solidFill>
          <a:ln w="19050">
            <a:solidFill>
              <a:schemeClr val="lt1"/>
            </a:solidFill>
          </a:ln>
          <a:effectLst/>
        </c:spPr>
        <c:marker>
          <c:symbol val="circle"/>
          <c:size val="5"/>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Georgia"/>
                  <a:ea typeface="Georgia"/>
                  <a:cs typeface="Georgia"/>
                </a:defRPr>
              </a:pPr>
              <a:endParaRPr lang="en-US"/>
            </a:p>
          </c:txPr>
          <c:dLblPos val="outEnd"/>
          <c:showLegendKey val="0"/>
          <c:showVal val="0"/>
          <c:showCatName val="0"/>
          <c:showSerName val="0"/>
          <c:showPercent val="1"/>
          <c:showBubbleSize val="0"/>
          <c:extLst>
            <c:ext xmlns:c15="http://schemas.microsoft.com/office/drawing/2012/chart" uri="{CE6537A1-D6FC-4f65-9D91-7224C49458BB}"/>
          </c:extLst>
        </c:dLbl>
      </c:pivotFmt>
      <c:pivotFmt>
        <c:idx val="11"/>
        <c:spPr>
          <a:solidFill>
            <a:schemeClr val="accent1"/>
          </a:solidFill>
          <a:ln w="19050">
            <a:solidFill>
              <a:schemeClr val="lt1"/>
            </a:solidFill>
          </a:ln>
          <a:effectLst/>
        </c:spPr>
      </c:pivotFmt>
      <c:pivotFmt>
        <c:idx val="12"/>
        <c:spPr>
          <a:solidFill>
            <a:schemeClr val="accent1"/>
          </a:solidFill>
          <a:ln w="19050">
            <a:solidFill>
              <a:schemeClr val="lt1"/>
            </a:solidFill>
          </a:ln>
          <a:effectLst/>
        </c:spPr>
      </c:pivotFmt>
    </c:pivotFmts>
    <c:plotArea>
      <c:layout/>
      <c:pieChart>
        <c:varyColors val="1"/>
        <c:ser>
          <c:idx val="0"/>
          <c:order val="0"/>
          <c:tx>
            <c:strRef>
              <c:f>'pivot tables'!$J$98</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19A2-4E1D-91EC-2883D87D6630}"/>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19A2-4E1D-91EC-2883D87D6630}"/>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Georgia"/>
                    <a:ea typeface="Georgia"/>
                    <a:cs typeface="Georgia"/>
                  </a:defRPr>
                </a:pPr>
                <a:endParaRPr lang="en-US"/>
              </a:p>
            </c:txPr>
            <c:dLblPos val="outEnd"/>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 tables'!$I$99:$I$101</c:f>
              <c:strCache>
                <c:ptCount val="2"/>
                <c:pt idx="0">
                  <c:v>Hiker</c:v>
                </c:pt>
                <c:pt idx="1">
                  <c:v>Non-Hiker</c:v>
                </c:pt>
              </c:strCache>
            </c:strRef>
          </c:cat>
          <c:val>
            <c:numRef>
              <c:f>'pivot tables'!$J$99:$J$101</c:f>
              <c:numCache>
                <c:formatCode>0%</c:formatCode>
                <c:ptCount val="2"/>
                <c:pt idx="0">
                  <c:v>3.614457831325301E-2</c:v>
                </c:pt>
                <c:pt idx="1">
                  <c:v>0.96385542168674698</c:v>
                </c:pt>
              </c:numCache>
            </c:numRef>
          </c:val>
          <c:extLst>
            <c:ext xmlns:c16="http://schemas.microsoft.com/office/drawing/2014/chart" uri="{C3380CC4-5D6E-409C-BE32-E72D297353CC}">
              <c16:uniqueId val="{00000004-19A2-4E1D-91EC-2883D87D6630}"/>
            </c:ext>
          </c:extLst>
        </c:ser>
        <c:dLbls>
          <c:showLegendKey val="0"/>
          <c:showVal val="0"/>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Georgia"/>
              <a:ea typeface="Georgia"/>
              <a:cs typeface="Georgia"/>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2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[north_america_bear_killings.xlsx]pivot tables!PivotTable10</c:name>
    <c:fmtId val="4"/>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Georgia"/>
                <a:ea typeface="Georgia"/>
                <a:cs typeface="Georgia"/>
              </a:defRPr>
            </a:pPr>
            <a:r>
              <a:rPr lang="en-US"/>
              <a:t>Hunter?</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Georgia"/>
              <a:ea typeface="Georgia"/>
              <a:cs typeface="Georgia"/>
            </a:defRPr>
          </a:pPr>
          <a:endParaRPr lang="en-US"/>
        </a:p>
      </c:txPr>
    </c:title>
    <c:autoTitleDeleted val="0"/>
    <c:pivotFmts>
      <c:pivotFmt>
        <c:idx val="0"/>
        <c:spPr>
          <a:solidFill>
            <a:schemeClr val="accent1"/>
          </a:solidFill>
          <a:ln w="19050">
            <a:solidFill>
              <a:schemeClr val="lt1"/>
            </a:solidFill>
          </a:ln>
          <a:effectLst/>
        </c:spPr>
        <c:marker>
          <c:symbol val="circle"/>
          <c:size val="5"/>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Georgia"/>
                  <a:ea typeface="Georgia"/>
                  <a:cs typeface="Georgia"/>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solidFill>
          <a:ln w="19050">
            <a:solidFill>
              <a:schemeClr val="lt1"/>
            </a:solidFill>
          </a:ln>
          <a:effectLst/>
        </c:spPr>
      </c:pivotFmt>
      <c:pivotFmt>
        <c:idx val="12"/>
        <c:spPr>
          <a:solidFill>
            <a:schemeClr val="accent1"/>
          </a:solidFill>
          <a:ln w="19050">
            <a:solidFill>
              <a:schemeClr val="lt1"/>
            </a:solidFill>
          </a:ln>
          <a:effectLst/>
        </c:spPr>
      </c:pivotFmt>
    </c:pivotFmts>
    <c:plotArea>
      <c:layout/>
      <c:pieChart>
        <c:varyColors val="1"/>
        <c:ser>
          <c:idx val="0"/>
          <c:order val="0"/>
          <c:tx>
            <c:strRef>
              <c:f>'pivot tables'!$M$98</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4393-4C70-8267-8996BC09BCE9}"/>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4393-4C70-8267-8996BC09BCE9}"/>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Georgia"/>
                    <a:ea typeface="Georgia"/>
                    <a:cs typeface="Georgia"/>
                  </a:defRPr>
                </a:pPr>
                <a:endParaRPr lang="en-US"/>
              </a:p>
            </c:txPr>
            <c:dLblPos val="outEnd"/>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 tables'!$L$99:$L$101</c:f>
              <c:strCache>
                <c:ptCount val="2"/>
                <c:pt idx="0">
                  <c:v>Hunter</c:v>
                </c:pt>
                <c:pt idx="1">
                  <c:v>Non-Hunter</c:v>
                </c:pt>
              </c:strCache>
            </c:strRef>
          </c:cat>
          <c:val>
            <c:numRef>
              <c:f>'pivot tables'!$M$99:$M$101</c:f>
              <c:numCache>
                <c:formatCode>0%</c:formatCode>
                <c:ptCount val="2"/>
                <c:pt idx="0">
                  <c:v>9.6385542168674704E-2</c:v>
                </c:pt>
                <c:pt idx="1">
                  <c:v>0.90361445783132532</c:v>
                </c:pt>
              </c:numCache>
            </c:numRef>
          </c:val>
          <c:extLst>
            <c:ext xmlns:c16="http://schemas.microsoft.com/office/drawing/2014/chart" uri="{C3380CC4-5D6E-409C-BE32-E72D297353CC}">
              <c16:uniqueId val="{00000004-4393-4C70-8267-8996BC09BCE9}"/>
            </c:ext>
          </c:extLst>
        </c:ser>
        <c:dLbls>
          <c:showLegendKey val="0"/>
          <c:showVal val="0"/>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Georgia"/>
              <a:ea typeface="Georgia"/>
              <a:cs typeface="Georgia"/>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2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[north_america_bear_killings.xlsx]pivot tables!PivotTable11</c:name>
    <c:fmtId val="4"/>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Georgia"/>
                <a:ea typeface="Georgia"/>
                <a:cs typeface="Georgia"/>
              </a:defRPr>
            </a:pPr>
            <a:r>
              <a:rPr lang="en-US"/>
              <a:t>Gender</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Georgia"/>
              <a:ea typeface="Georgia"/>
              <a:cs typeface="Georgia"/>
            </a:defRPr>
          </a:pPr>
          <a:endParaRPr lang="en-US"/>
        </a:p>
      </c:txPr>
    </c:title>
    <c:autoTitleDeleted val="0"/>
    <c:pivotFmts>
      <c:pivotFmt>
        <c:idx val="0"/>
        <c:spPr>
          <a:solidFill>
            <a:schemeClr val="accent1"/>
          </a:solidFill>
          <a:ln w="19050">
            <a:solidFill>
              <a:schemeClr val="lt1"/>
            </a:solidFill>
          </a:ln>
          <a:effectLst/>
        </c:spPr>
        <c:marker>
          <c:symbol val="circle"/>
          <c:size val="5"/>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Georgia"/>
                  <a:ea typeface="Georgia"/>
                  <a:cs typeface="Georgia"/>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solidFill>
          <a:ln w="19050">
            <a:solidFill>
              <a:schemeClr val="lt1"/>
            </a:solidFill>
          </a:ln>
          <a:effectLst/>
        </c:spPr>
      </c:pivotFmt>
      <c:pivotFmt>
        <c:idx val="12"/>
        <c:spPr>
          <a:solidFill>
            <a:schemeClr val="accent1"/>
          </a:solidFill>
          <a:ln w="19050">
            <a:solidFill>
              <a:schemeClr val="lt1"/>
            </a:solidFill>
          </a:ln>
          <a:effectLst/>
        </c:spPr>
      </c:pivotFmt>
    </c:pivotFmts>
    <c:plotArea>
      <c:layout/>
      <c:pieChart>
        <c:varyColors val="1"/>
        <c:ser>
          <c:idx val="0"/>
          <c:order val="0"/>
          <c:tx>
            <c:strRef>
              <c:f>'pivot tables'!$P$98</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0392-44D0-A326-3924899F1BFB}"/>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0392-44D0-A326-3924899F1BFB}"/>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Georgia"/>
                    <a:ea typeface="Georgia"/>
                    <a:cs typeface="Georgia"/>
                  </a:defRPr>
                </a:pPr>
                <a:endParaRPr lang="en-US"/>
              </a:p>
            </c:txPr>
            <c:dLblPos val="outEnd"/>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 tables'!$O$99:$O$101</c:f>
              <c:strCache>
                <c:ptCount val="2"/>
                <c:pt idx="0">
                  <c:v>female</c:v>
                </c:pt>
                <c:pt idx="1">
                  <c:v>male</c:v>
                </c:pt>
              </c:strCache>
            </c:strRef>
          </c:cat>
          <c:val>
            <c:numRef>
              <c:f>'pivot tables'!$P$99:$P$101</c:f>
              <c:numCache>
                <c:formatCode>0%</c:formatCode>
                <c:ptCount val="2"/>
                <c:pt idx="0">
                  <c:v>0.25903614457831325</c:v>
                </c:pt>
                <c:pt idx="1">
                  <c:v>0.74096385542168675</c:v>
                </c:pt>
              </c:numCache>
            </c:numRef>
          </c:val>
          <c:extLst>
            <c:ext xmlns:c16="http://schemas.microsoft.com/office/drawing/2014/chart" uri="{C3380CC4-5D6E-409C-BE32-E72D297353CC}">
              <c16:uniqueId val="{00000004-0392-44D0-A326-3924899F1BFB}"/>
            </c:ext>
          </c:extLst>
        </c:ser>
        <c:dLbls>
          <c:showLegendKey val="0"/>
          <c:showVal val="0"/>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Georgia"/>
              <a:ea typeface="Georgia"/>
              <a:cs typeface="Georgia"/>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2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[north_america_bear_killings.xlsx]pivot tables!PivotTable12</c:name>
    <c:fmtId val="4"/>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Georgia"/>
                <a:ea typeface="Georgia"/>
                <a:cs typeface="Georgia"/>
              </a:defRPr>
            </a:pPr>
            <a:r>
              <a:rPr lang="en-US"/>
              <a:t>VictimAmount</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Georgia"/>
              <a:ea typeface="Georgia"/>
              <a:cs typeface="Georgia"/>
            </a:defRPr>
          </a:pPr>
          <a:endParaRPr lang="en-US"/>
        </a:p>
      </c:txPr>
    </c:title>
    <c:autoTitleDeleted val="0"/>
    <c:pivotFmts>
      <c:pivotFmt>
        <c:idx val="0"/>
        <c:spPr>
          <a:solidFill>
            <a:schemeClr val="accent1"/>
          </a:solidFill>
          <a:ln w="19050">
            <a:solidFill>
              <a:schemeClr val="lt1"/>
            </a:solidFill>
          </a:ln>
          <a:effectLst/>
        </c:spPr>
        <c:marker>
          <c:symbol val="circle"/>
          <c:size val="5"/>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Georgia"/>
                  <a:ea typeface="Georgia"/>
                  <a:cs typeface="Georgia"/>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solidFill>
          <a:ln w="19050">
            <a:solidFill>
              <a:schemeClr val="lt1"/>
            </a:solidFill>
          </a:ln>
          <a:effectLst/>
        </c:spPr>
      </c:pivotFmt>
      <c:pivotFmt>
        <c:idx val="12"/>
        <c:spPr>
          <a:solidFill>
            <a:schemeClr val="accent1"/>
          </a:solidFill>
          <a:ln w="19050">
            <a:solidFill>
              <a:schemeClr val="lt1"/>
            </a:solidFill>
          </a:ln>
          <a:effectLst/>
        </c:spPr>
      </c:pivotFmt>
      <c:pivotFmt>
        <c:idx val="13"/>
        <c:spPr>
          <a:solidFill>
            <a:schemeClr val="accent1"/>
          </a:solidFill>
          <a:ln w="19050">
            <a:solidFill>
              <a:schemeClr val="lt1"/>
            </a:solidFill>
          </a:ln>
          <a:effectLst/>
        </c:spPr>
      </c:pivotFmt>
    </c:pivotFmts>
    <c:plotArea>
      <c:layout/>
      <c:pieChart>
        <c:varyColors val="1"/>
        <c:ser>
          <c:idx val="0"/>
          <c:order val="0"/>
          <c:tx>
            <c:strRef>
              <c:f>'pivot tables'!$S$98</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3B5F-4D03-AE81-274E001F89A6}"/>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3B5F-4D03-AE81-274E001F89A6}"/>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Georgia"/>
                    <a:ea typeface="Georgia"/>
                    <a:cs typeface="Georgia"/>
                  </a:defRPr>
                </a:pPr>
                <a:endParaRPr lang="en-US"/>
              </a:p>
            </c:txPr>
            <c:dLblPos val="outEnd"/>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 tables'!$R$99:$R$101</c:f>
              <c:strCache>
                <c:ptCount val="2"/>
                <c:pt idx="0">
                  <c:v>Multiple</c:v>
                </c:pt>
                <c:pt idx="1">
                  <c:v>Single</c:v>
                </c:pt>
              </c:strCache>
            </c:strRef>
          </c:cat>
          <c:val>
            <c:numRef>
              <c:f>'pivot tables'!$S$99:$S$101</c:f>
              <c:numCache>
                <c:formatCode>0%</c:formatCode>
                <c:ptCount val="2"/>
                <c:pt idx="0">
                  <c:v>0.16867469879518071</c:v>
                </c:pt>
                <c:pt idx="1">
                  <c:v>0.83132530120481929</c:v>
                </c:pt>
              </c:numCache>
            </c:numRef>
          </c:val>
          <c:extLst>
            <c:ext xmlns:c16="http://schemas.microsoft.com/office/drawing/2014/chart" uri="{C3380CC4-5D6E-409C-BE32-E72D297353CC}">
              <c16:uniqueId val="{00000004-3B5F-4D03-AE81-274E001F89A6}"/>
            </c:ext>
          </c:extLst>
        </c:ser>
        <c:dLbls>
          <c:showLegendKey val="0"/>
          <c:showVal val="0"/>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Georgia"/>
              <a:ea typeface="Georgia"/>
              <a:cs typeface="Georgia"/>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2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[north_america_bear_killings.xlsx]pivot tables!PivotTable13</c:name>
    <c:fmtId val="4"/>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Georgia"/>
                <a:ea typeface="Georgia"/>
                <a:cs typeface="Georgia"/>
              </a:defRPr>
            </a:pPr>
            <a:r>
              <a:rPr lang="en-US"/>
              <a:t>Wild vs. Captivity</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Georgia"/>
              <a:ea typeface="Georgia"/>
              <a:cs typeface="Georgia"/>
            </a:defRPr>
          </a:pPr>
          <a:endParaRPr lang="en-US"/>
        </a:p>
      </c:txPr>
    </c:title>
    <c:autoTitleDeleted val="0"/>
    <c:pivotFmts>
      <c:pivotFmt>
        <c:idx val="0"/>
        <c:spPr>
          <a:solidFill>
            <a:schemeClr val="accent1"/>
          </a:solidFill>
          <a:ln w="19050">
            <a:solidFill>
              <a:schemeClr val="lt1"/>
            </a:solidFill>
          </a:ln>
          <a:effectLst/>
        </c:spPr>
        <c:marker>
          <c:symbol val="circle"/>
          <c:size val="5"/>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rgbClr val="FFFFFF"/>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rgbClr val="FFFFFF"/>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rgbClr val="FFFFFF"/>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rgbClr val="FFFFFF"/>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rgbClr val="FFFFFF"/>
                  </a:solidFill>
                  <a:latin typeface="Georgia"/>
                  <a:ea typeface="Georgia"/>
                  <a:cs typeface="Georgia"/>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solidFill>
          <a:ln w="19050">
            <a:solidFill>
              <a:schemeClr val="lt1"/>
            </a:solidFill>
          </a:ln>
          <a:effectLst/>
        </c:spPr>
      </c:pivotFmt>
      <c:pivotFmt>
        <c:idx val="12"/>
        <c:spPr>
          <a:solidFill>
            <a:schemeClr val="accent1"/>
          </a:solidFill>
          <a:ln w="19050">
            <a:solidFill>
              <a:schemeClr val="lt1"/>
            </a:solidFill>
          </a:ln>
          <a:effectLst/>
        </c:spPr>
      </c:pivotFmt>
    </c:pivotFmts>
    <c:plotArea>
      <c:layout/>
      <c:doughnutChart>
        <c:varyColors val="1"/>
        <c:ser>
          <c:idx val="0"/>
          <c:order val="0"/>
          <c:tx>
            <c:strRef>
              <c:f>'pivot tables'!$O$79</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E78B-4663-A788-3376FA7937D1}"/>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E78B-4663-A788-3376FA7937D1}"/>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rgbClr val="FFFFFF"/>
                    </a:solidFill>
                    <a:latin typeface="Georgia"/>
                    <a:ea typeface="Georgia"/>
                    <a:cs typeface="Georgia"/>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 tables'!$N$80:$N$82</c:f>
              <c:strCache>
                <c:ptCount val="2"/>
                <c:pt idx="0">
                  <c:v>Captive</c:v>
                </c:pt>
                <c:pt idx="1">
                  <c:v>Wild</c:v>
                </c:pt>
              </c:strCache>
            </c:strRef>
          </c:cat>
          <c:val>
            <c:numRef>
              <c:f>'pivot tables'!$O$80:$O$82</c:f>
              <c:numCache>
                <c:formatCode>0%</c:formatCode>
                <c:ptCount val="2"/>
                <c:pt idx="0">
                  <c:v>0.16867469879518071</c:v>
                </c:pt>
                <c:pt idx="1">
                  <c:v>0.83132530120481929</c:v>
                </c:pt>
              </c:numCache>
            </c:numRef>
          </c:val>
          <c:extLst>
            <c:ext xmlns:c16="http://schemas.microsoft.com/office/drawing/2014/chart" uri="{C3380CC4-5D6E-409C-BE32-E72D297353CC}">
              <c16:uniqueId val="{00000004-E78B-4663-A788-3376FA7937D1}"/>
            </c:ext>
          </c:extLst>
        </c:ser>
        <c:dLbls>
          <c:showLegendKey val="0"/>
          <c:showVal val="0"/>
          <c:showCatName val="0"/>
          <c:showSerName val="0"/>
          <c:showPercent val="0"/>
          <c:showBubbleSize val="0"/>
          <c:showLeaderLines val="1"/>
        </c:dLbls>
        <c:firstSliceAng val="0"/>
        <c:holeSize val="53"/>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Georgia"/>
              <a:ea typeface="Georgia"/>
              <a:cs typeface="Georgia"/>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9.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0.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13" Type="http://schemas.openxmlformats.org/officeDocument/2006/relationships/chart" Target="../charts/chart13.xml"/><Relationship Id="rId3" Type="http://schemas.openxmlformats.org/officeDocument/2006/relationships/chart" Target="../charts/chart3.xml"/><Relationship Id="rId7" Type="http://schemas.openxmlformats.org/officeDocument/2006/relationships/chart" Target="../charts/chart7.xml"/><Relationship Id="rId12" Type="http://schemas.openxmlformats.org/officeDocument/2006/relationships/chart" Target="../charts/chart12.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11" Type="http://schemas.openxmlformats.org/officeDocument/2006/relationships/chart" Target="../charts/chart11.xml"/><Relationship Id="rId5" Type="http://schemas.openxmlformats.org/officeDocument/2006/relationships/chart" Target="../charts/chart5.xml"/><Relationship Id="rId10" Type="http://schemas.openxmlformats.org/officeDocument/2006/relationships/chart" Target="../charts/chart10.xml"/><Relationship Id="rId4" Type="http://schemas.openxmlformats.org/officeDocument/2006/relationships/chart" Target="../charts/chart4.xml"/><Relationship Id="rId9" Type="http://schemas.openxmlformats.org/officeDocument/2006/relationships/chart" Target="../charts/chart9.xml"/></Relationships>
</file>

<file path=xl/drawings/_rels/drawing2.xml.rels><?xml version="1.0" encoding="UTF-8" standalone="yes"?>
<Relationships xmlns="http://schemas.openxmlformats.org/package/2006/relationships"><Relationship Id="rId8" Type="http://schemas.openxmlformats.org/officeDocument/2006/relationships/chart" Target="../charts/chart21.xml"/><Relationship Id="rId13" Type="http://schemas.openxmlformats.org/officeDocument/2006/relationships/chart" Target="../charts/chart26.xml"/><Relationship Id="rId3" Type="http://schemas.openxmlformats.org/officeDocument/2006/relationships/chart" Target="../charts/chart16.xml"/><Relationship Id="rId7" Type="http://schemas.openxmlformats.org/officeDocument/2006/relationships/chart" Target="../charts/chart20.xml"/><Relationship Id="rId12" Type="http://schemas.openxmlformats.org/officeDocument/2006/relationships/chart" Target="../charts/chart25.xml"/><Relationship Id="rId2" Type="http://schemas.openxmlformats.org/officeDocument/2006/relationships/chart" Target="../charts/chart15.xml"/><Relationship Id="rId1" Type="http://schemas.openxmlformats.org/officeDocument/2006/relationships/chart" Target="../charts/chart14.xml"/><Relationship Id="rId6" Type="http://schemas.openxmlformats.org/officeDocument/2006/relationships/chart" Target="../charts/chart19.xml"/><Relationship Id="rId11" Type="http://schemas.openxmlformats.org/officeDocument/2006/relationships/chart" Target="../charts/chart24.xml"/><Relationship Id="rId5" Type="http://schemas.openxmlformats.org/officeDocument/2006/relationships/chart" Target="../charts/chart18.xml"/><Relationship Id="rId10" Type="http://schemas.openxmlformats.org/officeDocument/2006/relationships/chart" Target="../charts/chart23.xml"/><Relationship Id="rId4" Type="http://schemas.openxmlformats.org/officeDocument/2006/relationships/chart" Target="../charts/chart17.xml"/><Relationship Id="rId9" Type="http://schemas.openxmlformats.org/officeDocument/2006/relationships/chart" Target="../charts/chart22.xml"/></Relationships>
</file>

<file path=xl/drawings/drawing1.xml><?xml version="1.0" encoding="utf-8"?>
<xdr:wsDr xmlns:xdr="http://schemas.openxmlformats.org/drawingml/2006/spreadsheetDrawing" xmlns:a="http://schemas.openxmlformats.org/drawingml/2006/main">
  <xdr:twoCellAnchor>
    <xdr:from>
      <xdr:col>5</xdr:col>
      <xdr:colOff>752475</xdr:colOff>
      <xdr:row>0</xdr:row>
      <xdr:rowOff>0</xdr:rowOff>
    </xdr:from>
    <xdr:to>
      <xdr:col>11</xdr:col>
      <xdr:colOff>47625</xdr:colOff>
      <xdr:row>14</xdr:row>
      <xdr:rowOff>76200</xdr:rowOff>
    </xdr:to>
    <xdr:graphicFrame macro="">
      <xdr:nvGraphicFramePr>
        <xdr:cNvPr id="5" name="Chart 4">
          <a:extLst>
            <a:ext uri="{FF2B5EF4-FFF2-40B4-BE49-F238E27FC236}">
              <a16:creationId xmlns:a16="http://schemas.microsoft.com/office/drawing/2014/main" id="{7E9C33D0-09BD-0E00-C01D-4D4696AAA15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371475</xdr:colOff>
      <xdr:row>19</xdr:row>
      <xdr:rowOff>0</xdr:rowOff>
    </xdr:from>
    <xdr:to>
      <xdr:col>11</xdr:col>
      <xdr:colOff>476250</xdr:colOff>
      <xdr:row>55</xdr:row>
      <xdr:rowOff>0</xdr:rowOff>
    </xdr:to>
    <xdr:graphicFrame macro="">
      <xdr:nvGraphicFramePr>
        <xdr:cNvPr id="9" name="Chart 8">
          <a:extLst>
            <a:ext uri="{FF2B5EF4-FFF2-40B4-BE49-F238E27FC236}">
              <a16:creationId xmlns:a16="http://schemas.microsoft.com/office/drawing/2014/main" id="{8E662A52-D78E-4B64-2710-29B8CFF565A4}"/>
            </a:ext>
            <a:ext uri="{147F2762-F138-4A5C-976F-8EAC2B608ADB}">
              <a16:predDERef xmlns:a16="http://schemas.microsoft.com/office/drawing/2014/main" pred="{7E9C33D0-09BD-0E00-C01D-4D4696AAA15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1019175</xdr:colOff>
      <xdr:row>57</xdr:row>
      <xdr:rowOff>19050</xdr:rowOff>
    </xdr:from>
    <xdr:to>
      <xdr:col>9</xdr:col>
      <xdr:colOff>142875</xdr:colOff>
      <xdr:row>71</xdr:row>
      <xdr:rowOff>95250</xdr:rowOff>
    </xdr:to>
    <xdr:graphicFrame macro="">
      <xdr:nvGraphicFramePr>
        <xdr:cNvPr id="11" name="Chart 10">
          <a:extLst>
            <a:ext uri="{FF2B5EF4-FFF2-40B4-BE49-F238E27FC236}">
              <a16:creationId xmlns:a16="http://schemas.microsoft.com/office/drawing/2014/main" id="{10C4277D-74AB-1257-E51B-A10BF35EB231}"/>
            </a:ext>
            <a:ext uri="{147F2762-F138-4A5C-976F-8EAC2B608ADB}">
              <a16:predDERef xmlns:a16="http://schemas.microsoft.com/office/drawing/2014/main" pred="{8E662A52-D78E-4B64-2710-29B8CFF565A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xdr:col>
      <xdr:colOff>171450</xdr:colOff>
      <xdr:row>76</xdr:row>
      <xdr:rowOff>0</xdr:rowOff>
    </xdr:from>
    <xdr:to>
      <xdr:col>5</xdr:col>
      <xdr:colOff>390525</xdr:colOff>
      <xdr:row>90</xdr:row>
      <xdr:rowOff>76200</xdr:rowOff>
    </xdr:to>
    <xdr:graphicFrame macro="">
      <xdr:nvGraphicFramePr>
        <xdr:cNvPr id="14" name="Chart 13">
          <a:extLst>
            <a:ext uri="{FF2B5EF4-FFF2-40B4-BE49-F238E27FC236}">
              <a16:creationId xmlns:a16="http://schemas.microsoft.com/office/drawing/2014/main" id="{2A4D56AC-5F0D-DA54-3AFE-306BC9B2A621}"/>
            </a:ext>
            <a:ext uri="{147F2762-F138-4A5C-976F-8EAC2B608ADB}">
              <a16:predDERef xmlns:a16="http://schemas.microsoft.com/office/drawing/2014/main" pred="{10C4277D-74AB-1257-E51B-A10BF35EB23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0</xdr:col>
      <xdr:colOff>552450</xdr:colOff>
      <xdr:row>101</xdr:row>
      <xdr:rowOff>0</xdr:rowOff>
    </xdr:from>
    <xdr:to>
      <xdr:col>4</xdr:col>
      <xdr:colOff>666750</xdr:colOff>
      <xdr:row>114</xdr:row>
      <xdr:rowOff>95250</xdr:rowOff>
    </xdr:to>
    <xdr:graphicFrame macro="">
      <xdr:nvGraphicFramePr>
        <xdr:cNvPr id="18" name="Chart 17">
          <a:extLst>
            <a:ext uri="{FF2B5EF4-FFF2-40B4-BE49-F238E27FC236}">
              <a16:creationId xmlns:a16="http://schemas.microsoft.com/office/drawing/2014/main" id="{B5E42AC0-2A13-429E-562D-4F0B48ECB4CF}"/>
            </a:ext>
            <a:ext uri="{147F2762-F138-4A5C-976F-8EAC2B608ADB}">
              <a16:predDERef xmlns:a16="http://schemas.microsoft.com/office/drawing/2014/main" pred="{2A4D56AC-5F0D-DA54-3AFE-306BC9B2A62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14</xdr:col>
      <xdr:colOff>295275</xdr:colOff>
      <xdr:row>0</xdr:row>
      <xdr:rowOff>180975</xdr:rowOff>
    </xdr:from>
    <xdr:to>
      <xdr:col>20</xdr:col>
      <xdr:colOff>142875</xdr:colOff>
      <xdr:row>15</xdr:row>
      <xdr:rowOff>66675</xdr:rowOff>
    </xdr:to>
    <xdr:graphicFrame macro="">
      <xdr:nvGraphicFramePr>
        <xdr:cNvPr id="2" name="Chart 1">
          <a:extLst>
            <a:ext uri="{FF2B5EF4-FFF2-40B4-BE49-F238E27FC236}">
              <a16:creationId xmlns:a16="http://schemas.microsoft.com/office/drawing/2014/main" id="{81F8BA6C-D796-8F8C-3918-22AE33A395FF}"/>
            </a:ext>
            <a:ext uri="{147F2762-F138-4A5C-976F-8EAC2B608ADB}">
              <a16:predDERef xmlns:a16="http://schemas.microsoft.com/office/drawing/2014/main" pred="{B5E42AC0-2A13-429E-562D-4F0B48ECB4C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12</xdr:col>
      <xdr:colOff>609600</xdr:colOff>
      <xdr:row>57</xdr:row>
      <xdr:rowOff>19050</xdr:rowOff>
    </xdr:from>
    <xdr:to>
      <xdr:col>17</xdr:col>
      <xdr:colOff>466725</xdr:colOff>
      <xdr:row>71</xdr:row>
      <xdr:rowOff>95250</xdr:rowOff>
    </xdr:to>
    <xdr:graphicFrame macro="">
      <xdr:nvGraphicFramePr>
        <xdr:cNvPr id="4" name="Chart 3">
          <a:extLst>
            <a:ext uri="{FF2B5EF4-FFF2-40B4-BE49-F238E27FC236}">
              <a16:creationId xmlns:a16="http://schemas.microsoft.com/office/drawing/2014/main" id="{3BE59097-B9C2-62E1-302B-3028AB4652A7}"/>
            </a:ext>
            <a:ext uri="{147F2762-F138-4A5C-976F-8EAC2B608ADB}">
              <a16:predDERef xmlns:a16="http://schemas.microsoft.com/office/drawing/2014/main" pred="{81F8BA6C-D796-8F8C-3918-22AE33A395F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9</xdr:col>
      <xdr:colOff>561975</xdr:colOff>
      <xdr:row>75</xdr:row>
      <xdr:rowOff>180975</xdr:rowOff>
    </xdr:from>
    <xdr:to>
      <xdr:col>11</xdr:col>
      <xdr:colOff>1343025</xdr:colOff>
      <xdr:row>90</xdr:row>
      <xdr:rowOff>76200</xdr:rowOff>
    </xdr:to>
    <xdr:graphicFrame macro="">
      <xdr:nvGraphicFramePr>
        <xdr:cNvPr id="16" name="Chart 15">
          <a:extLst>
            <a:ext uri="{FF2B5EF4-FFF2-40B4-BE49-F238E27FC236}">
              <a16:creationId xmlns:a16="http://schemas.microsoft.com/office/drawing/2014/main" id="{3E4C3FE2-0165-4F07-7A50-DA73FC71B009}"/>
            </a:ext>
            <a:ext uri="{147F2762-F138-4A5C-976F-8EAC2B608ADB}">
              <a16:predDERef xmlns:a16="http://schemas.microsoft.com/office/drawing/2014/main" pred="{3BE59097-B9C2-62E1-302B-3028AB4652A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editAs="oneCell">
    <xdr:from>
      <xdr:col>1</xdr:col>
      <xdr:colOff>438150</xdr:colOff>
      <xdr:row>13</xdr:row>
      <xdr:rowOff>0</xdr:rowOff>
    </xdr:from>
    <xdr:to>
      <xdr:col>3</xdr:col>
      <xdr:colOff>466725</xdr:colOff>
      <xdr:row>17</xdr:row>
      <xdr:rowOff>104775</xdr:rowOff>
    </xdr:to>
    <mc:AlternateContent xmlns:mc="http://schemas.openxmlformats.org/markup-compatibility/2006" xmlns:a14="http://schemas.microsoft.com/office/drawing/2010/main">
      <mc:Choice Requires="a14">
        <xdr:graphicFrame macro="">
          <xdr:nvGraphicFramePr>
            <xdr:cNvPr id="6" name="Gender">
              <a:extLst>
                <a:ext uri="{FF2B5EF4-FFF2-40B4-BE49-F238E27FC236}">
                  <a16:creationId xmlns:a16="http://schemas.microsoft.com/office/drawing/2014/main" id="{BE23F341-D6FF-8104-58A6-F520A0DA913C}"/>
                </a:ext>
                <a:ext uri="{147F2762-F138-4A5C-976F-8EAC2B608ADB}">
                  <a16:predDERef xmlns:a16="http://schemas.microsoft.com/office/drawing/2014/main" pred="{3E4C3FE2-0165-4F07-7A50-DA73FC71B009}"/>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1819275" y="2476500"/>
              <a:ext cx="1828800" cy="866775"/>
            </a:xfrm>
            <a:prstGeom prst="rect">
              <a:avLst/>
            </a:prstGeom>
            <a:solidFill>
              <a:prstClr val="white"/>
            </a:solidFill>
            <a:ln w="1">
              <a:solidFill>
                <a:prstClr val="green"/>
              </a:solidFill>
            </a:ln>
          </xdr:spPr>
          <xdr:txBody>
            <a:bodyPr vertOverflow="clip" horzOverflow="clip"/>
            <a:lstStyle/>
            <a:p>
              <a:endParaRPr sz="1100"/>
            </a:p>
          </xdr:txBody>
        </xdr:sp>
      </mc:Fallback>
    </mc:AlternateContent>
    <xdr:clientData/>
  </xdr:twoCellAnchor>
  <xdr:twoCellAnchor>
    <xdr:from>
      <xdr:col>8</xdr:col>
      <xdr:colOff>133350</xdr:colOff>
      <xdr:row>101</xdr:row>
      <xdr:rowOff>180975</xdr:rowOff>
    </xdr:from>
    <xdr:to>
      <xdr:col>9</xdr:col>
      <xdr:colOff>1295400</xdr:colOff>
      <xdr:row>112</xdr:row>
      <xdr:rowOff>171450</xdr:rowOff>
    </xdr:to>
    <xdr:graphicFrame macro="">
      <xdr:nvGraphicFramePr>
        <xdr:cNvPr id="12" name="Chart 11">
          <a:extLst>
            <a:ext uri="{FF2B5EF4-FFF2-40B4-BE49-F238E27FC236}">
              <a16:creationId xmlns:a16="http://schemas.microsoft.com/office/drawing/2014/main" id="{9A8AE3AB-81C9-CFD7-FF29-D8346EA2FB62}"/>
            </a:ext>
            <a:ext uri="{147F2762-F138-4A5C-976F-8EAC2B608ADB}">
              <a16:predDERef xmlns:a16="http://schemas.microsoft.com/office/drawing/2014/main" pred="{BE23F341-D6FF-8104-58A6-F520A0DA913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11</xdr:col>
      <xdr:colOff>419100</xdr:colOff>
      <xdr:row>102</xdr:row>
      <xdr:rowOff>0</xdr:rowOff>
    </xdr:from>
    <xdr:to>
      <xdr:col>12</xdr:col>
      <xdr:colOff>981075</xdr:colOff>
      <xdr:row>112</xdr:row>
      <xdr:rowOff>180975</xdr:rowOff>
    </xdr:to>
    <xdr:graphicFrame macro="">
      <xdr:nvGraphicFramePr>
        <xdr:cNvPr id="13" name="Chart 12">
          <a:extLst>
            <a:ext uri="{FF2B5EF4-FFF2-40B4-BE49-F238E27FC236}">
              <a16:creationId xmlns:a16="http://schemas.microsoft.com/office/drawing/2014/main" id="{5E3161DC-5321-A437-CC03-D4FAFB546907}"/>
            </a:ext>
            <a:ext uri="{147F2762-F138-4A5C-976F-8EAC2B608ADB}">
              <a16:predDERef xmlns:a16="http://schemas.microsoft.com/office/drawing/2014/main" pred="{9A8AE3AB-81C9-CFD7-FF29-D8346EA2FB6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14</xdr:col>
      <xdr:colOff>95250</xdr:colOff>
      <xdr:row>101</xdr:row>
      <xdr:rowOff>180975</xdr:rowOff>
    </xdr:from>
    <xdr:to>
      <xdr:col>15</xdr:col>
      <xdr:colOff>1257300</xdr:colOff>
      <xdr:row>112</xdr:row>
      <xdr:rowOff>171450</xdr:rowOff>
    </xdr:to>
    <xdr:graphicFrame macro="">
      <xdr:nvGraphicFramePr>
        <xdr:cNvPr id="17" name="Chart 16">
          <a:extLst>
            <a:ext uri="{FF2B5EF4-FFF2-40B4-BE49-F238E27FC236}">
              <a16:creationId xmlns:a16="http://schemas.microsoft.com/office/drawing/2014/main" id="{C4101222-7874-AAF4-F7BF-DAE77833688C}"/>
            </a:ext>
            <a:ext uri="{147F2762-F138-4A5C-976F-8EAC2B608ADB}">
              <a16:predDERef xmlns:a16="http://schemas.microsoft.com/office/drawing/2014/main" pred="{5E3161DC-5321-A437-CC03-D4FAFB54690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17</xdr:col>
      <xdr:colOff>304800</xdr:colOff>
      <xdr:row>102</xdr:row>
      <xdr:rowOff>19050</xdr:rowOff>
    </xdr:from>
    <xdr:to>
      <xdr:col>18</xdr:col>
      <xdr:colOff>1057275</xdr:colOff>
      <xdr:row>113</xdr:row>
      <xdr:rowOff>19050</xdr:rowOff>
    </xdr:to>
    <xdr:graphicFrame macro="">
      <xdr:nvGraphicFramePr>
        <xdr:cNvPr id="19" name="Chart 18">
          <a:extLst>
            <a:ext uri="{FF2B5EF4-FFF2-40B4-BE49-F238E27FC236}">
              <a16:creationId xmlns:a16="http://schemas.microsoft.com/office/drawing/2014/main" id="{C1EC3EDC-8D86-4390-09BD-49BCBE60E654}"/>
            </a:ext>
            <a:ext uri="{147F2762-F138-4A5C-976F-8EAC2B608ADB}">
              <a16:predDERef xmlns:a16="http://schemas.microsoft.com/office/drawing/2014/main" pred="{C4101222-7874-AAF4-F7BF-DAE77833688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15</xdr:col>
      <xdr:colOff>723900</xdr:colOff>
      <xdr:row>76</xdr:row>
      <xdr:rowOff>28575</xdr:rowOff>
    </xdr:from>
    <xdr:to>
      <xdr:col>17</xdr:col>
      <xdr:colOff>1038225</xdr:colOff>
      <xdr:row>90</xdr:row>
      <xdr:rowOff>85725</xdr:rowOff>
    </xdr:to>
    <xdr:graphicFrame macro="">
      <xdr:nvGraphicFramePr>
        <xdr:cNvPr id="3" name="Chart 2">
          <a:extLst>
            <a:ext uri="{FF2B5EF4-FFF2-40B4-BE49-F238E27FC236}">
              <a16:creationId xmlns:a16="http://schemas.microsoft.com/office/drawing/2014/main" id="{B80500BF-83A6-3F15-8F9D-C2637EC08C3E}"/>
            </a:ext>
            <a:ext uri="{147F2762-F138-4A5C-976F-8EAC2B608ADB}">
              <a16:predDERef xmlns:a16="http://schemas.microsoft.com/office/drawing/2014/main" pred="{C1EC3EDC-8D86-4390-09BD-49BCBE60E65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21</xdr:col>
      <xdr:colOff>0</xdr:colOff>
      <xdr:row>5</xdr:row>
      <xdr:rowOff>171450</xdr:rowOff>
    </xdr:from>
    <xdr:to>
      <xdr:col>30</xdr:col>
      <xdr:colOff>352425</xdr:colOff>
      <xdr:row>20</xdr:row>
      <xdr:rowOff>57150</xdr:rowOff>
    </xdr:to>
    <xdr:graphicFrame macro="">
      <xdr:nvGraphicFramePr>
        <xdr:cNvPr id="2" name="Chart 1">
          <a:extLst>
            <a:ext uri="{FF2B5EF4-FFF2-40B4-BE49-F238E27FC236}">
              <a16:creationId xmlns:a16="http://schemas.microsoft.com/office/drawing/2014/main" id="{F7AD7D94-00BB-4605-9573-1FBEC8E294D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219075</xdr:colOff>
      <xdr:row>5</xdr:row>
      <xdr:rowOff>171450</xdr:rowOff>
    </xdr:from>
    <xdr:to>
      <xdr:col>20</xdr:col>
      <xdr:colOff>581025</xdr:colOff>
      <xdr:row>20</xdr:row>
      <xdr:rowOff>57150</xdr:rowOff>
    </xdr:to>
    <xdr:graphicFrame macro="">
      <xdr:nvGraphicFramePr>
        <xdr:cNvPr id="3" name="Chart 2">
          <a:extLst>
            <a:ext uri="{FF2B5EF4-FFF2-40B4-BE49-F238E27FC236}">
              <a16:creationId xmlns:a16="http://schemas.microsoft.com/office/drawing/2014/main" id="{3123E634-838A-453B-86E7-718F46BE89FA}"/>
            </a:ext>
            <a:ext uri="{147F2762-F138-4A5C-976F-8EAC2B608ADB}">
              <a16:predDERef xmlns:a16="http://schemas.microsoft.com/office/drawing/2014/main" pred="{F7AD7D94-00BB-4605-9573-1FBEC8E294D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104775</xdr:colOff>
      <xdr:row>8</xdr:row>
      <xdr:rowOff>104775</xdr:rowOff>
    </xdr:from>
    <xdr:to>
      <xdr:col>9</xdr:col>
      <xdr:colOff>285750</xdr:colOff>
      <xdr:row>59</xdr:row>
      <xdr:rowOff>57150</xdr:rowOff>
    </xdr:to>
    <xdr:graphicFrame macro="">
      <xdr:nvGraphicFramePr>
        <xdr:cNvPr id="4" name="Chart 3">
          <a:extLst>
            <a:ext uri="{FF2B5EF4-FFF2-40B4-BE49-F238E27FC236}">
              <a16:creationId xmlns:a16="http://schemas.microsoft.com/office/drawing/2014/main" id="{4ECCE0FD-64AB-4FD2-9724-73AD999B495B}"/>
            </a:ext>
            <a:ext uri="{147F2762-F138-4A5C-976F-8EAC2B608ADB}">
              <a16:predDERef xmlns:a16="http://schemas.microsoft.com/office/drawing/2014/main" pred="{3123E634-838A-453B-86E7-718F46BE89F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21</xdr:col>
      <xdr:colOff>0</xdr:colOff>
      <xdr:row>20</xdr:row>
      <xdr:rowOff>180975</xdr:rowOff>
    </xdr:from>
    <xdr:to>
      <xdr:col>30</xdr:col>
      <xdr:colOff>361950</xdr:colOff>
      <xdr:row>35</xdr:row>
      <xdr:rowOff>66675</xdr:rowOff>
    </xdr:to>
    <xdr:graphicFrame macro="">
      <xdr:nvGraphicFramePr>
        <xdr:cNvPr id="5" name="Chart 4">
          <a:extLst>
            <a:ext uri="{FF2B5EF4-FFF2-40B4-BE49-F238E27FC236}">
              <a16:creationId xmlns:a16="http://schemas.microsoft.com/office/drawing/2014/main" id="{58EE789B-D026-4D0C-B145-C1A8A44D8DAD}"/>
            </a:ext>
            <a:ext uri="{147F2762-F138-4A5C-976F-8EAC2B608ADB}">
              <a16:predDERef xmlns:a16="http://schemas.microsoft.com/office/drawing/2014/main" pred="{4ECCE0FD-64AB-4FD2-9724-73AD999B495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11</xdr:col>
      <xdr:colOff>219075</xdr:colOff>
      <xdr:row>20</xdr:row>
      <xdr:rowOff>180975</xdr:rowOff>
    </xdr:from>
    <xdr:to>
      <xdr:col>20</xdr:col>
      <xdr:colOff>581025</xdr:colOff>
      <xdr:row>35</xdr:row>
      <xdr:rowOff>66675</xdr:rowOff>
    </xdr:to>
    <xdr:graphicFrame macro="">
      <xdr:nvGraphicFramePr>
        <xdr:cNvPr id="6" name="Chart 5">
          <a:extLst>
            <a:ext uri="{FF2B5EF4-FFF2-40B4-BE49-F238E27FC236}">
              <a16:creationId xmlns:a16="http://schemas.microsoft.com/office/drawing/2014/main" id="{9DB9D5A0-8ED1-4ABC-A4DF-0E5D75F87050}"/>
            </a:ext>
            <a:ext uri="{147F2762-F138-4A5C-976F-8EAC2B608ADB}">
              <a16:predDERef xmlns:a16="http://schemas.microsoft.com/office/drawing/2014/main" pred="{58EE789B-D026-4D0C-B145-C1A8A44D8DA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21</xdr:col>
      <xdr:colOff>133350</xdr:colOff>
      <xdr:row>36</xdr:row>
      <xdr:rowOff>123825</xdr:rowOff>
    </xdr:from>
    <xdr:to>
      <xdr:col>25</xdr:col>
      <xdr:colOff>447675</xdr:colOff>
      <xdr:row>59</xdr:row>
      <xdr:rowOff>28575</xdr:rowOff>
    </xdr:to>
    <xdr:graphicFrame macro="">
      <xdr:nvGraphicFramePr>
        <xdr:cNvPr id="7" name="Chart 6">
          <a:extLst>
            <a:ext uri="{FF2B5EF4-FFF2-40B4-BE49-F238E27FC236}">
              <a16:creationId xmlns:a16="http://schemas.microsoft.com/office/drawing/2014/main" id="{DCCA5163-FB83-46FF-887F-7CB4A9DB805B}"/>
            </a:ext>
            <a:ext uri="{147F2762-F138-4A5C-976F-8EAC2B608ADB}">
              <a16:predDERef xmlns:a16="http://schemas.microsoft.com/office/drawing/2014/main" pred="{9DB9D5A0-8ED1-4ABC-A4DF-0E5D75F8705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25</xdr:col>
      <xdr:colOff>571500</xdr:colOff>
      <xdr:row>36</xdr:row>
      <xdr:rowOff>123825</xdr:rowOff>
    </xdr:from>
    <xdr:to>
      <xdr:col>30</xdr:col>
      <xdr:colOff>457200</xdr:colOff>
      <xdr:row>48</xdr:row>
      <xdr:rowOff>47625</xdr:rowOff>
    </xdr:to>
    <xdr:graphicFrame macro="">
      <xdr:nvGraphicFramePr>
        <xdr:cNvPr id="8" name="Chart 7">
          <a:extLst>
            <a:ext uri="{FF2B5EF4-FFF2-40B4-BE49-F238E27FC236}">
              <a16:creationId xmlns:a16="http://schemas.microsoft.com/office/drawing/2014/main" id="{433478A8-81F0-4D6E-BB6A-D107DDB9C895}"/>
            </a:ext>
            <a:ext uri="{147F2762-F138-4A5C-976F-8EAC2B608ADB}">
              <a16:predDERef xmlns:a16="http://schemas.microsoft.com/office/drawing/2014/main" pred="{DCCA5163-FB83-46FF-887F-7CB4A9DB805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16</xdr:col>
      <xdr:colOff>47625</xdr:colOff>
      <xdr:row>39</xdr:row>
      <xdr:rowOff>28575</xdr:rowOff>
    </xdr:from>
    <xdr:to>
      <xdr:col>20</xdr:col>
      <xdr:colOff>552450</xdr:colOff>
      <xdr:row>59</xdr:row>
      <xdr:rowOff>133350</xdr:rowOff>
    </xdr:to>
    <xdr:graphicFrame macro="">
      <xdr:nvGraphicFramePr>
        <xdr:cNvPr id="9" name="Chart 8">
          <a:extLst>
            <a:ext uri="{FF2B5EF4-FFF2-40B4-BE49-F238E27FC236}">
              <a16:creationId xmlns:a16="http://schemas.microsoft.com/office/drawing/2014/main" id="{2C3EAFE8-B9E2-4C13-8E3E-7A039A9AB2B6}"/>
            </a:ext>
            <a:ext uri="{147F2762-F138-4A5C-976F-8EAC2B608ADB}">
              <a16:predDERef xmlns:a16="http://schemas.microsoft.com/office/drawing/2014/main" pred="{433478A8-81F0-4D6E-BB6A-D107DDB9C89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10</xdr:col>
      <xdr:colOff>28575</xdr:colOff>
      <xdr:row>39</xdr:row>
      <xdr:rowOff>28575</xdr:rowOff>
    </xdr:from>
    <xdr:to>
      <xdr:col>13</xdr:col>
      <xdr:colOff>19050</xdr:colOff>
      <xdr:row>49</xdr:row>
      <xdr:rowOff>123825</xdr:rowOff>
    </xdr:to>
    <xdr:graphicFrame macro="">
      <xdr:nvGraphicFramePr>
        <xdr:cNvPr id="11" name="Chart 10">
          <a:extLst>
            <a:ext uri="{FF2B5EF4-FFF2-40B4-BE49-F238E27FC236}">
              <a16:creationId xmlns:a16="http://schemas.microsoft.com/office/drawing/2014/main" id="{AC778B74-BA51-4294-A74A-10A347CB26E1}"/>
            </a:ext>
            <a:ext uri="{147F2762-F138-4A5C-976F-8EAC2B608ADB}">
              <a16:predDERef xmlns:a16="http://schemas.microsoft.com/office/drawing/2014/main" pred="{2C3EAFE8-B9E2-4C13-8E3E-7A039A9AB2B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13</xdr:col>
      <xdr:colOff>28575</xdr:colOff>
      <xdr:row>39</xdr:row>
      <xdr:rowOff>28575</xdr:rowOff>
    </xdr:from>
    <xdr:to>
      <xdr:col>16</xdr:col>
      <xdr:colOff>19050</xdr:colOff>
      <xdr:row>49</xdr:row>
      <xdr:rowOff>123825</xdr:rowOff>
    </xdr:to>
    <xdr:graphicFrame macro="">
      <xdr:nvGraphicFramePr>
        <xdr:cNvPr id="12" name="Chart 11">
          <a:extLst>
            <a:ext uri="{FF2B5EF4-FFF2-40B4-BE49-F238E27FC236}">
              <a16:creationId xmlns:a16="http://schemas.microsoft.com/office/drawing/2014/main" id="{E7DB24C5-9640-4673-84F3-D83759B5654D}"/>
            </a:ext>
            <a:ext uri="{147F2762-F138-4A5C-976F-8EAC2B608ADB}">
              <a16:predDERef xmlns:a16="http://schemas.microsoft.com/office/drawing/2014/main" pred="{AC778B74-BA51-4294-A74A-10A347CB26E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10</xdr:col>
      <xdr:colOff>28575</xdr:colOff>
      <xdr:row>49</xdr:row>
      <xdr:rowOff>38100</xdr:rowOff>
    </xdr:from>
    <xdr:to>
      <xdr:col>13</xdr:col>
      <xdr:colOff>19050</xdr:colOff>
      <xdr:row>59</xdr:row>
      <xdr:rowOff>133350</xdr:rowOff>
    </xdr:to>
    <xdr:graphicFrame macro="">
      <xdr:nvGraphicFramePr>
        <xdr:cNvPr id="13" name="Chart 12">
          <a:extLst>
            <a:ext uri="{FF2B5EF4-FFF2-40B4-BE49-F238E27FC236}">
              <a16:creationId xmlns:a16="http://schemas.microsoft.com/office/drawing/2014/main" id="{B3C4EC45-8159-478A-8FF7-570E9B5063D7}"/>
            </a:ext>
            <a:ext uri="{147F2762-F138-4A5C-976F-8EAC2B608ADB}">
              <a16:predDERef xmlns:a16="http://schemas.microsoft.com/office/drawing/2014/main" pred="{E7DB24C5-9640-4673-84F3-D83759B5654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13</xdr:col>
      <xdr:colOff>28575</xdr:colOff>
      <xdr:row>49</xdr:row>
      <xdr:rowOff>38100</xdr:rowOff>
    </xdr:from>
    <xdr:to>
      <xdr:col>16</xdr:col>
      <xdr:colOff>19050</xdr:colOff>
      <xdr:row>59</xdr:row>
      <xdr:rowOff>133350</xdr:rowOff>
    </xdr:to>
    <xdr:graphicFrame macro="">
      <xdr:nvGraphicFramePr>
        <xdr:cNvPr id="14" name="Chart 13">
          <a:extLst>
            <a:ext uri="{FF2B5EF4-FFF2-40B4-BE49-F238E27FC236}">
              <a16:creationId xmlns:a16="http://schemas.microsoft.com/office/drawing/2014/main" id="{0E4C1DF2-9F96-4756-B49D-AD9DEA868AF3}"/>
            </a:ext>
            <a:ext uri="{147F2762-F138-4A5C-976F-8EAC2B608ADB}">
              <a16:predDERef xmlns:a16="http://schemas.microsoft.com/office/drawing/2014/main" pred="{B3C4EC45-8159-478A-8FF7-570E9B5063D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26</xdr:col>
      <xdr:colOff>476250</xdr:colOff>
      <xdr:row>3</xdr:row>
      <xdr:rowOff>57150</xdr:rowOff>
    </xdr:from>
    <xdr:to>
      <xdr:col>34</xdr:col>
      <xdr:colOff>552450</xdr:colOff>
      <xdr:row>4</xdr:row>
      <xdr:rowOff>123825</xdr:rowOff>
    </xdr:to>
    <xdr:sp macro="" textlink="">
      <xdr:nvSpPr>
        <xdr:cNvPr id="10" name="TextBox 9">
          <a:extLst>
            <a:ext uri="{FF2B5EF4-FFF2-40B4-BE49-F238E27FC236}">
              <a16:creationId xmlns:a16="http://schemas.microsoft.com/office/drawing/2014/main" id="{C2B9877A-346D-2300-2678-A774827D41AC}"/>
            </a:ext>
            <a:ext uri="{147F2762-F138-4A5C-976F-8EAC2B608ADB}">
              <a16:predDERef xmlns:a16="http://schemas.microsoft.com/office/drawing/2014/main" pred="{0E4C1DF2-9F96-4756-B49D-AD9DEA868AF3}"/>
            </a:ext>
          </a:extLst>
        </xdr:cNvPr>
        <xdr:cNvSpPr txBox="1"/>
      </xdr:nvSpPr>
      <xdr:spPr>
        <a:xfrm>
          <a:off x="16144875" y="628650"/>
          <a:ext cx="4953000" cy="257175"/>
        </a:xfrm>
        <a:prstGeom prst="rect">
          <a:avLst/>
        </a:prstGeom>
        <a:noFill/>
        <a:ln w="9525" cmpd="sng">
          <a:noFill/>
        </a:ln>
      </xdr:spPr>
      <xdr:txBody>
        <a:bodyPr spcFirstLastPara="0" vertOverflow="clip" horzOverflow="clip" wrap="square" lIns="91440" tIns="45720" rIns="91440" bIns="45720" rtlCol="0" anchor="t">
          <a:noAutofit/>
        </a:bodyPr>
        <a:lstStyle/>
        <a:p>
          <a:pPr marL="0" indent="0" algn="l"/>
          <a:r>
            <a:rPr lang="en-US" sz="1100" b="0" i="0" u="none" strike="noStrike">
              <a:solidFill>
                <a:srgbClr val="000000"/>
              </a:solidFill>
              <a:latin typeface="Calibri" panose="020F0502020204030204" pitchFamily="34" charset="0"/>
              <a:ea typeface="Calibri" panose="020F0502020204030204" pitchFamily="34" charset="0"/>
              <a:cs typeface="Calibri" panose="020F0502020204030204" pitchFamily="34" charset="0"/>
            </a:rPr>
            <a:t>Data Source: https://www.kaggle.com/datasets/vainero/north-america-bear-killings</a:t>
          </a:r>
        </a:p>
      </xdr:txBody>
    </xdr:sp>
    <xdr:clientData/>
  </xdr:twoCellAnchor>
  <xdr:twoCellAnchor>
    <xdr:from>
      <xdr:col>25</xdr:col>
      <xdr:colOff>571500</xdr:colOff>
      <xdr:row>48</xdr:row>
      <xdr:rowOff>152400</xdr:rowOff>
    </xdr:from>
    <xdr:to>
      <xdr:col>30</xdr:col>
      <xdr:colOff>466725</xdr:colOff>
      <xdr:row>59</xdr:row>
      <xdr:rowOff>28575</xdr:rowOff>
    </xdr:to>
    <xdr:graphicFrame macro="">
      <xdr:nvGraphicFramePr>
        <xdr:cNvPr id="15" name="Chart 14">
          <a:extLst>
            <a:ext uri="{FF2B5EF4-FFF2-40B4-BE49-F238E27FC236}">
              <a16:creationId xmlns:a16="http://schemas.microsoft.com/office/drawing/2014/main" id="{E46234D0-E08B-4038-8E30-F7ED712404B0}"/>
            </a:ext>
            <a:ext uri="{147F2762-F138-4A5C-976F-8EAC2B608ADB}">
              <a16:predDERef xmlns:a16="http://schemas.microsoft.com/office/drawing/2014/main" pred="{C2B9877A-346D-2300-2678-A774827D41A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210.668271180555" createdVersion="8" refreshedVersion="8" minRefreshableVersion="3" recordCount="166" xr:uid="{DB12F4D5-64C4-4806-89A6-53E1CEE8E0DF}">
  <cacheSource type="worksheet">
    <worksheetSource name="Table2"/>
  </cacheSource>
  <cacheFields count="21">
    <cacheField name="Name" numFmtId="0">
      <sharedItems/>
    </cacheField>
    <cacheField name=" Age" numFmtId="0">
      <sharedItems containsMixedTypes="1" containsNumber="1" minValue="0.41666666666666669" maxValue="93"/>
    </cacheField>
    <cacheField name="Age Bracket" numFmtId="1">
      <sharedItems containsMixedTypes="1" containsNumber="1" containsInteger="1" minValue="0" maxValue="0" count="5">
        <s v="02 Adolescent"/>
        <s v="03 Middle Aged"/>
        <s v="01 Child"/>
        <s v="04 Senior"/>
        <n v="0" u="1"/>
      </sharedItems>
    </cacheField>
    <cacheField name="Gender" numFmtId="0">
      <sharedItems count="2">
        <s v="male"/>
        <s v="female"/>
      </sharedItems>
    </cacheField>
    <cacheField name="Date" numFmtId="14">
      <sharedItems containsSemiMixedTypes="0" containsNonDate="0" containsDate="1" containsString="0" minDate="1901-05-19T00:00:00" maxDate="2018-11-27T00:00:00"/>
    </cacheField>
    <cacheField name="Months" numFmtId="14">
      <sharedItems count="12">
        <s v="Jan"/>
        <s v="Feb"/>
        <s v="Mar"/>
        <s v="Oct"/>
        <s v="Apr"/>
        <s v="May"/>
        <s v="Aug"/>
        <s v="Jul"/>
        <s v="Jun"/>
        <s v="Sep"/>
        <s v="Nov"/>
        <s v="Dec"/>
      </sharedItems>
    </cacheField>
    <cacheField name="Month" numFmtId="0">
      <sharedItems containsSemiMixedTypes="0" containsString="0" containsNumber="1" containsInteger="1" minValue="1" maxValue="12"/>
    </cacheField>
    <cacheField name="Year" numFmtId="1">
      <sharedItems containsSemiMixedTypes="0" containsString="0" containsNumber="1" containsInteger="1" minValue="1901" maxValue="2018"/>
    </cacheField>
    <cacheField name="Year Bracket" numFmtId="0">
      <sharedItems count="6">
        <s v="1961-1980"/>
        <s v="1981-2000"/>
        <s v="1900-1920"/>
        <s v="2001-2020"/>
        <s v="1921-1940"/>
        <s v="1941-1960"/>
      </sharedItems>
    </cacheField>
    <cacheField name="Type" numFmtId="0">
      <sharedItems count="2">
        <s v="Wild"/>
        <s v="Captive"/>
      </sharedItems>
    </cacheField>
    <cacheField name="Location" numFmtId="0">
      <sharedItems/>
    </cacheField>
    <cacheField name="State" numFmtId="0">
      <sharedItems count="33">
        <s v="Northwest Territories"/>
        <s v="Ohio"/>
        <s v="British Columbia"/>
        <s v="Alaska"/>
        <s v="Missouri"/>
        <s v="Arizona"/>
        <s v="Yukon"/>
        <s v="California"/>
        <s v="Montana"/>
        <s v="West Virginia"/>
        <s v="New York"/>
        <s v="Manitoba"/>
        <s v="Michigan"/>
        <s v="Ontario"/>
        <s v="Saskatchewan"/>
        <s v="Alberta"/>
        <s v="Tennessee"/>
        <s v="Quebec"/>
        <s v="Wyoming"/>
        <s v="Washington"/>
        <s v="Illinois"/>
        <s v="Nunavut"/>
        <s v="Colorado"/>
        <s v="Minnesota"/>
        <s v="Maryland"/>
        <s v="New Mexico"/>
        <s v="New Hampshire"/>
        <s v="New Jersey"/>
        <s v="Pennsylvania"/>
        <s v="Maine"/>
        <s v="Utah"/>
        <s v="Vermont"/>
        <s v="Texas"/>
      </sharedItems>
    </cacheField>
    <cacheField name="Type of bear" numFmtId="0">
      <sharedItems count="3">
        <s v="Polar Bear"/>
        <s v="Brown bear"/>
        <s v="Black bear"/>
      </sharedItems>
    </cacheField>
    <cacheField name="Hunter (num)" numFmtId="0">
      <sharedItems containsSemiMixedTypes="0" containsString="0" containsNumber="1" containsInteger="1" minValue="0" maxValue="1"/>
    </cacheField>
    <cacheField name="Hunters" numFmtId="0">
      <sharedItems count="2">
        <s v="Non-Hunter"/>
        <s v="Hunter"/>
      </sharedItems>
    </cacheField>
    <cacheField name="Grizzly" numFmtId="0">
      <sharedItems containsSemiMixedTypes="0" containsString="0" containsNumber="1" containsInteger="1" minValue="0" maxValue="1"/>
    </cacheField>
    <cacheField name="Grizzly (string)" numFmtId="0">
      <sharedItems count="2">
        <s v="Other Subspecies"/>
        <s v="Grizzly"/>
      </sharedItems>
    </cacheField>
    <cacheField name="Hikers (num)" numFmtId="0">
      <sharedItems containsSemiMixedTypes="0" containsString="0" containsNumber="1" containsInteger="1" minValue="0" maxValue="1"/>
    </cacheField>
    <cacheField name="Hikers" numFmtId="0">
      <sharedItems count="2">
        <s v="Non-Hiker"/>
        <s v="Hiker"/>
      </sharedItems>
    </cacheField>
    <cacheField name="Victim Amount" numFmtId="0">
      <sharedItems count="3">
        <s v="Single"/>
        <s v="Multiple"/>
        <s v="Singular" u="1"/>
      </sharedItems>
    </cacheField>
    <cacheField name="Only one killed" numFmtId="0">
      <sharedItems containsSemiMixedTypes="0" containsString="0" containsNumber="1" containsInteger="1" minValue="0" maxValue="1"/>
    </cacheField>
  </cacheFields>
  <extLst>
    <ext xmlns:x14="http://schemas.microsoft.com/office/spreadsheetml/2009/9/main" uri="{725AE2AE-9491-48be-B2B4-4EB974FC3084}">
      <x14:pivotCacheDefinition pivotCacheId="423208694"/>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6">
  <r>
    <s v="Richard Pernitzky"/>
    <n v="18"/>
    <x v="0"/>
    <x v="0"/>
    <d v="1975-01-05T00:00:00"/>
    <x v="0"/>
    <n v="1"/>
    <n v="1975"/>
    <x v="0"/>
    <x v="0"/>
    <s v="Inuvik, Northwest Territories"/>
    <x v="0"/>
    <x v="0"/>
    <n v="0"/>
    <x v="0"/>
    <n v="0"/>
    <x v="0"/>
    <n v="0"/>
    <x v="0"/>
    <x v="0"/>
    <n v="1"/>
  </r>
  <r>
    <s v="Richard Hale"/>
    <n v="19"/>
    <x v="0"/>
    <x v="0"/>
    <d v="1972-01-19T00:00:00"/>
    <x v="0"/>
    <n v="1"/>
    <n v="1972"/>
    <x v="0"/>
    <x v="1"/>
    <s v="Toledo, Ohio"/>
    <x v="1"/>
    <x v="0"/>
    <n v="0"/>
    <x v="0"/>
    <n v="0"/>
    <x v="0"/>
    <n v="0"/>
    <x v="0"/>
    <x v="0"/>
    <n v="1"/>
  </r>
  <r>
    <s v="Harvey Cardinal"/>
    <n v="40"/>
    <x v="1"/>
    <x v="0"/>
    <d v="1970-01-15T00:00:00"/>
    <x v="0"/>
    <n v="1"/>
    <n v="1970"/>
    <x v="0"/>
    <x v="0"/>
    <s v="near Fort St. John, British Columbia"/>
    <x v="2"/>
    <x v="1"/>
    <n v="1"/>
    <x v="1"/>
    <n v="0"/>
    <x v="0"/>
    <n v="0"/>
    <x v="0"/>
    <x v="0"/>
    <n v="1"/>
  </r>
  <r>
    <s v="Audelio Luis Cortes"/>
    <n v="40"/>
    <x v="1"/>
    <x v="0"/>
    <d v="1998-02-08T00:00:00"/>
    <x v="1"/>
    <n v="2"/>
    <n v="1998"/>
    <x v="1"/>
    <x v="0"/>
    <s v="near Kenai, Alaska"/>
    <x v="3"/>
    <x v="1"/>
    <n v="0"/>
    <x v="0"/>
    <n v="0"/>
    <x v="0"/>
    <n v="0"/>
    <x v="0"/>
    <x v="0"/>
    <n v="1"/>
  </r>
  <r>
    <s v="Russell Ringer"/>
    <n v="49"/>
    <x v="1"/>
    <x v="0"/>
    <d v="1969-03-31T00:00:00"/>
    <x v="2"/>
    <n v="3"/>
    <n v="1969"/>
    <x v="0"/>
    <x v="1"/>
    <s v="Fort Leonard Wood, Missouri"/>
    <x v="4"/>
    <x v="1"/>
    <n v="0"/>
    <x v="0"/>
    <n v="0"/>
    <x v="0"/>
    <n v="0"/>
    <x v="0"/>
    <x v="0"/>
    <n v="1"/>
  </r>
  <r>
    <s v="Baby Laird"/>
    <n v="1"/>
    <x v="2"/>
    <x v="0"/>
    <d v="1908-10-05T00:00:00"/>
    <x v="3"/>
    <n v="10"/>
    <n v="1908"/>
    <x v="2"/>
    <x v="1"/>
    <s v="Tucson, Arizona"/>
    <x v="5"/>
    <x v="2"/>
    <n v="0"/>
    <x v="0"/>
    <n v="0"/>
    <x v="0"/>
    <n v="0"/>
    <x v="0"/>
    <x v="0"/>
    <n v="1"/>
  </r>
  <r>
    <s v="Jean-François Pagé"/>
    <n v="28"/>
    <x v="0"/>
    <x v="0"/>
    <d v="2006-04-28T00:00:00"/>
    <x v="4"/>
    <n v="4"/>
    <n v="2006"/>
    <x v="3"/>
    <x v="0"/>
    <s v="near Ross River, Yukon"/>
    <x v="6"/>
    <x v="1"/>
    <n v="0"/>
    <x v="0"/>
    <n v="0"/>
    <x v="0"/>
    <n v="0"/>
    <x v="0"/>
    <x v="0"/>
    <n v="1"/>
  </r>
  <r>
    <s v="Stephan Miller"/>
    <n v="39"/>
    <x v="1"/>
    <x v="0"/>
    <d v="2008-04-22T00:00:00"/>
    <x v="4"/>
    <n v="4"/>
    <n v="2008"/>
    <x v="3"/>
    <x v="1"/>
    <s v="Big Bear Lake, California"/>
    <x v="7"/>
    <x v="1"/>
    <n v="0"/>
    <x v="0"/>
    <n v="0"/>
    <x v="0"/>
    <n v="0"/>
    <x v="0"/>
    <x v="0"/>
    <n v="1"/>
  </r>
  <r>
    <s v="Charles Gibbs"/>
    <n v="40"/>
    <x v="1"/>
    <x v="0"/>
    <d v="1987-04-25T00:00:00"/>
    <x v="4"/>
    <n v="4"/>
    <n v="1987"/>
    <x v="1"/>
    <x v="0"/>
    <s v="Glacier National Park, Montana"/>
    <x v="8"/>
    <x v="1"/>
    <n v="0"/>
    <x v="0"/>
    <n v="0"/>
    <x v="0"/>
    <n v="0"/>
    <x v="0"/>
    <x v="0"/>
    <n v="1"/>
  </r>
  <r>
    <s v="Mary Porterfield"/>
    <n v="3"/>
    <x v="2"/>
    <x v="1"/>
    <d v="1901-05-19T00:00:00"/>
    <x v="5"/>
    <n v="5"/>
    <n v="1901"/>
    <x v="2"/>
    <x v="0"/>
    <s v="Job, West Virginia"/>
    <x v="9"/>
    <x v="2"/>
    <n v="0"/>
    <x v="0"/>
    <n v="0"/>
    <x v="0"/>
    <n v="0"/>
    <x v="0"/>
    <x v="1"/>
    <n v="0"/>
  </r>
  <r>
    <s v="Wilie Porterfield"/>
    <n v="5"/>
    <x v="2"/>
    <x v="0"/>
    <d v="1901-05-19T00:00:00"/>
    <x v="5"/>
    <n v="5"/>
    <n v="1901"/>
    <x v="2"/>
    <x v="0"/>
    <s v="Job, West Virginia"/>
    <x v="9"/>
    <x v="2"/>
    <n v="0"/>
    <x v="0"/>
    <n v="0"/>
    <x v="0"/>
    <n v="0"/>
    <x v="0"/>
    <x v="1"/>
    <n v="0"/>
  </r>
  <r>
    <s v="Henry Porterfield"/>
    <n v="7"/>
    <x v="2"/>
    <x v="0"/>
    <d v="1901-05-19T00:00:00"/>
    <x v="5"/>
    <n v="5"/>
    <n v="1901"/>
    <x v="2"/>
    <x v="0"/>
    <s v="Job, West Virginia"/>
    <x v="9"/>
    <x v="2"/>
    <n v="0"/>
    <x v="0"/>
    <n v="0"/>
    <x v="0"/>
    <n v="0"/>
    <x v="0"/>
    <x v="1"/>
    <n v="0"/>
  </r>
  <r>
    <s v="Peter Matthew Ryan"/>
    <n v="5"/>
    <x v="2"/>
    <x v="0"/>
    <d v="1932-10-09T00:00:00"/>
    <x v="3"/>
    <n v="10"/>
    <n v="1932"/>
    <x v="4"/>
    <x v="1"/>
    <s v="Albion, New York"/>
    <x v="10"/>
    <x v="2"/>
    <n v="0"/>
    <x v="0"/>
    <n v="0"/>
    <x v="0"/>
    <n v="0"/>
    <x v="0"/>
    <x v="0"/>
    <n v="1"/>
  </r>
  <r>
    <s v="Grant Taylor"/>
    <n v="11"/>
    <x v="2"/>
    <x v="0"/>
    <d v="1933-10-02T00:00:00"/>
    <x v="3"/>
    <n v="10"/>
    <n v="1933"/>
    <x v="4"/>
    <x v="1"/>
    <s v="Brookhaven, New York"/>
    <x v="10"/>
    <x v="2"/>
    <n v="0"/>
    <x v="0"/>
    <n v="0"/>
    <x v="0"/>
    <n v="0"/>
    <x v="0"/>
    <x v="0"/>
    <n v="1"/>
  </r>
  <r>
    <s v="Olga Gregorchuk"/>
    <s v="&lt;10"/>
    <x v="2"/>
    <x v="1"/>
    <d v="1929-08-29T00:00:00"/>
    <x v="6"/>
    <n v="8"/>
    <n v="1929"/>
    <x v="4"/>
    <x v="0"/>
    <s v="near Lac Du Bonnet, Manitoba"/>
    <x v="11"/>
    <x v="2"/>
    <n v="0"/>
    <x v="0"/>
    <n v="0"/>
    <x v="0"/>
    <n v="0"/>
    <x v="0"/>
    <x v="0"/>
    <n v="1"/>
  </r>
  <r>
    <s v="Carol Ann Pomeranky"/>
    <n v="3"/>
    <x v="2"/>
    <x v="1"/>
    <d v="1948-07-07T00:00:00"/>
    <x v="7"/>
    <n v="7"/>
    <n v="1948"/>
    <x v="5"/>
    <x v="0"/>
    <s v="Marquette National Forest, Michigan"/>
    <x v="12"/>
    <x v="2"/>
    <n v="0"/>
    <x v="0"/>
    <n v="0"/>
    <x v="0"/>
    <n v="0"/>
    <x v="0"/>
    <x v="0"/>
    <n v="1"/>
  </r>
  <r>
    <s v="Billy Rhindress"/>
    <n v="15"/>
    <x v="0"/>
    <x v="0"/>
    <d v="1978-05-13T00:00:00"/>
    <x v="5"/>
    <n v="5"/>
    <n v="1978"/>
    <x v="0"/>
    <x v="0"/>
    <s v="Algonquin Provincial Park, Ontario"/>
    <x v="13"/>
    <x v="2"/>
    <n v="0"/>
    <x v="0"/>
    <n v="0"/>
    <x v="0"/>
    <n v="0"/>
    <x v="0"/>
    <x v="1"/>
    <n v="0"/>
  </r>
  <r>
    <s v="George Halfkenny"/>
    <n v="16"/>
    <x v="0"/>
    <x v="0"/>
    <d v="1978-05-13T00:00:00"/>
    <x v="5"/>
    <n v="5"/>
    <n v="1978"/>
    <x v="0"/>
    <x v="0"/>
    <s v="Algonquin Provincial Park, Ontario"/>
    <x v="13"/>
    <x v="2"/>
    <n v="0"/>
    <x v="0"/>
    <n v="0"/>
    <x v="0"/>
    <n v="0"/>
    <x v="0"/>
    <x v="1"/>
    <n v="0"/>
  </r>
  <r>
    <s v="Gordon Ray"/>
    <n v="24"/>
    <x v="0"/>
    <x v="0"/>
    <d v="1985-05-29T00:00:00"/>
    <x v="5"/>
    <n v="5"/>
    <n v="1985"/>
    <x v="1"/>
    <x v="0"/>
    <s v="near Fort Nelson, British Columbia"/>
    <x v="2"/>
    <x v="2"/>
    <n v="0"/>
    <x v="0"/>
    <n v="0"/>
    <x v="0"/>
    <n v="0"/>
    <x v="0"/>
    <x v="0"/>
    <n v="1"/>
  </r>
  <r>
    <s v="Craig Dahl"/>
    <n v="26"/>
    <x v="0"/>
    <x v="0"/>
    <d v="1998-05-17T00:00:00"/>
    <x v="5"/>
    <n v="5"/>
    <n v="1998"/>
    <x v="1"/>
    <x v="0"/>
    <s v="Glacier National Park, Montana"/>
    <x v="8"/>
    <x v="1"/>
    <n v="0"/>
    <x v="0"/>
    <n v="0"/>
    <x v="0"/>
    <n v="1"/>
    <x v="1"/>
    <x v="0"/>
    <n v="1"/>
  </r>
  <r>
    <s v="Clifford David Starblanket"/>
    <n v="26"/>
    <x v="0"/>
    <x v="0"/>
    <d v="1983-05-21T00:00:00"/>
    <x v="5"/>
    <n v="5"/>
    <n v="1983"/>
    <x v="1"/>
    <x v="0"/>
    <s v="near Canwood, Saskatchewan"/>
    <x v="14"/>
    <x v="2"/>
    <n v="0"/>
    <x v="0"/>
    <n v="0"/>
    <x v="0"/>
    <n v="0"/>
    <x v="0"/>
    <x v="0"/>
    <n v="1"/>
  </r>
  <r>
    <s v="Daniel Ward O'Connor"/>
    <n v="27"/>
    <x v="0"/>
    <x v="0"/>
    <d v="2015-05-10T00:00:00"/>
    <x v="5"/>
    <n v="5"/>
    <n v="2015"/>
    <x v="3"/>
    <x v="0"/>
    <s v="near Mackenzie, British Columbia"/>
    <x v="2"/>
    <x v="2"/>
    <n v="0"/>
    <x v="0"/>
    <n v="0"/>
    <x v="0"/>
    <n v="0"/>
    <x v="0"/>
    <x v="0"/>
    <n v="1"/>
  </r>
  <r>
    <s v="Lorna Weafer"/>
    <n v="36"/>
    <x v="1"/>
    <x v="1"/>
    <d v="2014-05-07T00:00:00"/>
    <x v="5"/>
    <n v="5"/>
    <n v="2014"/>
    <x v="3"/>
    <x v="0"/>
    <s v="near Fort McMurray, Alberta"/>
    <x v="15"/>
    <x v="2"/>
    <n v="0"/>
    <x v="0"/>
    <n v="0"/>
    <x v="0"/>
    <n v="0"/>
    <x v="0"/>
    <x v="0"/>
    <n v="1"/>
  </r>
  <r>
    <s v="Glenda Ann Bradley"/>
    <n v="50"/>
    <x v="1"/>
    <x v="1"/>
    <d v="2000-05-21T00:00:00"/>
    <x v="5"/>
    <n v="5"/>
    <n v="2000"/>
    <x v="1"/>
    <x v="0"/>
    <s v="Great Smoky Mountains National Park, Tennessee"/>
    <x v="16"/>
    <x v="2"/>
    <n v="0"/>
    <x v="0"/>
    <n v="0"/>
    <x v="0"/>
    <n v="0"/>
    <x v="0"/>
    <x v="0"/>
    <n v="1"/>
  </r>
  <r>
    <s v="Ken Cates"/>
    <n v="53"/>
    <x v="1"/>
    <x v="0"/>
    <d v="1999-05-25T00:00:00"/>
    <x v="5"/>
    <n v="5"/>
    <n v="1999"/>
    <x v="1"/>
    <x v="0"/>
    <s v="Kenai National Wildlife Refuge, Alaska"/>
    <x v="3"/>
    <x v="1"/>
    <n v="0"/>
    <x v="0"/>
    <n v="0"/>
    <x v="0"/>
    <n v="0"/>
    <x v="0"/>
    <x v="0"/>
    <n v="1"/>
  </r>
  <r>
    <s v="Melvin Rudd"/>
    <n v="55"/>
    <x v="1"/>
    <x v="0"/>
    <d v="1983-05-27T00:00:00"/>
    <x v="5"/>
    <n v="5"/>
    <n v="1983"/>
    <x v="1"/>
    <x v="0"/>
    <s v="near Nipawin Provincial Park, Saskatchewan"/>
    <x v="14"/>
    <x v="2"/>
    <n v="0"/>
    <x v="0"/>
    <n v="0"/>
    <x v="0"/>
    <n v="0"/>
    <x v="0"/>
    <x v="0"/>
    <n v="1"/>
  </r>
  <r>
    <s v="Cécile Lavoie"/>
    <n v="70"/>
    <x v="3"/>
    <x v="1"/>
    <d v="2008-05-30T00:00:00"/>
    <x v="5"/>
    <n v="5"/>
    <n v="2008"/>
    <x v="3"/>
    <x v="0"/>
    <s v="near La Sarre, Quebec"/>
    <x v="17"/>
    <x v="2"/>
    <n v="0"/>
    <x v="0"/>
    <n v="0"/>
    <x v="0"/>
    <n v="0"/>
    <x v="0"/>
    <x v="0"/>
    <n v="1"/>
  </r>
  <r>
    <s v="Andrew Mark Palmer"/>
    <n v="3"/>
    <x v="2"/>
    <x v="0"/>
    <d v="1953-08-11T00:00:00"/>
    <x v="6"/>
    <n v="8"/>
    <n v="1953"/>
    <x v="5"/>
    <x v="1"/>
    <s v="Flagstaff, Arizona"/>
    <x v="5"/>
    <x v="2"/>
    <n v="0"/>
    <x v="0"/>
    <n v="0"/>
    <x v="0"/>
    <n v="0"/>
    <x v="0"/>
    <x v="0"/>
    <n v="1"/>
  </r>
  <r>
    <s v="Patrick Cooper"/>
    <n v="16"/>
    <x v="0"/>
    <x v="0"/>
    <d v="2017-06-18T00:00:00"/>
    <x v="8"/>
    <n v="6"/>
    <n v="2017"/>
    <x v="3"/>
    <x v="0"/>
    <s v="Indian, Alaska"/>
    <x v="3"/>
    <x v="2"/>
    <n v="0"/>
    <x v="0"/>
    <n v="0"/>
    <x v="0"/>
    <n v="0"/>
    <x v="0"/>
    <x v="0"/>
    <n v="1"/>
  </r>
  <r>
    <s v="Kyle Harry"/>
    <n v="18"/>
    <x v="0"/>
    <x v="0"/>
    <d v="2001-06-03T00:00:00"/>
    <x v="8"/>
    <n v="6"/>
    <n v="2001"/>
    <x v="3"/>
    <x v="0"/>
    <s v="near Yellowknife, Northwest Territories"/>
    <x v="0"/>
    <x v="2"/>
    <n v="0"/>
    <x v="0"/>
    <n v="0"/>
    <x v="0"/>
    <n v="0"/>
    <x v="0"/>
    <x v="0"/>
    <n v="1"/>
  </r>
  <r>
    <s v="Sébastien Lauzier"/>
    <n v="20"/>
    <x v="0"/>
    <x v="0"/>
    <d v="1992-06-14T00:00:00"/>
    <x v="8"/>
    <n v="6"/>
    <n v="1992"/>
    <x v="1"/>
    <x v="0"/>
    <s v="near Cochrane, Ontario"/>
    <x v="13"/>
    <x v="2"/>
    <n v="0"/>
    <x v="0"/>
    <n v="0"/>
    <x v="0"/>
    <n v="0"/>
    <x v="0"/>
    <x v="0"/>
    <n v="1"/>
  </r>
  <r>
    <s v="Roger May"/>
    <n v="23"/>
    <x v="0"/>
    <x v="0"/>
    <d v="1983-06-25T00:00:00"/>
    <x v="8"/>
    <n v="6"/>
    <n v="1983"/>
    <x v="1"/>
    <x v="0"/>
    <s v="Gallatin National Forest, Montana"/>
    <x v="8"/>
    <x v="1"/>
    <n v="0"/>
    <x v="0"/>
    <n v="0"/>
    <x v="0"/>
    <n v="0"/>
    <x v="0"/>
    <x v="0"/>
    <n v="1"/>
  </r>
  <r>
    <s v="Harry Walker"/>
    <n v="25"/>
    <x v="0"/>
    <x v="0"/>
    <d v="1972-06-25T00:00:00"/>
    <x v="8"/>
    <n v="6"/>
    <n v="1972"/>
    <x v="0"/>
    <x v="0"/>
    <s v="Yellowstone National Park, Wyoming"/>
    <x v="18"/>
    <x v="1"/>
    <n v="0"/>
    <x v="0"/>
    <n v="0"/>
    <x v="0"/>
    <n v="0"/>
    <x v="0"/>
    <x v="0"/>
    <n v="1"/>
  </r>
  <r>
    <s v="Erin Johnson"/>
    <n v="27"/>
    <x v="0"/>
    <x v="1"/>
    <d v="2017-06-19T00:00:00"/>
    <x v="8"/>
    <n v="6"/>
    <n v="2017"/>
    <x v="3"/>
    <x v="0"/>
    <s v="Pogo mine, Alaska"/>
    <x v="3"/>
    <x v="2"/>
    <n v="0"/>
    <x v="0"/>
    <n v="0"/>
    <x v="0"/>
    <n v="0"/>
    <x v="0"/>
    <x v="0"/>
    <n v="1"/>
  </r>
  <r>
    <s v="Thomas Miller"/>
    <n v="28"/>
    <x v="0"/>
    <x v="0"/>
    <d v="1941-06-14T00:00:00"/>
    <x v="8"/>
    <n v="6"/>
    <n v="1941"/>
    <x v="5"/>
    <x v="1"/>
    <s v="Detroit, Michigan"/>
    <x v="12"/>
    <x v="1"/>
    <n v="0"/>
    <x v="0"/>
    <n v="0"/>
    <x v="0"/>
    <n v="0"/>
    <x v="0"/>
    <x v="0"/>
    <n v="1"/>
  </r>
  <r>
    <s v="Isabelle Dubé"/>
    <n v="35"/>
    <x v="1"/>
    <x v="1"/>
    <d v="2005-06-05T00:00:00"/>
    <x v="8"/>
    <n v="6"/>
    <n v="2005"/>
    <x v="3"/>
    <x v="0"/>
    <s v="Canmore, Alberta"/>
    <x v="15"/>
    <x v="1"/>
    <n v="0"/>
    <x v="0"/>
    <n v="0"/>
    <x v="0"/>
    <n v="0"/>
    <x v="0"/>
    <x v="0"/>
    <n v="1"/>
  </r>
  <r>
    <s v="Brad Treat"/>
    <n v="38"/>
    <x v="1"/>
    <x v="0"/>
    <d v="2016-06-29T00:00:00"/>
    <x v="8"/>
    <n v="6"/>
    <n v="2016"/>
    <x v="3"/>
    <x v="0"/>
    <s v="Flathead National Forest, Montana"/>
    <x v="8"/>
    <x v="1"/>
    <n v="0"/>
    <x v="0"/>
    <n v="1"/>
    <x v="1"/>
    <n v="0"/>
    <x v="0"/>
    <x v="0"/>
    <n v="1"/>
  </r>
  <r>
    <s v="Mike Soltis"/>
    <n v="44"/>
    <x v="1"/>
    <x v="0"/>
    <d v="2018-06-19T00:00:00"/>
    <x v="8"/>
    <n v="6"/>
    <n v="2018"/>
    <x v="3"/>
    <x v="0"/>
    <s v="Eagle River, Alaska"/>
    <x v="3"/>
    <x v="1"/>
    <n v="0"/>
    <x v="0"/>
    <n v="1"/>
    <x v="1"/>
    <n v="0"/>
    <x v="0"/>
    <x v="0"/>
    <n v="1"/>
  </r>
  <r>
    <s v="Sevend Satre"/>
    <n v="53"/>
    <x v="1"/>
    <x v="0"/>
    <d v="1996-06-14T00:00:00"/>
    <x v="8"/>
    <n v="6"/>
    <n v="1996"/>
    <x v="1"/>
    <x v="0"/>
    <s v="near Tatlayoko Lake, British Columbia"/>
    <x v="2"/>
    <x v="2"/>
    <n v="0"/>
    <x v="0"/>
    <n v="0"/>
    <x v="0"/>
    <n v="0"/>
    <x v="0"/>
    <x v="0"/>
    <n v="1"/>
  </r>
  <r>
    <s v="Kathy Huffman"/>
    <n v="58"/>
    <x v="1"/>
    <x v="1"/>
    <d v="2005-06-23T00:00:00"/>
    <x v="8"/>
    <n v="6"/>
    <n v="2005"/>
    <x v="3"/>
    <x v="0"/>
    <s v="Arctic National Wildlife Refuge, Alaska"/>
    <x v="3"/>
    <x v="1"/>
    <n v="0"/>
    <x v="0"/>
    <n v="0"/>
    <x v="0"/>
    <n v="0"/>
    <x v="0"/>
    <x v="1"/>
    <n v="0"/>
  </r>
  <r>
    <s v="Emerson Joyce"/>
    <n v="60"/>
    <x v="1"/>
    <x v="0"/>
    <d v="1930-06-02T00:00:00"/>
    <x v="8"/>
    <n v="6"/>
    <n v="1930"/>
    <x v="4"/>
    <x v="1"/>
    <s v="Watertown, New York"/>
    <x v="10"/>
    <x v="2"/>
    <n v="0"/>
    <x v="0"/>
    <n v="0"/>
    <x v="0"/>
    <n v="0"/>
    <x v="0"/>
    <x v="0"/>
    <n v="1"/>
  </r>
  <r>
    <s v="Joseph B. &quot;Frenchy&quot; Duret"/>
    <n v="60"/>
    <x v="1"/>
    <x v="0"/>
    <d v="1922-06-12T00:00:00"/>
    <x v="8"/>
    <n v="6"/>
    <n v="1922"/>
    <x v="4"/>
    <x v="0"/>
    <s v="Absaroka-Beartooth Wilderness, Montana"/>
    <x v="8"/>
    <x v="1"/>
    <n v="0"/>
    <x v="0"/>
    <n v="1"/>
    <x v="1"/>
    <n v="0"/>
    <x v="0"/>
    <x v="0"/>
    <n v="1"/>
  </r>
  <r>
    <s v="Rich Huffman"/>
    <n v="61"/>
    <x v="1"/>
    <x v="0"/>
    <d v="2005-06-23T00:00:00"/>
    <x v="8"/>
    <n v="6"/>
    <n v="2005"/>
    <x v="3"/>
    <x v="0"/>
    <s v="Arctic National Wildlife Refuge, Alaska"/>
    <x v="3"/>
    <x v="1"/>
    <n v="0"/>
    <x v="0"/>
    <n v="0"/>
    <x v="0"/>
    <n v="0"/>
    <x v="0"/>
    <x v="1"/>
    <n v="0"/>
  </r>
  <r>
    <s v="Robert Weaver"/>
    <n v="64"/>
    <x v="1"/>
    <x v="0"/>
    <d v="2013-06-06T00:00:00"/>
    <x v="8"/>
    <n v="6"/>
    <n v="2013"/>
    <x v="3"/>
    <x v="0"/>
    <s v="near Delta Junction, Alaska"/>
    <x v="3"/>
    <x v="2"/>
    <n v="0"/>
    <x v="0"/>
    <n v="0"/>
    <x v="0"/>
    <n v="0"/>
    <x v="0"/>
    <x v="0"/>
    <n v="1"/>
  </r>
  <r>
    <s v="Erwin Frank Evert"/>
    <n v="70"/>
    <x v="3"/>
    <x v="0"/>
    <d v="2010-06-17T00:00:00"/>
    <x v="8"/>
    <n v="6"/>
    <n v="2010"/>
    <x v="3"/>
    <x v="0"/>
    <s v="Shoshone National Forest, Wyoming"/>
    <x v="18"/>
    <x v="1"/>
    <n v="0"/>
    <x v="0"/>
    <n v="1"/>
    <x v="1"/>
    <n v="0"/>
    <x v="0"/>
    <x v="0"/>
    <n v="1"/>
  </r>
  <r>
    <s v="Merlyn Carter"/>
    <n v="71"/>
    <x v="3"/>
    <x v="0"/>
    <d v="2005-06-14T00:00:00"/>
    <x v="8"/>
    <n v="6"/>
    <n v="2005"/>
    <x v="3"/>
    <x v="0"/>
    <s v="Nonacho Lake, Northwest Territories"/>
    <x v="0"/>
    <x v="2"/>
    <n v="0"/>
    <x v="0"/>
    <n v="0"/>
    <x v="0"/>
    <n v="0"/>
    <x v="0"/>
    <x v="0"/>
    <n v="1"/>
  </r>
  <r>
    <s v="Bernice Adolph"/>
    <n v="72"/>
    <x v="3"/>
    <x v="1"/>
    <d v="2011-06-01T00:00:00"/>
    <x v="8"/>
    <n v="6"/>
    <n v="2011"/>
    <x v="3"/>
    <x v="0"/>
    <s v="near Lillooet, British Columbia"/>
    <x v="2"/>
    <x v="2"/>
    <n v="0"/>
    <x v="0"/>
    <n v="0"/>
    <x v="0"/>
    <n v="0"/>
    <x v="0"/>
    <x v="0"/>
    <n v="1"/>
  </r>
  <r>
    <s v="Barbara Coates"/>
    <n v="7"/>
    <x v="2"/>
    <x v="1"/>
    <d v="1958-08-12T00:00:00"/>
    <x v="6"/>
    <n v="8"/>
    <n v="1958"/>
    <x v="5"/>
    <x v="0"/>
    <s v="Jasper National Park, Alberta"/>
    <x v="15"/>
    <x v="2"/>
    <n v="0"/>
    <x v="0"/>
    <n v="0"/>
    <x v="0"/>
    <n v="0"/>
    <x v="0"/>
    <x v="0"/>
    <n v="1"/>
  </r>
  <r>
    <s v="Richard Strand"/>
    <n v="8"/>
    <x v="2"/>
    <x v="0"/>
    <d v="1945-09-10T00:00:00"/>
    <x v="9"/>
    <n v="9"/>
    <n v="1945"/>
    <x v="5"/>
    <x v="1"/>
    <s v="Seattle, Washington"/>
    <x v="19"/>
    <x v="1"/>
    <n v="0"/>
    <x v="0"/>
    <n v="0"/>
    <x v="0"/>
    <n v="0"/>
    <x v="0"/>
    <x v="0"/>
    <n v="1"/>
  </r>
  <r>
    <s v="Mary Ann Johns"/>
    <n v="1"/>
    <x v="2"/>
    <x v="1"/>
    <d v="1975-08-12T00:00:00"/>
    <x v="6"/>
    <n v="8"/>
    <n v="1975"/>
    <x v="0"/>
    <x v="1"/>
    <s v="Stewardson, Illinois"/>
    <x v="20"/>
    <x v="2"/>
    <n v="0"/>
    <x v="0"/>
    <n v="0"/>
    <x v="0"/>
    <n v="0"/>
    <x v="0"/>
    <x v="0"/>
    <n v="1"/>
  </r>
  <r>
    <s v="Phyllis Tremper"/>
    <n v="3"/>
    <x v="2"/>
    <x v="1"/>
    <d v="1966-09-07T00:00:00"/>
    <x v="9"/>
    <n v="9"/>
    <n v="1966"/>
    <x v="0"/>
    <x v="1"/>
    <s v="Prescott, Arizona"/>
    <x v="5"/>
    <x v="2"/>
    <n v="0"/>
    <x v="0"/>
    <n v="0"/>
    <x v="0"/>
    <n v="0"/>
    <x v="0"/>
    <x v="0"/>
    <n v="1"/>
  </r>
  <r>
    <s v="Victoria Valdez"/>
    <n v="4"/>
    <x v="2"/>
    <x v="1"/>
    <d v="1974-05-16T00:00:00"/>
    <x v="5"/>
    <n v="5"/>
    <n v="1974"/>
    <x v="0"/>
    <x v="0"/>
    <s v="Glenwood, Washington"/>
    <x v="19"/>
    <x v="2"/>
    <n v="0"/>
    <x v="0"/>
    <n v="0"/>
    <x v="0"/>
    <n v="0"/>
    <x v="0"/>
    <x v="0"/>
    <n v="1"/>
  </r>
  <r>
    <s v="Jane Ammerman"/>
    <n v="19"/>
    <x v="0"/>
    <x v="1"/>
    <d v="1980-07-24T00:00:00"/>
    <x v="7"/>
    <n v="7"/>
    <n v="1980"/>
    <x v="0"/>
    <x v="0"/>
    <s v="Glacier National Park, Montana"/>
    <x v="8"/>
    <x v="1"/>
    <n v="1"/>
    <x v="1"/>
    <n v="0"/>
    <x v="0"/>
    <n v="0"/>
    <x v="0"/>
    <x v="1"/>
    <n v="0"/>
  </r>
  <r>
    <s v="Kim Eberly"/>
    <n v="19"/>
    <x v="0"/>
    <x v="0"/>
    <d v="1980-07-24T00:00:00"/>
    <x v="7"/>
    <n v="7"/>
    <n v="1980"/>
    <x v="0"/>
    <x v="0"/>
    <s v="Glacier National Park, Montana"/>
    <x v="8"/>
    <x v="1"/>
    <n v="1"/>
    <x v="1"/>
    <n v="0"/>
    <x v="0"/>
    <n v="0"/>
    <x v="0"/>
    <x v="1"/>
    <n v="0"/>
  </r>
  <r>
    <s v="Mary Beth Miller"/>
    <n v="24"/>
    <x v="0"/>
    <x v="1"/>
    <d v="2000-07-02T00:00:00"/>
    <x v="7"/>
    <n v="7"/>
    <n v="2000"/>
    <x v="1"/>
    <x v="0"/>
    <s v="near Valcartier, Quebec"/>
    <x v="17"/>
    <x v="2"/>
    <n v="0"/>
    <x v="0"/>
    <n v="0"/>
    <x v="0"/>
    <n v="0"/>
    <x v="0"/>
    <x v="0"/>
    <n v="1"/>
  </r>
  <r>
    <s v="Barbara Chapman"/>
    <n v="24"/>
    <x v="0"/>
    <x v="1"/>
    <d v="1976-07-24T00:00:00"/>
    <x v="7"/>
    <n v="7"/>
    <n v="1976"/>
    <x v="0"/>
    <x v="0"/>
    <s v="Glacier National Park of Canada, British Columbia"/>
    <x v="2"/>
    <x v="1"/>
    <n v="0"/>
    <x v="0"/>
    <n v="1"/>
    <x v="1"/>
    <n v="1"/>
    <x v="1"/>
    <x v="0"/>
    <n v="1"/>
  </r>
  <r>
    <s v="Brigitta Fredenhagen"/>
    <n v="25"/>
    <x v="0"/>
    <x v="1"/>
    <d v="1984-07-30T00:00:00"/>
    <x v="7"/>
    <n v="7"/>
    <n v="1984"/>
    <x v="1"/>
    <x v="0"/>
    <s v="Yellowstone National Park, Wyoming"/>
    <x v="18"/>
    <x v="1"/>
    <n v="0"/>
    <x v="0"/>
    <n v="0"/>
    <x v="0"/>
    <n v="0"/>
    <x v="0"/>
    <x v="0"/>
    <n v="1"/>
  </r>
  <r>
    <s v="Gary Goeden"/>
    <n v="29"/>
    <x v="0"/>
    <x v="0"/>
    <d v="1987-07-28T00:00:00"/>
    <x v="7"/>
    <n v="7"/>
    <n v="1987"/>
    <x v="1"/>
    <x v="0"/>
    <s v="Glacier National Park, Montana"/>
    <x v="8"/>
    <x v="1"/>
    <n v="0"/>
    <x v="0"/>
    <n v="0"/>
    <x v="0"/>
    <n v="1"/>
    <x v="1"/>
    <x v="0"/>
    <n v="1"/>
  </r>
  <r>
    <s v="Lynn Orser"/>
    <n v="30"/>
    <x v="0"/>
    <x v="1"/>
    <d v="1978-07-02T00:00:00"/>
    <x v="7"/>
    <n v="7"/>
    <n v="1978"/>
    <x v="0"/>
    <x v="1"/>
    <s v="King, Ontario"/>
    <x v="13"/>
    <x v="2"/>
    <n v="0"/>
    <x v="0"/>
    <n v="0"/>
    <x v="0"/>
    <n v="0"/>
    <x v="0"/>
    <x v="0"/>
    <n v="1"/>
  </r>
  <r>
    <s v="Aaron Gibbons"/>
    <n v="31"/>
    <x v="0"/>
    <x v="0"/>
    <d v="2018-07-03T00:00:00"/>
    <x v="7"/>
    <n v="7"/>
    <n v="2018"/>
    <x v="3"/>
    <x v="0"/>
    <s v="Sentry Island, Nunavut"/>
    <x v="21"/>
    <x v="0"/>
    <n v="0"/>
    <x v="0"/>
    <n v="0"/>
    <x v="0"/>
    <n v="0"/>
    <x v="0"/>
    <x v="0"/>
    <n v="1"/>
  </r>
  <r>
    <s v="Robin Kochorek"/>
    <n v="31"/>
    <x v="0"/>
    <x v="1"/>
    <d v="2007-07-20T00:00:00"/>
    <x v="7"/>
    <n v="7"/>
    <n v="2007"/>
    <x v="3"/>
    <x v="0"/>
    <s v="Panorama Mountain Resort, British Columbia"/>
    <x v="2"/>
    <x v="2"/>
    <n v="0"/>
    <x v="0"/>
    <n v="0"/>
    <x v="0"/>
    <n v="0"/>
    <x v="0"/>
    <x v="0"/>
    <n v="1"/>
  </r>
  <r>
    <s v="John Richardson"/>
    <n v="31"/>
    <x v="0"/>
    <x v="0"/>
    <d v="1971-07-25T00:00:00"/>
    <x v="7"/>
    <n v="7"/>
    <n v="1971"/>
    <x v="0"/>
    <x v="0"/>
    <s v="near Rocky Mountain National Park, Colorado"/>
    <x v="22"/>
    <x v="2"/>
    <n v="1"/>
    <x v="1"/>
    <n v="0"/>
    <x v="0"/>
    <n v="0"/>
    <x v="0"/>
    <x v="0"/>
    <n v="1"/>
  </r>
  <r>
    <s v="Christine Courtney"/>
    <n v="32"/>
    <x v="0"/>
    <x v="1"/>
    <d v="1996-07-05T00:00:00"/>
    <x v="7"/>
    <n v="7"/>
    <n v="1996"/>
    <x v="1"/>
    <x v="0"/>
    <s v="Kluane National Park, Yukon"/>
    <x v="6"/>
    <x v="1"/>
    <n v="0"/>
    <x v="0"/>
    <n v="0"/>
    <x v="0"/>
    <n v="0"/>
    <x v="0"/>
    <x v="0"/>
    <n v="1"/>
  </r>
  <r>
    <s v="Darcy Staver"/>
    <n v="33"/>
    <x v="0"/>
    <x v="1"/>
    <d v="1992-07-08T00:00:00"/>
    <x v="7"/>
    <n v="7"/>
    <n v="1992"/>
    <x v="1"/>
    <x v="0"/>
    <s v="Glennallen, Alaska"/>
    <x v="3"/>
    <x v="2"/>
    <n v="0"/>
    <x v="0"/>
    <n v="0"/>
    <x v="0"/>
    <n v="0"/>
    <x v="0"/>
    <x v="0"/>
    <n v="1"/>
  </r>
  <r>
    <s v="George Tullos"/>
    <n v="41"/>
    <x v="1"/>
    <x v="0"/>
    <d v="2000-07-14T00:00:00"/>
    <x v="7"/>
    <n v="7"/>
    <n v="2000"/>
    <x v="1"/>
    <x v="0"/>
    <s v="Hyder, Alaska"/>
    <x v="3"/>
    <x v="1"/>
    <n v="0"/>
    <x v="0"/>
    <n v="0"/>
    <x v="0"/>
    <n v="0"/>
    <x v="0"/>
    <x v="0"/>
    <n v="1"/>
  </r>
  <r>
    <s v="Larry Waldron"/>
    <n v="45"/>
    <x v="1"/>
    <x v="0"/>
    <d v="1995-07-01T00:00:00"/>
    <x v="7"/>
    <n v="7"/>
    <n v="1995"/>
    <x v="1"/>
    <x v="0"/>
    <s v="near Anchorage, Alaska"/>
    <x v="3"/>
    <x v="1"/>
    <n v="0"/>
    <x v="0"/>
    <n v="0"/>
    <x v="0"/>
    <n v="0"/>
    <x v="0"/>
    <x v="1"/>
    <n v="0"/>
  </r>
  <r>
    <s v="Kevin Kammer"/>
    <n v="48"/>
    <x v="1"/>
    <x v="0"/>
    <d v="2010-07-28T00:00:00"/>
    <x v="7"/>
    <n v="7"/>
    <n v="2010"/>
    <x v="3"/>
    <x v="0"/>
    <s v="Gallatin National Forest, Montana"/>
    <x v="8"/>
    <x v="1"/>
    <n v="0"/>
    <x v="0"/>
    <n v="0"/>
    <x v="0"/>
    <n v="0"/>
    <x v="0"/>
    <x v="0"/>
    <n v="1"/>
  </r>
  <r>
    <s v="Vernon Sauvola"/>
    <n v="51"/>
    <x v="1"/>
    <x v="0"/>
    <d v="1965-07-02T00:00:00"/>
    <x v="7"/>
    <n v="7"/>
    <n v="1965"/>
    <x v="0"/>
    <x v="0"/>
    <s v="Aitkin, Minnesota"/>
    <x v="23"/>
    <x v="2"/>
    <n v="0"/>
    <x v="0"/>
    <n v="0"/>
    <x v="0"/>
    <n v="0"/>
    <x v="0"/>
    <x v="0"/>
    <n v="1"/>
  </r>
  <r>
    <s v="Thomas Earl"/>
    <n v="56"/>
    <x v="1"/>
    <x v="0"/>
    <d v="1932-07-08T00:00:00"/>
    <x v="7"/>
    <n v="7"/>
    <n v="1932"/>
    <x v="4"/>
    <x v="1"/>
    <s v="Cleveland, Ohio"/>
    <x v="1"/>
    <x v="1"/>
    <n v="0"/>
    <x v="0"/>
    <n v="0"/>
    <x v="0"/>
    <n v="0"/>
    <x v="0"/>
    <x v="0"/>
    <n v="1"/>
  </r>
  <r>
    <s v="Brian Matayoshi"/>
    <n v="57"/>
    <x v="1"/>
    <x v="0"/>
    <d v="2011-07-06T00:00:00"/>
    <x v="7"/>
    <n v="7"/>
    <n v="2011"/>
    <x v="3"/>
    <x v="0"/>
    <s v="Yellowstone National Park, Wyoming"/>
    <x v="18"/>
    <x v="1"/>
    <n v="0"/>
    <x v="0"/>
    <n v="1"/>
    <x v="1"/>
    <n v="0"/>
    <x v="0"/>
    <x v="0"/>
    <n v="1"/>
  </r>
  <r>
    <s v="Lana Hollingsworth"/>
    <n v="61"/>
    <x v="1"/>
    <x v="1"/>
    <d v="2011-07-25T00:00:00"/>
    <x v="7"/>
    <n v="7"/>
    <n v="2011"/>
    <x v="3"/>
    <x v="0"/>
    <s v="Pinetop-Lakeside, Arizona"/>
    <x v="5"/>
    <x v="2"/>
    <n v="0"/>
    <x v="0"/>
    <n v="0"/>
    <x v="0"/>
    <n v="0"/>
    <x v="0"/>
    <x v="0"/>
    <n v="1"/>
  </r>
  <r>
    <s v="Hattie Amitnak"/>
    <n v="64"/>
    <x v="1"/>
    <x v="1"/>
    <d v="1999-07-09T00:00:00"/>
    <x v="7"/>
    <n v="7"/>
    <n v="1999"/>
    <x v="1"/>
    <x v="0"/>
    <s v="near Rankin Inlet, Nunavut"/>
    <x v="21"/>
    <x v="0"/>
    <n v="0"/>
    <x v="0"/>
    <n v="0"/>
    <x v="0"/>
    <n v="0"/>
    <x v="0"/>
    <x v="0"/>
    <n v="1"/>
  </r>
  <r>
    <s v="Charles Wyman"/>
    <n v="76"/>
    <x v="3"/>
    <x v="0"/>
    <d v="1934-07-18T00:00:00"/>
    <x v="7"/>
    <n v="7"/>
    <n v="1934"/>
    <x v="4"/>
    <x v="1"/>
    <s v="Denver, Colorado"/>
    <x v="22"/>
    <x v="1"/>
    <n v="0"/>
    <x v="0"/>
    <n v="1"/>
    <x v="1"/>
    <n v="0"/>
    <x v="0"/>
    <x v="0"/>
    <n v="1"/>
  </r>
  <r>
    <s v="Marcie Trent"/>
    <n v="77"/>
    <x v="3"/>
    <x v="1"/>
    <d v="1995-07-01T00:00:00"/>
    <x v="7"/>
    <n v="7"/>
    <n v="1995"/>
    <x v="1"/>
    <x v="0"/>
    <s v="near Anchorage, Alaska"/>
    <x v="3"/>
    <x v="1"/>
    <n v="0"/>
    <x v="0"/>
    <n v="0"/>
    <x v="0"/>
    <n v="0"/>
    <x v="0"/>
    <x v="1"/>
    <n v="0"/>
  </r>
  <r>
    <s v="Alison Muser"/>
    <n v="5"/>
    <x v="2"/>
    <x v="1"/>
    <d v="1977-07-01T00:00:00"/>
    <x v="7"/>
    <n v="7"/>
    <n v="1977"/>
    <x v="0"/>
    <x v="0"/>
    <s v="Waterton Lakes National Park, Alberta"/>
    <x v="15"/>
    <x v="1"/>
    <n v="0"/>
    <x v="0"/>
    <n v="1"/>
    <x v="1"/>
    <n v="0"/>
    <x v="0"/>
    <x v="0"/>
    <n v="1"/>
  </r>
  <r>
    <s v="Allan Russell Baines"/>
    <n v="10"/>
    <x v="2"/>
    <x v="0"/>
    <d v="1980-07-18T00:00:00"/>
    <x v="7"/>
    <n v="7"/>
    <n v="1980"/>
    <x v="0"/>
    <x v="0"/>
    <s v="near Granisle, British Columbia"/>
    <x v="2"/>
    <x v="2"/>
    <n v="0"/>
    <x v="0"/>
    <n v="0"/>
    <x v="0"/>
    <n v="0"/>
    <x v="0"/>
    <x v="0"/>
    <n v="1"/>
  </r>
  <r>
    <s v="Susan Duckitt"/>
    <n v="11"/>
    <x v="2"/>
    <x v="1"/>
    <d v="1967-08-08T00:00:00"/>
    <x v="6"/>
    <n v="8"/>
    <n v="1967"/>
    <x v="0"/>
    <x v="0"/>
    <s v="near Okanagan Landing, British Columbia"/>
    <x v="2"/>
    <x v="2"/>
    <n v="0"/>
    <x v="0"/>
    <n v="0"/>
    <x v="0"/>
    <n v="0"/>
    <x v="0"/>
    <x v="0"/>
    <n v="1"/>
  </r>
  <r>
    <s v="Mark Halfkenny"/>
    <n v="12"/>
    <x v="2"/>
    <x v="0"/>
    <d v="1978-05-13T00:00:00"/>
    <x v="5"/>
    <n v="5"/>
    <n v="1978"/>
    <x v="0"/>
    <x v="0"/>
    <s v="Algonquin Provincial Park, Ontario"/>
    <x v="13"/>
    <x v="2"/>
    <n v="0"/>
    <x v="0"/>
    <n v="0"/>
    <x v="0"/>
    <n v="0"/>
    <x v="0"/>
    <x v="1"/>
    <n v="0"/>
  </r>
  <r>
    <s v="Ian Dunbar"/>
    <n v="4"/>
    <x v="2"/>
    <x v="0"/>
    <d v="1994-09-16T00:00:00"/>
    <x v="9"/>
    <n v="9"/>
    <n v="1994"/>
    <x v="1"/>
    <x v="0"/>
    <s v="70 Mile House, British Columbia"/>
    <x v="2"/>
    <x v="2"/>
    <n v="0"/>
    <x v="0"/>
    <n v="0"/>
    <x v="0"/>
    <n v="0"/>
    <x v="0"/>
    <x v="0"/>
    <n v="1"/>
  </r>
  <r>
    <s v="Julie Helgeson"/>
    <n v="19"/>
    <x v="0"/>
    <x v="1"/>
    <d v="1967-08-13T00:00:00"/>
    <x v="6"/>
    <n v="8"/>
    <n v="1967"/>
    <x v="0"/>
    <x v="0"/>
    <s v="Glacier National Park, Montana"/>
    <x v="8"/>
    <x v="1"/>
    <n v="0"/>
    <x v="0"/>
    <n v="1"/>
    <x v="1"/>
    <n v="0"/>
    <x v="0"/>
    <x v="1"/>
    <n v="0"/>
  </r>
  <r>
    <s v="Michele Koons"/>
    <n v="19"/>
    <x v="0"/>
    <x v="1"/>
    <d v="1967-08-13T00:00:00"/>
    <x v="6"/>
    <n v="8"/>
    <n v="1967"/>
    <x v="0"/>
    <x v="0"/>
    <s v="Glacier National Park, Montana"/>
    <x v="8"/>
    <x v="1"/>
    <n v="0"/>
    <x v="0"/>
    <n v="1"/>
    <x v="1"/>
    <n v="0"/>
    <x v="0"/>
    <x v="1"/>
    <n v="0"/>
  </r>
  <r>
    <s v="Brent Kandra"/>
    <n v="24"/>
    <x v="0"/>
    <x v="0"/>
    <d v="2010-08-19T00:00:00"/>
    <x v="6"/>
    <n v="8"/>
    <n v="2010"/>
    <x v="3"/>
    <x v="1"/>
    <s v="Columbia Station, Ohio"/>
    <x v="1"/>
    <x v="2"/>
    <n v="0"/>
    <x v="0"/>
    <n v="0"/>
    <x v="0"/>
    <n v="0"/>
    <x v="0"/>
    <x v="0"/>
    <n v="1"/>
  </r>
  <r>
    <s v="Colin McClelland"/>
    <n v="24"/>
    <x v="0"/>
    <x v="0"/>
    <d v="1993-08-10T00:00:00"/>
    <x v="6"/>
    <n v="8"/>
    <n v="1993"/>
    <x v="1"/>
    <x v="0"/>
    <s v="Fremont County, Colorado"/>
    <x v="22"/>
    <x v="2"/>
    <n v="0"/>
    <x v="0"/>
    <n v="0"/>
    <x v="0"/>
    <n v="0"/>
    <x v="0"/>
    <x v="0"/>
    <n v="1"/>
  </r>
  <r>
    <s v="Carol Marshall"/>
    <n v="24"/>
    <x v="0"/>
    <x v="1"/>
    <d v="1980-08-14T00:00:00"/>
    <x v="6"/>
    <n v="8"/>
    <n v="1980"/>
    <x v="0"/>
    <x v="0"/>
    <s v="near Zama City, Alberta"/>
    <x v="15"/>
    <x v="2"/>
    <n v="0"/>
    <x v="0"/>
    <n v="0"/>
    <x v="0"/>
    <n v="0"/>
    <x v="0"/>
    <x v="1"/>
    <n v="0"/>
  </r>
  <r>
    <s v="Robert Bell"/>
    <n v="33"/>
    <x v="0"/>
    <x v="0"/>
    <d v="1996-08-23T00:00:00"/>
    <x v="6"/>
    <n v="8"/>
    <n v="1996"/>
    <x v="1"/>
    <x v="0"/>
    <s v="Gates of the Arctic National Park, Alaska"/>
    <x v="3"/>
    <x v="1"/>
    <n v="0"/>
    <x v="0"/>
    <n v="0"/>
    <x v="0"/>
    <n v="0"/>
    <x v="0"/>
    <x v="0"/>
    <n v="1"/>
  </r>
  <r>
    <s v="Patti McConnell"/>
    <n v="37"/>
    <x v="1"/>
    <x v="1"/>
    <d v="1997-08-14T00:00:00"/>
    <x v="6"/>
    <n v="8"/>
    <n v="1997"/>
    <x v="1"/>
    <x v="0"/>
    <s v="Liard River Hot Springs Provincial Park, British Columbia"/>
    <x v="2"/>
    <x v="2"/>
    <n v="0"/>
    <x v="0"/>
    <n v="0"/>
    <x v="0"/>
    <n v="0"/>
    <x v="0"/>
    <x v="1"/>
    <n v="0"/>
  </r>
  <r>
    <s v="Ernest Cohoe"/>
    <n v="38"/>
    <x v="1"/>
    <x v="0"/>
    <d v="1980-08-24T00:00:00"/>
    <x v="6"/>
    <n v="8"/>
    <n v="1980"/>
    <x v="0"/>
    <x v="0"/>
    <s v="near Banff, Alberta"/>
    <x v="15"/>
    <x v="1"/>
    <n v="0"/>
    <x v="0"/>
    <n v="0"/>
    <x v="0"/>
    <n v="0"/>
    <x v="0"/>
    <x v="0"/>
    <n v="1"/>
  </r>
  <r>
    <s v="Jay Reeves"/>
    <n v="38"/>
    <x v="1"/>
    <x v="0"/>
    <d v="1974-08-01T00:00:00"/>
    <x v="6"/>
    <n v="8"/>
    <n v="1974"/>
    <x v="0"/>
    <x v="0"/>
    <s v="Izembek National Wildlife Refuge, Alaska"/>
    <x v="3"/>
    <x v="1"/>
    <n v="0"/>
    <x v="0"/>
    <n v="1"/>
    <x v="1"/>
    <n v="0"/>
    <x v="0"/>
    <x v="0"/>
    <n v="1"/>
  </r>
  <r>
    <s v="Christopher Kress"/>
    <n v="40"/>
    <x v="1"/>
    <x v="0"/>
    <d v="1998-08-22T00:00:00"/>
    <x v="6"/>
    <n v="8"/>
    <n v="1998"/>
    <x v="1"/>
    <x v="0"/>
    <s v="near Beaver Mines, Alberta"/>
    <x v="15"/>
    <x v="1"/>
    <n v="0"/>
    <x v="0"/>
    <n v="1"/>
    <x v="1"/>
    <n v="0"/>
    <x v="0"/>
    <x v="0"/>
    <n v="1"/>
  </r>
  <r>
    <s v="Lafayette Herbert"/>
    <n v="43"/>
    <x v="1"/>
    <x v="0"/>
    <d v="1976-08-26T00:00:00"/>
    <x v="6"/>
    <n v="8"/>
    <n v="1976"/>
    <x v="0"/>
    <x v="1"/>
    <s v="Baltimore, Maryland"/>
    <x v="24"/>
    <x v="0"/>
    <n v="0"/>
    <x v="0"/>
    <n v="0"/>
    <x v="0"/>
    <n v="0"/>
    <x v="0"/>
    <x v="0"/>
    <n v="1"/>
  </r>
  <r>
    <s v="Lee Randal Morris"/>
    <n v="44"/>
    <x v="1"/>
    <x v="0"/>
    <d v="1980-08-14T00:00:00"/>
    <x v="6"/>
    <n v="8"/>
    <n v="1980"/>
    <x v="0"/>
    <x v="0"/>
    <s v="near Zama City, Alberta"/>
    <x v="15"/>
    <x v="2"/>
    <n v="0"/>
    <x v="0"/>
    <n v="0"/>
    <x v="0"/>
    <n v="0"/>
    <x v="0"/>
    <x v="1"/>
    <n v="0"/>
  </r>
  <r>
    <s v="Martha Hansen"/>
    <n v="45"/>
    <x v="1"/>
    <x v="1"/>
    <d v="1942-08-23T00:00:00"/>
    <x v="6"/>
    <n v="8"/>
    <n v="1942"/>
    <x v="5"/>
    <x v="0"/>
    <s v="Yellowstone National Park, Wyoming"/>
    <x v="18"/>
    <x v="1"/>
    <n v="0"/>
    <x v="0"/>
    <n v="0"/>
    <x v="0"/>
    <n v="0"/>
    <x v="0"/>
    <x v="0"/>
    <n v="1"/>
  </r>
  <r>
    <s v="Richard White"/>
    <n v="49"/>
    <x v="1"/>
    <x v="0"/>
    <d v="2012-08-24T00:00:00"/>
    <x v="6"/>
    <n v="8"/>
    <n v="2012"/>
    <x v="3"/>
    <x v="0"/>
    <s v="Denali National Park, Alaska"/>
    <x v="3"/>
    <x v="1"/>
    <n v="0"/>
    <x v="0"/>
    <n v="1"/>
    <x v="1"/>
    <n v="1"/>
    <x v="1"/>
    <x v="0"/>
    <n v="1"/>
  </r>
  <r>
    <s v="William Strandberg"/>
    <n v="51"/>
    <x v="1"/>
    <x v="0"/>
    <d v="1963-08-16T00:00:00"/>
    <x v="6"/>
    <n v="8"/>
    <n v="1963"/>
    <x v="0"/>
    <x v="0"/>
    <s v="near Fairbanks, Alaska"/>
    <x v="3"/>
    <x v="2"/>
    <n v="0"/>
    <x v="0"/>
    <n v="0"/>
    <x v="0"/>
    <n v="0"/>
    <x v="0"/>
    <x v="0"/>
    <n v="1"/>
  </r>
  <r>
    <s v="Raymond Kitchen"/>
    <n v="56"/>
    <x v="1"/>
    <x v="0"/>
    <d v="1997-08-14T00:00:00"/>
    <x v="6"/>
    <n v="8"/>
    <n v="1997"/>
    <x v="1"/>
    <x v="0"/>
    <s v="Liard River Hot Springs Provincial Park, British Columbia"/>
    <x v="2"/>
    <x v="2"/>
    <n v="0"/>
    <x v="0"/>
    <n v="0"/>
    <x v="0"/>
    <n v="0"/>
    <x v="0"/>
    <x v="1"/>
    <n v="0"/>
  </r>
  <r>
    <s v="John Wallace"/>
    <n v="59"/>
    <x v="1"/>
    <x v="0"/>
    <d v="2011-08-24T00:00:00"/>
    <x v="6"/>
    <n v="8"/>
    <n v="2011"/>
    <x v="3"/>
    <x v="0"/>
    <s v="Yellowstone National Park, Wyoming"/>
    <x v="18"/>
    <x v="1"/>
    <n v="0"/>
    <x v="0"/>
    <n v="1"/>
    <x v="1"/>
    <n v="1"/>
    <x v="1"/>
    <x v="0"/>
    <n v="1"/>
  </r>
  <r>
    <s v="Anton Rauch"/>
    <n v="59"/>
    <x v="1"/>
    <x v="0"/>
    <d v="1945-08-02T00:00:00"/>
    <x v="6"/>
    <n v="8"/>
    <n v="1945"/>
    <x v="5"/>
    <x v="1"/>
    <s v="Chicago, Illinois"/>
    <x v="20"/>
    <x v="2"/>
    <n v="0"/>
    <x v="0"/>
    <n v="0"/>
    <x v="0"/>
    <n v="0"/>
    <x v="0"/>
    <x v="0"/>
    <n v="1"/>
  </r>
  <r>
    <s v="Lance Crosby"/>
    <n v="63"/>
    <x v="1"/>
    <x v="0"/>
    <d v="2015-08-07T00:00:00"/>
    <x v="6"/>
    <n v="8"/>
    <n v="2015"/>
    <x v="3"/>
    <x v="0"/>
    <s v="Yellowstone National Park, Wyoming"/>
    <x v="18"/>
    <x v="1"/>
    <n v="0"/>
    <x v="0"/>
    <n v="1"/>
    <x v="1"/>
    <n v="0"/>
    <x v="0"/>
    <x v="0"/>
    <n v="1"/>
  </r>
  <r>
    <s v="Harvey Robinson"/>
    <n v="69"/>
    <x v="3"/>
    <x v="0"/>
    <d v="2005-08-26T00:00:00"/>
    <x v="6"/>
    <n v="8"/>
    <n v="2005"/>
    <x v="3"/>
    <x v="0"/>
    <s v="Selkirk, Manitoba"/>
    <x v="11"/>
    <x v="2"/>
    <n v="0"/>
    <x v="0"/>
    <n v="0"/>
    <x v="0"/>
    <n v="0"/>
    <x v="0"/>
    <x v="0"/>
    <n v="1"/>
  </r>
  <r>
    <s v="Donna Munson"/>
    <n v="74"/>
    <x v="3"/>
    <x v="1"/>
    <d v="2009-08-06T00:00:00"/>
    <x v="6"/>
    <n v="8"/>
    <n v="2009"/>
    <x v="3"/>
    <x v="0"/>
    <s v="Ouray, Colorado"/>
    <x v="22"/>
    <x v="2"/>
    <n v="0"/>
    <x v="0"/>
    <n v="0"/>
    <x v="0"/>
    <n v="0"/>
    <x v="0"/>
    <x v="0"/>
    <n v="1"/>
  </r>
  <r>
    <s v="Adelia Maestras Trujillo"/>
    <n v="93"/>
    <x v="3"/>
    <x v="1"/>
    <d v="2001-08-18T00:00:00"/>
    <x v="6"/>
    <n v="8"/>
    <n v="2001"/>
    <x v="3"/>
    <x v="0"/>
    <s v="Mora, New Mexico"/>
    <x v="25"/>
    <x v="2"/>
    <n v="0"/>
    <x v="0"/>
    <n v="0"/>
    <x v="0"/>
    <n v="0"/>
    <x v="0"/>
    <x v="0"/>
    <n v="1"/>
  </r>
  <r>
    <s v="Anton Bear"/>
    <n v="6"/>
    <x v="2"/>
    <x v="0"/>
    <d v="1992-07-10T00:00:00"/>
    <x v="7"/>
    <n v="7"/>
    <n v="1992"/>
    <x v="1"/>
    <x v="0"/>
    <s v="near King Cove, Alaska"/>
    <x v="3"/>
    <x v="1"/>
    <n v="0"/>
    <x v="0"/>
    <n v="1"/>
    <x v="1"/>
    <n v="0"/>
    <x v="0"/>
    <x v="0"/>
    <n v="1"/>
  </r>
  <r>
    <s v="Juan Perez"/>
    <n v="11"/>
    <x v="2"/>
    <x v="0"/>
    <d v="1987-05-19T00:00:00"/>
    <x v="5"/>
    <n v="5"/>
    <n v="1987"/>
    <x v="1"/>
    <x v="1"/>
    <s v="Brooklyn, New York"/>
    <x v="10"/>
    <x v="0"/>
    <n v="0"/>
    <x v="0"/>
    <n v="0"/>
    <x v="0"/>
    <n v="0"/>
    <x v="0"/>
    <x v="0"/>
    <n v="1"/>
  </r>
  <r>
    <s v="James Waddell"/>
    <n v="12"/>
    <x v="2"/>
    <x v="0"/>
    <d v="1991-05-26T00:00:00"/>
    <x v="5"/>
    <n v="5"/>
    <n v="1991"/>
    <x v="1"/>
    <x v="0"/>
    <s v="Lesser Slave Lake, Alberta"/>
    <x v="15"/>
    <x v="2"/>
    <n v="0"/>
    <x v="0"/>
    <n v="0"/>
    <x v="0"/>
    <n v="0"/>
    <x v="0"/>
    <x v="0"/>
    <n v="1"/>
  </r>
  <r>
    <s v="Daniel Anderson"/>
    <n v="12"/>
    <x v="2"/>
    <x v="0"/>
    <d v="1983-07-06T00:00:00"/>
    <x v="7"/>
    <n v="7"/>
    <n v="1983"/>
    <x v="1"/>
    <x v="0"/>
    <s v="La Vérendrye Wildlife Reserve, Quebec"/>
    <x v="17"/>
    <x v="2"/>
    <n v="0"/>
    <x v="0"/>
    <n v="0"/>
    <x v="0"/>
    <n v="0"/>
    <x v="0"/>
    <x v="0"/>
    <n v="1"/>
  </r>
  <r>
    <s v="Robert Huckins"/>
    <n v="18"/>
    <x v="0"/>
    <x v="0"/>
    <d v="1952-09-19T00:00:00"/>
    <x v="9"/>
    <n v="9"/>
    <n v="1952"/>
    <x v="5"/>
    <x v="1"/>
    <s v="Crawford Notch State Park, New Hampshire"/>
    <x v="26"/>
    <x v="2"/>
    <n v="0"/>
    <x v="0"/>
    <n v="0"/>
    <x v="0"/>
    <n v="0"/>
    <x v="0"/>
    <x v="0"/>
    <n v="1"/>
  </r>
  <r>
    <s v="Darsh Patel"/>
    <n v="22"/>
    <x v="0"/>
    <x v="0"/>
    <d v="2014-09-21T00:00:00"/>
    <x v="9"/>
    <n v="9"/>
    <n v="2014"/>
    <x v="3"/>
    <x v="0"/>
    <s v="near West Milford, New Jersey"/>
    <x v="27"/>
    <x v="2"/>
    <n v="0"/>
    <x v="0"/>
    <n v="0"/>
    <x v="0"/>
    <n v="1"/>
    <x v="1"/>
    <x v="0"/>
    <n v="1"/>
  </r>
  <r>
    <s v="Mary Pat Mahoney"/>
    <n v="22"/>
    <x v="0"/>
    <x v="1"/>
    <d v="1976-09-23T00:00:00"/>
    <x v="9"/>
    <n v="9"/>
    <n v="1976"/>
    <x v="0"/>
    <x v="0"/>
    <s v="Glacier National Park, Montana"/>
    <x v="8"/>
    <x v="1"/>
    <n v="0"/>
    <x v="0"/>
    <n v="1"/>
    <x v="1"/>
    <n v="0"/>
    <x v="0"/>
    <x v="0"/>
    <n v="1"/>
  </r>
  <r>
    <s v="Alan Precup"/>
    <n v="25"/>
    <x v="0"/>
    <x v="0"/>
    <d v="1986-09-11T00:00:00"/>
    <x v="9"/>
    <n v="9"/>
    <n v="1986"/>
    <x v="1"/>
    <x v="0"/>
    <s v="Glacier Bay National Park and Preserve, Alaska"/>
    <x v="3"/>
    <x v="1"/>
    <n v="0"/>
    <x v="0"/>
    <n v="0"/>
    <x v="0"/>
    <n v="0"/>
    <x v="0"/>
    <x v="0"/>
    <n v="1"/>
  </r>
  <r>
    <s v="Sidney Smith"/>
    <n v="26"/>
    <x v="0"/>
    <x v="0"/>
    <d v="1964-09-17T00:00:00"/>
    <x v="9"/>
    <n v="9"/>
    <n v="1964"/>
    <x v="0"/>
    <x v="0"/>
    <s v="near Schefferville, Quebec"/>
    <x v="17"/>
    <x v="2"/>
    <n v="1"/>
    <x v="1"/>
    <n v="0"/>
    <x v="0"/>
    <n v="0"/>
    <x v="0"/>
    <x v="0"/>
    <n v="1"/>
  </r>
  <r>
    <s v="Conrado Mones"/>
    <n v="29"/>
    <x v="0"/>
    <x v="0"/>
    <d v="1982-09-27T00:00:00"/>
    <x v="9"/>
    <n v="9"/>
    <n v="1982"/>
    <x v="1"/>
    <x v="1"/>
    <s v="New York City, New York"/>
    <x v="10"/>
    <x v="0"/>
    <n v="0"/>
    <x v="0"/>
    <n v="0"/>
    <x v="0"/>
    <n v="0"/>
    <x v="0"/>
    <x v="0"/>
    <n v="1"/>
  </r>
  <r>
    <s v="Jacqueline Perry"/>
    <n v="30"/>
    <x v="0"/>
    <x v="1"/>
    <d v="2005-09-06T00:00:00"/>
    <x v="9"/>
    <n v="9"/>
    <n v="2005"/>
    <x v="3"/>
    <x v="0"/>
    <s v="Missinaibi Lake Provincial Park, Ontario"/>
    <x v="13"/>
    <x v="2"/>
    <n v="0"/>
    <x v="0"/>
    <n v="0"/>
    <x v="0"/>
    <n v="0"/>
    <x v="0"/>
    <x v="0"/>
    <n v="1"/>
  </r>
  <r>
    <s v="Adam Thomas Stewart"/>
    <n v="31"/>
    <x v="0"/>
    <x v="0"/>
    <d v="2014-09-04T00:00:00"/>
    <x v="9"/>
    <n v="9"/>
    <n v="2014"/>
    <x v="3"/>
    <x v="0"/>
    <s v="Bridger-Teton National Forest, Wyoming"/>
    <x v="18"/>
    <x v="1"/>
    <n v="0"/>
    <x v="0"/>
    <n v="1"/>
    <x v="1"/>
    <n v="0"/>
    <x v="0"/>
    <x v="0"/>
    <n v="1"/>
  </r>
  <r>
    <s v="Christopher Bayduza"/>
    <n v="31"/>
    <x v="0"/>
    <x v="0"/>
    <d v="2002-09-01T00:00:00"/>
    <x v="9"/>
    <n v="9"/>
    <n v="2002"/>
    <x v="3"/>
    <x v="0"/>
    <s v="near Fort Nelson, British Columbia"/>
    <x v="2"/>
    <x v="2"/>
    <n v="0"/>
    <x v="0"/>
    <n v="0"/>
    <x v="0"/>
    <n v="0"/>
    <x v="0"/>
    <x v="0"/>
    <n v="1"/>
  </r>
  <r>
    <s v="Monty Adams"/>
    <n v="32"/>
    <x v="0"/>
    <x v="0"/>
    <d v="1979-09-15T00:00:00"/>
    <x v="9"/>
    <n v="9"/>
    <n v="1979"/>
    <x v="0"/>
    <x v="0"/>
    <s v="near Pincher Creek, Alberta"/>
    <x v="15"/>
    <x v="1"/>
    <n v="1"/>
    <x v="1"/>
    <n v="1"/>
    <x v="1"/>
    <n v="0"/>
    <x v="0"/>
    <x v="0"/>
    <n v="1"/>
  </r>
  <r>
    <s v="Laurence Gordon"/>
    <n v="33"/>
    <x v="0"/>
    <x v="0"/>
    <d v="1980-09-30T00:00:00"/>
    <x v="9"/>
    <n v="9"/>
    <n v="1980"/>
    <x v="0"/>
    <x v="0"/>
    <s v="Glacier National Park, Montana"/>
    <x v="8"/>
    <x v="1"/>
    <n v="0"/>
    <x v="0"/>
    <n v="0"/>
    <x v="0"/>
    <n v="0"/>
    <x v="0"/>
    <x v="0"/>
    <n v="1"/>
  </r>
  <r>
    <s v="Willies McBride"/>
    <n v="37"/>
    <x v="1"/>
    <x v="0"/>
    <d v="1955-09-19T00:00:00"/>
    <x v="9"/>
    <n v="9"/>
    <n v="1955"/>
    <x v="5"/>
    <x v="0"/>
    <s v="near Eureka, Alaska"/>
    <x v="3"/>
    <x v="1"/>
    <n v="1"/>
    <x v="1"/>
    <n v="0"/>
    <x v="0"/>
    <n v="0"/>
    <x v="0"/>
    <x v="0"/>
    <n v="1"/>
  </r>
  <r>
    <s v="Mark Uptain"/>
    <n v="37"/>
    <x v="1"/>
    <x v="0"/>
    <d v="2018-09-14T00:00:00"/>
    <x v="9"/>
    <n v="9"/>
    <n v="2018"/>
    <x v="3"/>
    <x v="0"/>
    <s v="Teton Wilderness, Wyoming"/>
    <x v="18"/>
    <x v="1"/>
    <n v="0"/>
    <x v="0"/>
    <n v="0"/>
    <x v="0"/>
    <n v="0"/>
    <x v="0"/>
    <x v="0"/>
    <n v="1"/>
  </r>
  <r>
    <s v="Trevor Percy-Lancaster"/>
    <n v="40"/>
    <x v="1"/>
    <x v="0"/>
    <d v="1992-09-15T00:00:00"/>
    <x v="9"/>
    <n v="9"/>
    <n v="1992"/>
    <x v="1"/>
    <x v="0"/>
    <s v="Jasper National Park, Alberta"/>
    <x v="15"/>
    <x v="1"/>
    <n v="0"/>
    <x v="0"/>
    <n v="0"/>
    <x v="0"/>
    <n v="0"/>
    <x v="0"/>
    <x v="0"/>
    <n v="1"/>
  </r>
  <r>
    <s v="Wilf Etherington"/>
    <n v="51"/>
    <x v="1"/>
    <x v="0"/>
    <d v="1973-09-25T00:00:00"/>
    <x v="9"/>
    <n v="9"/>
    <n v="1973"/>
    <x v="0"/>
    <x v="0"/>
    <s v="Banff National Park, Alberta"/>
    <x v="15"/>
    <x v="1"/>
    <n v="0"/>
    <x v="0"/>
    <n v="1"/>
    <x v="1"/>
    <n v="0"/>
    <x v="0"/>
    <x v="0"/>
    <n v="1"/>
  </r>
  <r>
    <s v="Lyndon Hooper"/>
    <n v="51"/>
    <x v="1"/>
    <x v="0"/>
    <d v="1959-09-06T00:00:00"/>
    <x v="9"/>
    <n v="9"/>
    <n v="1959"/>
    <x v="5"/>
    <x v="0"/>
    <s v="near Cadomin, Alberta"/>
    <x v="15"/>
    <x v="2"/>
    <n v="0"/>
    <x v="0"/>
    <n v="0"/>
    <x v="0"/>
    <n v="0"/>
    <x v="0"/>
    <x v="0"/>
    <n v="1"/>
  </r>
  <r>
    <s v="Percy Goodair"/>
    <n v="52"/>
    <x v="1"/>
    <x v="0"/>
    <d v="1929-09-12T00:00:00"/>
    <x v="9"/>
    <n v="9"/>
    <n v="1929"/>
    <x v="4"/>
    <x v="0"/>
    <s v="Jasper National Park, Alberta"/>
    <x v="15"/>
    <x v="1"/>
    <n v="0"/>
    <x v="0"/>
    <n v="0"/>
    <x v="0"/>
    <n v="0"/>
    <x v="0"/>
    <x v="0"/>
    <n v="1"/>
  </r>
  <r>
    <s v="Ken Novotny"/>
    <n v="53"/>
    <x v="1"/>
    <x v="0"/>
    <d v="2014-09-17T00:00:00"/>
    <x v="9"/>
    <n v="9"/>
    <n v="2014"/>
    <x v="3"/>
    <x v="0"/>
    <s v="near Norman Wells, Northwest Territories"/>
    <x v="0"/>
    <x v="1"/>
    <n v="1"/>
    <x v="1"/>
    <n v="0"/>
    <x v="0"/>
    <n v="0"/>
    <x v="0"/>
    <x v="0"/>
    <n v="1"/>
  </r>
  <r>
    <s v="Rick Cross"/>
    <n v="54"/>
    <x v="1"/>
    <x v="0"/>
    <d v="2014-09-07T00:00:00"/>
    <x v="9"/>
    <n v="9"/>
    <n v="2014"/>
    <x v="3"/>
    <x v="0"/>
    <s v="Kananaskis Country, Alberta"/>
    <x v="15"/>
    <x v="1"/>
    <n v="1"/>
    <x v="1"/>
    <n v="0"/>
    <x v="0"/>
    <n v="0"/>
    <x v="0"/>
    <x v="0"/>
    <n v="1"/>
  </r>
  <r>
    <s v="Arthur Louie"/>
    <n v="60"/>
    <x v="1"/>
    <x v="0"/>
    <d v="2005-09-20T00:00:00"/>
    <x v="9"/>
    <n v="9"/>
    <n v="2005"/>
    <x v="3"/>
    <x v="0"/>
    <s v="near Bowron River, British Columbia"/>
    <x v="2"/>
    <x v="1"/>
    <n v="0"/>
    <x v="0"/>
    <n v="0"/>
    <x v="0"/>
    <n v="0"/>
    <x v="0"/>
    <x v="0"/>
    <n v="1"/>
  </r>
  <r>
    <s v="Frank Welch"/>
    <n v="61"/>
    <x v="1"/>
    <x v="0"/>
    <d v="1916-09-08T00:00:00"/>
    <x v="9"/>
    <n v="9"/>
    <n v="1916"/>
    <x v="2"/>
    <x v="0"/>
    <s v="Yellowstone National Park, Wyoming"/>
    <x v="18"/>
    <x v="1"/>
    <n v="0"/>
    <x v="0"/>
    <n v="0"/>
    <x v="0"/>
    <n v="0"/>
    <x v="0"/>
    <x v="0"/>
    <n v="1"/>
  </r>
  <r>
    <s v="Maurice Malenfant"/>
    <n v="77"/>
    <x v="3"/>
    <x v="0"/>
    <d v="2002-09-29T00:00:00"/>
    <x v="9"/>
    <n v="9"/>
    <n v="2002"/>
    <x v="3"/>
    <x v="0"/>
    <s v="Saint-Zénon-du-Lac-Humqui, Quebec"/>
    <x v="17"/>
    <x v="2"/>
    <n v="0"/>
    <x v="0"/>
    <n v="0"/>
    <x v="0"/>
    <n v="0"/>
    <x v="0"/>
    <x v="0"/>
    <n v="1"/>
  </r>
  <r>
    <s v="Ester Schwimmer"/>
    <n v="0.41666666666666669"/>
    <x v="2"/>
    <x v="1"/>
    <d v="2002-08-19T00:00:00"/>
    <x v="6"/>
    <n v="8"/>
    <n v="2002"/>
    <x v="3"/>
    <x v="0"/>
    <s v="Fallsburg, New York"/>
    <x v="10"/>
    <x v="2"/>
    <n v="0"/>
    <x v="0"/>
    <n v="0"/>
    <x v="0"/>
    <n v="0"/>
    <x v="0"/>
    <x v="0"/>
    <n v="1"/>
  </r>
  <r>
    <s v="Adele Roesholt"/>
    <n v="0.83333333333333337"/>
    <x v="2"/>
    <x v="1"/>
    <d v="2018-11-26T00:00:00"/>
    <x v="10"/>
    <n v="11"/>
    <n v="2018"/>
    <x v="3"/>
    <x v="0"/>
    <s v="Einarson Lake, Yukon"/>
    <x v="6"/>
    <x v="1"/>
    <n v="0"/>
    <x v="0"/>
    <n v="0"/>
    <x v="0"/>
    <n v="0"/>
    <x v="0"/>
    <x v="1"/>
    <n v="0"/>
  </r>
  <r>
    <s v="Elora Petrasek"/>
    <n v="6"/>
    <x v="2"/>
    <x v="1"/>
    <d v="2006-04-13T00:00:00"/>
    <x v="4"/>
    <n v="4"/>
    <n v="2006"/>
    <x v="3"/>
    <x v="0"/>
    <s v="Cherokee National Forest, Tennessee"/>
    <x v="16"/>
    <x v="2"/>
    <n v="0"/>
    <x v="0"/>
    <n v="0"/>
    <x v="0"/>
    <n v="0"/>
    <x v="0"/>
    <x v="0"/>
    <n v="1"/>
  </r>
  <r>
    <s v="Anthony David Montoya"/>
    <n v="18"/>
    <x v="0"/>
    <x v="0"/>
    <d v="2018-10-01T00:00:00"/>
    <x v="3"/>
    <n v="10"/>
    <n v="2018"/>
    <x v="3"/>
    <x v="0"/>
    <s v="Admiralty Island, Alaska"/>
    <x v="3"/>
    <x v="1"/>
    <n v="0"/>
    <x v="0"/>
    <n v="0"/>
    <x v="0"/>
    <n v="0"/>
    <x v="0"/>
    <x v="0"/>
    <n v="1"/>
  </r>
  <r>
    <s v="Paul Lemery"/>
    <n v="28"/>
    <x v="0"/>
    <x v="0"/>
    <d v="1956-10-09T00:00:00"/>
    <x v="3"/>
    <n v="10"/>
    <n v="1956"/>
    <x v="5"/>
    <x v="1"/>
    <s v="Libertyville, Illinois"/>
    <x v="20"/>
    <x v="1"/>
    <n v="0"/>
    <x v="0"/>
    <n v="0"/>
    <x v="0"/>
    <n v="0"/>
    <x v="0"/>
    <x v="0"/>
    <n v="1"/>
  </r>
  <r>
    <s v="Kenneth Scott"/>
    <n v="29"/>
    <x v="0"/>
    <x v="0"/>
    <d v="1956-10-22T00:00:00"/>
    <x v="3"/>
    <n v="10"/>
    <n v="1956"/>
    <x v="5"/>
    <x v="0"/>
    <s v="near Augusta, Montana"/>
    <x v="8"/>
    <x v="1"/>
    <n v="1"/>
    <x v="1"/>
    <n v="0"/>
    <x v="0"/>
    <n v="0"/>
    <x v="0"/>
    <x v="0"/>
    <n v="1"/>
  </r>
  <r>
    <s v="Raymond Jakubauskas"/>
    <n v="32"/>
    <x v="0"/>
    <x v="0"/>
    <d v="1991-10-11T00:00:00"/>
    <x v="3"/>
    <n v="10"/>
    <n v="1991"/>
    <x v="1"/>
    <x v="0"/>
    <s v="Algonquin Provincial Park, Ontario"/>
    <x v="13"/>
    <x v="2"/>
    <n v="0"/>
    <x v="0"/>
    <n v="0"/>
    <x v="0"/>
    <n v="0"/>
    <x v="0"/>
    <x v="1"/>
    <n v="0"/>
  </r>
  <r>
    <s v="Shane Fumerton"/>
    <n v="32"/>
    <x v="0"/>
    <x v="0"/>
    <d v="1995-10-09T00:00:00"/>
    <x v="3"/>
    <n v="10"/>
    <n v="1995"/>
    <x v="1"/>
    <x v="0"/>
    <s v="near Radium Hot Springs, British Columbia"/>
    <x v="2"/>
    <x v="1"/>
    <n v="0"/>
    <x v="0"/>
    <n v="0"/>
    <x v="0"/>
    <n v="0"/>
    <x v="0"/>
    <x v="1"/>
    <n v="0"/>
  </r>
  <r>
    <s v="Jack Thayer"/>
    <n v="36.726708074534159"/>
    <x v="0"/>
    <x v="0"/>
    <d v="1929-10-16T00:00:00"/>
    <x v="3"/>
    <n v="10"/>
    <n v="1929"/>
    <x v="4"/>
    <x v="0"/>
    <s v="Admiralty Island, Alaska"/>
    <x v="3"/>
    <x v="1"/>
    <n v="0"/>
    <x v="0"/>
    <n v="0"/>
    <x v="0"/>
    <n v="0"/>
    <x v="0"/>
    <x v="0"/>
    <n v="1"/>
  </r>
  <r>
    <s v="Kelly Ann Walz"/>
    <n v="37"/>
    <x v="1"/>
    <x v="1"/>
    <d v="2009-10-04T00:00:00"/>
    <x v="3"/>
    <n v="10"/>
    <n v="2009"/>
    <x v="3"/>
    <x v="1"/>
    <s v="Ross Township, Pennsylvania"/>
    <x v="28"/>
    <x v="2"/>
    <n v="0"/>
    <x v="0"/>
    <n v="0"/>
    <x v="0"/>
    <n v="0"/>
    <x v="0"/>
    <x v="0"/>
    <n v="1"/>
  </r>
  <r>
    <s v="Amie Huguenard"/>
    <n v="37"/>
    <x v="1"/>
    <x v="1"/>
    <d v="2003-10-05T00:00:00"/>
    <x v="3"/>
    <n v="10"/>
    <n v="2003"/>
    <x v="3"/>
    <x v="0"/>
    <s v="Katmai National Park, Alaska"/>
    <x v="3"/>
    <x v="1"/>
    <n v="0"/>
    <x v="0"/>
    <n v="1"/>
    <x v="1"/>
    <n v="0"/>
    <x v="0"/>
    <x v="1"/>
    <n v="0"/>
  </r>
  <r>
    <s v="William Tesinsky"/>
    <n v="38"/>
    <x v="1"/>
    <x v="0"/>
    <d v="1986-10-05T00:00:00"/>
    <x v="3"/>
    <n v="10"/>
    <n v="1986"/>
    <x v="1"/>
    <x v="0"/>
    <s v="Yellowstone National Park, Wyoming"/>
    <x v="18"/>
    <x v="1"/>
    <n v="0"/>
    <x v="0"/>
    <n v="0"/>
    <x v="0"/>
    <n v="0"/>
    <x v="0"/>
    <x v="0"/>
    <n v="1"/>
  </r>
  <r>
    <s v="Bill Caspell"/>
    <n v="40"/>
    <x v="1"/>
    <x v="0"/>
    <d v="1995-10-09T00:00:00"/>
    <x v="3"/>
    <n v="10"/>
    <n v="1995"/>
    <x v="1"/>
    <x v="0"/>
    <s v="near Radium Hot Springs, British Columbia"/>
    <x v="2"/>
    <x v="1"/>
    <n v="0"/>
    <x v="0"/>
    <n v="0"/>
    <x v="0"/>
    <n v="0"/>
    <x v="0"/>
    <x v="1"/>
    <n v="0"/>
  </r>
  <r>
    <s v="John Petranyi"/>
    <n v="40"/>
    <x v="1"/>
    <x v="0"/>
    <d v="1992-10-03T00:00:00"/>
    <x v="3"/>
    <n v="10"/>
    <n v="1992"/>
    <x v="1"/>
    <x v="0"/>
    <s v="Glacier National Park, Montana"/>
    <x v="8"/>
    <x v="1"/>
    <n v="0"/>
    <x v="0"/>
    <n v="0"/>
    <x v="0"/>
    <n v="0"/>
    <x v="0"/>
    <x v="0"/>
    <n v="1"/>
  </r>
  <r>
    <s v="Sam Adams"/>
    <n v="45"/>
    <x v="1"/>
    <x v="0"/>
    <d v="1958-10-27T00:00:00"/>
    <x v="3"/>
    <n v="10"/>
    <n v="1958"/>
    <x v="5"/>
    <x v="0"/>
    <s v="near Ovando, Montana"/>
    <x v="8"/>
    <x v="1"/>
    <n v="1"/>
    <x v="1"/>
    <n v="1"/>
    <x v="1"/>
    <n v="0"/>
    <x v="0"/>
    <x v="0"/>
    <n v="1"/>
  </r>
  <r>
    <s v="Timothy Treadwell"/>
    <n v="46"/>
    <x v="1"/>
    <x v="0"/>
    <d v="2003-10-05T00:00:00"/>
    <x v="3"/>
    <n v="10"/>
    <n v="2003"/>
    <x v="3"/>
    <x v="0"/>
    <s v="Katmai National Park, Alaska"/>
    <x v="3"/>
    <x v="1"/>
    <n v="0"/>
    <x v="0"/>
    <n v="1"/>
    <x v="1"/>
    <n v="0"/>
    <x v="0"/>
    <x v="1"/>
    <n v="0"/>
  </r>
  <r>
    <s v="Robert Wagner"/>
    <n v="48"/>
    <x v="1"/>
    <x v="0"/>
    <d v="2008-10-01T00:00:00"/>
    <x v="3"/>
    <n v="10"/>
    <n v="2008"/>
    <x v="3"/>
    <x v="0"/>
    <s v="near Sundre, Alberta"/>
    <x v="15"/>
    <x v="1"/>
    <n v="1"/>
    <x v="1"/>
    <n v="1"/>
    <x v="1"/>
    <n v="0"/>
    <x v="0"/>
    <x v="0"/>
    <n v="1"/>
  </r>
  <r>
    <s v="Carola Frehe"/>
    <n v="48"/>
    <x v="1"/>
    <x v="1"/>
    <d v="1991-10-11T00:00:00"/>
    <x v="3"/>
    <n v="10"/>
    <n v="1991"/>
    <x v="1"/>
    <x v="0"/>
    <s v="Algonquin Provincial Park, Ontario"/>
    <x v="13"/>
    <x v="2"/>
    <n v="0"/>
    <x v="0"/>
    <n v="0"/>
    <x v="0"/>
    <n v="0"/>
    <x v="0"/>
    <x v="1"/>
    <n v="0"/>
  </r>
  <r>
    <s v="Timothy Hilston"/>
    <n v="50"/>
    <x v="1"/>
    <x v="0"/>
    <d v="2001-10-30T00:00:00"/>
    <x v="3"/>
    <n v="10"/>
    <n v="2001"/>
    <x v="3"/>
    <x v="0"/>
    <s v="near Ovando, Montana"/>
    <x v="8"/>
    <x v="1"/>
    <n v="0"/>
    <x v="0"/>
    <n v="0"/>
    <x v="0"/>
    <n v="0"/>
    <x v="0"/>
    <x v="0"/>
    <n v="1"/>
  </r>
  <r>
    <s v="Jack Ottertail"/>
    <n v="53"/>
    <x v="1"/>
    <x v="0"/>
    <d v="1968-10-01T00:00:00"/>
    <x v="3"/>
    <n v="10"/>
    <n v="1968"/>
    <x v="0"/>
    <x v="0"/>
    <s v="near Atikokan, Ontario"/>
    <x v="13"/>
    <x v="2"/>
    <n v="0"/>
    <x v="0"/>
    <n v="0"/>
    <x v="0"/>
    <n v="0"/>
    <x v="0"/>
    <x v="0"/>
    <n v="1"/>
  </r>
  <r>
    <s v="Tomas Puerta"/>
    <n v="54"/>
    <x v="1"/>
    <x v="0"/>
    <d v="2012-10-01T00:00:00"/>
    <x v="3"/>
    <n v="10"/>
    <n v="2012"/>
    <x v="3"/>
    <x v="0"/>
    <s v="Chichagof Island, Alaska"/>
    <x v="3"/>
    <x v="1"/>
    <n v="0"/>
    <x v="0"/>
    <n v="1"/>
    <x v="1"/>
    <n v="0"/>
    <x v="0"/>
    <x v="0"/>
    <n v="1"/>
  </r>
  <r>
    <s v="George Langley"/>
    <n v="55"/>
    <x v="1"/>
    <x v="0"/>
    <d v="1936-10-15T00:00:00"/>
    <x v="3"/>
    <n v="10"/>
    <n v="1936"/>
    <x v="4"/>
    <x v="1"/>
    <s v="Ellsworth, Maine"/>
    <x v="29"/>
    <x v="2"/>
    <n v="0"/>
    <x v="0"/>
    <n v="0"/>
    <x v="0"/>
    <n v="0"/>
    <x v="0"/>
    <x v="1"/>
    <n v="0"/>
  </r>
  <r>
    <s v="George Evanoff"/>
    <n v="65"/>
    <x v="3"/>
    <x v="0"/>
    <d v="1998-10-24T00:00:00"/>
    <x v="3"/>
    <n v="10"/>
    <n v="1998"/>
    <x v="1"/>
    <x v="0"/>
    <s v="near Prince George, British Columbia"/>
    <x v="2"/>
    <x v="1"/>
    <n v="0"/>
    <x v="0"/>
    <n v="1"/>
    <x v="1"/>
    <n v="0"/>
    <x v="0"/>
    <x v="0"/>
    <n v="1"/>
  </r>
  <r>
    <s v="James Virtue"/>
    <n v="68"/>
    <x v="3"/>
    <x v="0"/>
    <d v="1936-10-15T00:00:00"/>
    <x v="3"/>
    <n v="10"/>
    <n v="1936"/>
    <x v="4"/>
    <x v="1"/>
    <s v="Ellsworth, Maine"/>
    <x v="29"/>
    <x v="2"/>
    <n v="0"/>
    <x v="0"/>
    <n v="0"/>
    <x v="0"/>
    <n v="0"/>
    <x v="0"/>
    <x v="1"/>
    <n v="0"/>
  </r>
  <r>
    <s v="John Macdonald"/>
    <n v="70"/>
    <x v="3"/>
    <x v="0"/>
    <d v="1932-10-01T00:00:00"/>
    <x v="3"/>
    <n v="10"/>
    <n v="1932"/>
    <x v="4"/>
    <x v="0"/>
    <s v="near Dawson, Yukon"/>
    <x v="6"/>
    <x v="1"/>
    <n v="0"/>
    <x v="0"/>
    <n v="0"/>
    <x v="0"/>
    <n v="0"/>
    <x v="0"/>
    <x v="0"/>
    <n v="1"/>
  </r>
  <r>
    <s v="Samuel Evan Ives"/>
    <n v="11"/>
    <x v="2"/>
    <x v="0"/>
    <d v="2007-06-17T00:00:00"/>
    <x v="8"/>
    <n v="6"/>
    <n v="2007"/>
    <x v="3"/>
    <x v="0"/>
    <s v="Uinta National Forest, Utah"/>
    <x v="30"/>
    <x v="2"/>
    <n v="0"/>
    <x v="0"/>
    <n v="0"/>
    <x v="0"/>
    <n v="0"/>
    <x v="0"/>
    <x v="0"/>
    <n v="1"/>
  </r>
  <r>
    <s v="John Dicht"/>
    <n v="18"/>
    <x v="0"/>
    <x v="0"/>
    <d v="1906-11-24T00:00:00"/>
    <x v="10"/>
    <n v="11"/>
    <n v="1906"/>
    <x v="2"/>
    <x v="0"/>
    <s v="Elk County, Pennsylvania"/>
    <x v="28"/>
    <x v="2"/>
    <n v="0"/>
    <x v="0"/>
    <n v="0"/>
    <x v="0"/>
    <n v="0"/>
    <x v="0"/>
    <x v="0"/>
    <n v="1"/>
  </r>
  <r>
    <s v="Paulosie Meeko"/>
    <n v="19"/>
    <x v="0"/>
    <x v="0"/>
    <d v="1968-11-17T00:00:00"/>
    <x v="10"/>
    <n v="11"/>
    <n v="1968"/>
    <x v="0"/>
    <x v="0"/>
    <s v="Churchill, Manitoba"/>
    <x v="11"/>
    <x v="0"/>
    <n v="0"/>
    <x v="0"/>
    <n v="0"/>
    <x v="0"/>
    <n v="0"/>
    <x v="0"/>
    <x v="0"/>
    <n v="1"/>
  </r>
  <r>
    <s v="Valérie Théorêt"/>
    <n v="37"/>
    <x v="1"/>
    <x v="1"/>
    <d v="2018-11-26T00:00:00"/>
    <x v="10"/>
    <n v="11"/>
    <n v="2018"/>
    <x v="3"/>
    <x v="0"/>
    <s v="Einarson Lake, Yukon"/>
    <x v="6"/>
    <x v="1"/>
    <n v="0"/>
    <x v="0"/>
    <n v="0"/>
    <x v="0"/>
    <n v="0"/>
    <x v="0"/>
    <x v="1"/>
    <n v="0"/>
  </r>
  <r>
    <s v="Carl Herrick"/>
    <n v="37"/>
    <x v="1"/>
    <x v="0"/>
    <d v="1943-11-23T00:00:00"/>
    <x v="10"/>
    <n v="11"/>
    <n v="1943"/>
    <x v="5"/>
    <x v="0"/>
    <s v="West Townshend, Vermont"/>
    <x v="31"/>
    <x v="2"/>
    <n v="1"/>
    <x v="1"/>
    <n v="0"/>
    <x v="0"/>
    <n v="0"/>
    <x v="0"/>
    <x v="0"/>
    <n v="1"/>
  </r>
  <r>
    <s v="Harley Seivenpiper"/>
    <n v="40"/>
    <x v="1"/>
    <x v="0"/>
    <d v="1988-11-04T00:00:00"/>
    <x v="10"/>
    <n v="11"/>
    <n v="1988"/>
    <x v="1"/>
    <x v="0"/>
    <s v="Port Alexander, Alaska"/>
    <x v="3"/>
    <x v="1"/>
    <n v="1"/>
    <x v="1"/>
    <n v="0"/>
    <x v="0"/>
    <n v="0"/>
    <x v="0"/>
    <x v="0"/>
    <n v="1"/>
  </r>
  <r>
    <s v="Thomas Mutanen"/>
    <n v="46"/>
    <x v="1"/>
    <x v="0"/>
    <d v="1983-11-29T00:00:00"/>
    <x v="10"/>
    <n v="11"/>
    <n v="1983"/>
    <x v="1"/>
    <x v="0"/>
    <s v="Churchill, Manitoba"/>
    <x v="11"/>
    <x v="0"/>
    <n v="0"/>
    <x v="0"/>
    <n v="0"/>
    <x v="0"/>
    <n v="0"/>
    <x v="0"/>
    <x v="0"/>
    <n v="1"/>
  </r>
  <r>
    <s v="Rudolph Gaier"/>
    <n v="50"/>
    <x v="1"/>
    <x v="0"/>
    <d v="1952-11-19T00:00:00"/>
    <x v="10"/>
    <n v="11"/>
    <n v="1952"/>
    <x v="5"/>
    <x v="0"/>
    <s v="near Anchorage, Alaska"/>
    <x v="3"/>
    <x v="2"/>
    <n v="0"/>
    <x v="0"/>
    <n v="0"/>
    <x v="0"/>
    <n v="0"/>
    <x v="0"/>
    <x v="0"/>
    <n v="1"/>
  </r>
  <r>
    <s v="Don Peters"/>
    <n v="51"/>
    <x v="1"/>
    <x v="0"/>
    <d v="2007-11-25T00:00:00"/>
    <x v="10"/>
    <n v="11"/>
    <n v="2007"/>
    <x v="3"/>
    <x v="0"/>
    <s v="near Sundre, Alberta"/>
    <x v="15"/>
    <x v="1"/>
    <n v="1"/>
    <x v="1"/>
    <n v="1"/>
    <x v="1"/>
    <n v="0"/>
    <x v="0"/>
    <x v="0"/>
    <n v="1"/>
  </r>
  <r>
    <s v="Ned Rasmussen"/>
    <n v="53"/>
    <x v="1"/>
    <x v="0"/>
    <d v="1999-11-01T00:00:00"/>
    <x v="10"/>
    <n v="11"/>
    <n v="1999"/>
    <x v="1"/>
    <x v="0"/>
    <s v="Uganik Island, Alaska"/>
    <x v="3"/>
    <x v="1"/>
    <n v="1"/>
    <x v="1"/>
    <n v="0"/>
    <x v="0"/>
    <n v="0"/>
    <x v="0"/>
    <x v="0"/>
    <n v="1"/>
  </r>
  <r>
    <s v="Clarence Staley"/>
    <n v="54"/>
    <x v="1"/>
    <x v="0"/>
    <d v="1934-11-11T00:00:00"/>
    <x v="10"/>
    <n v="11"/>
    <n v="1934"/>
    <x v="4"/>
    <x v="1"/>
    <s v="Mankato, Minnesota"/>
    <x v="23"/>
    <x v="2"/>
    <n v="0"/>
    <x v="0"/>
    <n v="0"/>
    <x v="0"/>
    <n v="0"/>
    <x v="0"/>
    <x v="0"/>
    <n v="1"/>
  </r>
  <r>
    <s v="William Thomas &quot;Bill&quot; Brown Jr"/>
    <n v="64"/>
    <x v="1"/>
    <x v="0"/>
    <d v="1934-11-11T00:00:00"/>
    <x v="10"/>
    <n v="11"/>
    <n v="1934"/>
    <x v="4"/>
    <x v="1"/>
    <s v="Pecos County, Texas"/>
    <x v="32"/>
    <x v="2"/>
    <n v="0"/>
    <x v="0"/>
    <n v="0"/>
    <x v="0"/>
    <n v="0"/>
    <x v="0"/>
    <x v="0"/>
    <n v="1"/>
  </r>
  <r>
    <s v="Carl Stalker"/>
    <n v="28"/>
    <x v="0"/>
    <x v="0"/>
    <d v="1990-12-08T00:00:00"/>
    <x v="11"/>
    <n v="12"/>
    <n v="1990"/>
    <x v="1"/>
    <x v="0"/>
    <s v="Point Lay, Alaska"/>
    <x v="3"/>
    <x v="0"/>
    <n v="0"/>
    <x v="0"/>
    <n v="0"/>
    <x v="0"/>
    <n v="0"/>
    <x v="0"/>
    <x v="0"/>
    <n v="1"/>
  </r>
  <r>
    <s v="Richard Havemann"/>
    <n v="68"/>
    <x v="3"/>
    <x v="0"/>
    <d v="1942-12-11T00:00:00"/>
    <x v="11"/>
    <n v="12"/>
    <n v="1942"/>
    <x v="5"/>
    <x v="1"/>
    <s v="San Diego, California"/>
    <x v="7"/>
    <x v="1"/>
    <n v="0"/>
    <x v="0"/>
    <n v="0"/>
    <x v="0"/>
    <n v="0"/>
    <x v="0"/>
    <x v="0"/>
    <n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67E5D1C-7864-452C-B848-62B6B84A4B2C}" name="PivotTable12" cacheId="843"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chartFormat="5">
  <location ref="R98:S101" firstHeaderRow="1" firstDataRow="1" firstDataCol="1"/>
  <pivotFields count="21">
    <pivotField compact="0" outline="0" showAll="0"/>
    <pivotField compact="0" outline="0" showAll="0"/>
    <pivotField compact="0" outline="0" showAll="0"/>
    <pivotField compact="0" outline="0" showAll="0"/>
    <pivotField compact="0" numFmtId="14" outline="0" showAll="0"/>
    <pivotField compact="0" outline="0" showAll="0"/>
    <pivotField compact="0" outline="0" showAll="0"/>
    <pivotField compact="0" numFmtId="1"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4">
        <item x="1"/>
        <item m="1" x="2"/>
        <item x="0"/>
        <item t="default"/>
      </items>
    </pivotField>
    <pivotField compact="0" outline="0" showAll="0"/>
  </pivotFields>
  <rowFields count="1">
    <field x="19"/>
  </rowFields>
  <rowItems count="3">
    <i>
      <x/>
    </i>
    <i>
      <x v="2"/>
    </i>
    <i t="grand">
      <x/>
    </i>
  </rowItems>
  <colItems count="1">
    <i/>
  </colItems>
  <dataFields count="1">
    <dataField name="Count of Type of bear" fld="12" subtotal="count" showDataAs="percentOfTotal" baseField="0" baseItem="4294967295" numFmtId="9"/>
  </dataFields>
  <formats count="19">
    <format dxfId="331">
      <pivotArea outline="0" collapsedLevelsAreSubtotals="1" fieldPosition="0"/>
    </format>
    <format dxfId="332">
      <pivotArea type="all" dataOnly="0" outline="0" fieldPosition="0"/>
    </format>
    <format dxfId="333">
      <pivotArea outline="0" collapsedLevelsAreSubtotals="1" fieldPosition="0"/>
    </format>
    <format dxfId="334">
      <pivotArea field="19" type="button" dataOnly="0" labelOnly="1" outline="0" axis="axisRow" fieldPosition="0"/>
    </format>
    <format dxfId="335">
      <pivotArea dataOnly="0" labelOnly="1" outline="0" fieldPosition="0">
        <references count="1">
          <reference field="19" count="0"/>
        </references>
      </pivotArea>
    </format>
    <format dxfId="336">
      <pivotArea dataOnly="0" labelOnly="1" grandRow="1" outline="0" fieldPosition="0"/>
    </format>
    <format dxfId="337">
      <pivotArea dataOnly="0" labelOnly="1" outline="0" axis="axisValues" fieldPosition="0"/>
    </format>
    <format dxfId="338">
      <pivotArea type="all" dataOnly="0" outline="0" fieldPosition="0"/>
    </format>
    <format dxfId="339">
      <pivotArea outline="0" collapsedLevelsAreSubtotals="1" fieldPosition="0"/>
    </format>
    <format dxfId="340">
      <pivotArea field="19" type="button" dataOnly="0" labelOnly="1" outline="0" axis="axisRow" fieldPosition="0"/>
    </format>
    <format dxfId="341">
      <pivotArea dataOnly="0" labelOnly="1" outline="0" fieldPosition="0">
        <references count="1">
          <reference field="19" count="0"/>
        </references>
      </pivotArea>
    </format>
    <format dxfId="342">
      <pivotArea dataOnly="0" labelOnly="1" grandRow="1" outline="0" fieldPosition="0"/>
    </format>
    <format dxfId="343">
      <pivotArea dataOnly="0" labelOnly="1" outline="0" axis="axisValues" fieldPosition="0"/>
    </format>
    <format dxfId="344">
      <pivotArea type="all" dataOnly="0" outline="0" fieldPosition="0"/>
    </format>
    <format dxfId="345">
      <pivotArea outline="0" collapsedLevelsAreSubtotals="1" fieldPosition="0"/>
    </format>
    <format dxfId="346">
      <pivotArea field="19" type="button" dataOnly="0" labelOnly="1" outline="0" axis="axisRow" fieldPosition="0"/>
    </format>
    <format dxfId="347">
      <pivotArea dataOnly="0" labelOnly="1" outline="0" fieldPosition="0">
        <references count="1">
          <reference field="19" count="0"/>
        </references>
      </pivotArea>
    </format>
    <format dxfId="348">
      <pivotArea dataOnly="0" labelOnly="1" grandRow="1" outline="0" fieldPosition="0"/>
    </format>
    <format dxfId="349">
      <pivotArea dataOnly="0" labelOnly="1" outline="0" axis="axisValues" fieldPosition="0"/>
    </format>
  </formats>
  <chartFormats count="17">
    <chartFormat chart="0"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0"/>
          </reference>
        </references>
      </pivotArea>
    </chartFormat>
    <chartFormat chart="1" format="2">
      <pivotArea type="data" outline="0" fieldPosition="0">
        <references count="2">
          <reference field="4294967294" count="1" selected="0">
            <x v="0"/>
          </reference>
          <reference field="19" count="1" selected="0">
            <x v="0"/>
          </reference>
        </references>
      </pivotArea>
    </chartFormat>
    <chartFormat chart="1" format="3">
      <pivotArea type="data" outline="0" fieldPosition="0">
        <references count="2">
          <reference field="4294967294" count="1" selected="0">
            <x v="0"/>
          </reference>
          <reference field="19" count="1" selected="0">
            <x v="1"/>
          </reference>
        </references>
      </pivotArea>
    </chartFormat>
    <chartFormat chart="2" format="4" series="1">
      <pivotArea type="data" outline="0" fieldPosition="0">
        <references count="1">
          <reference field="4294967294" count="1" selected="0">
            <x v="0"/>
          </reference>
        </references>
      </pivotArea>
    </chartFormat>
    <chartFormat chart="2" format="5">
      <pivotArea type="data" outline="0" fieldPosition="0">
        <references count="2">
          <reference field="4294967294" count="1" selected="0">
            <x v="0"/>
          </reference>
          <reference field="19" count="1" selected="0">
            <x v="0"/>
          </reference>
        </references>
      </pivotArea>
    </chartFormat>
    <chartFormat chart="2" format="6">
      <pivotArea type="data" outline="0" fieldPosition="0">
        <references count="2">
          <reference field="4294967294" count="1" selected="0">
            <x v="0"/>
          </reference>
          <reference field="19" count="1" selected="0">
            <x v="1"/>
          </reference>
        </references>
      </pivotArea>
    </chartFormat>
    <chartFormat chart="3" format="7" series="1">
      <pivotArea type="data" outline="0" fieldPosition="0">
        <references count="1">
          <reference field="4294967294" count="1" selected="0">
            <x v="0"/>
          </reference>
        </references>
      </pivotArea>
    </chartFormat>
    <chartFormat chart="3" format="8">
      <pivotArea type="data" outline="0" fieldPosition="0">
        <references count="2">
          <reference field="4294967294" count="1" selected="0">
            <x v="0"/>
          </reference>
          <reference field="19" count="1" selected="0">
            <x v="0"/>
          </reference>
        </references>
      </pivotArea>
    </chartFormat>
    <chartFormat chart="3" format="9">
      <pivotArea type="data" outline="0" fieldPosition="0">
        <references count="2">
          <reference field="4294967294" count="1" selected="0">
            <x v="0"/>
          </reference>
          <reference field="19" count="1" selected="0">
            <x v="1"/>
          </reference>
        </references>
      </pivotArea>
    </chartFormat>
    <chartFormat chart="4" format="10" series="1">
      <pivotArea type="data" outline="0" fieldPosition="0">
        <references count="1">
          <reference field="4294967294" count="1" selected="0">
            <x v="0"/>
          </reference>
        </references>
      </pivotArea>
    </chartFormat>
    <chartFormat chart="4" format="11">
      <pivotArea type="data" outline="0" fieldPosition="0">
        <references count="2">
          <reference field="4294967294" count="1" selected="0">
            <x v="0"/>
          </reference>
          <reference field="19" count="1" selected="0">
            <x v="0"/>
          </reference>
        </references>
      </pivotArea>
    </chartFormat>
    <chartFormat chart="4" format="12">
      <pivotArea type="data" outline="0" fieldPosition="0">
        <references count="2">
          <reference field="4294967294" count="1" selected="0">
            <x v="0"/>
          </reference>
          <reference field="19" count="1" selected="0">
            <x v="1"/>
          </reference>
        </references>
      </pivotArea>
    </chartFormat>
    <chartFormat chart="0" format="1">
      <pivotArea type="data" outline="0" fieldPosition="0">
        <references count="2">
          <reference field="4294967294" count="1" selected="0">
            <x v="0"/>
          </reference>
          <reference field="19" count="1" selected="0">
            <x v="0"/>
          </reference>
        </references>
      </pivotArea>
    </chartFormat>
    <chartFormat chart="0" format="2">
      <pivotArea type="data" outline="0" fieldPosition="0">
        <references count="2">
          <reference field="4294967294" count="1" selected="0">
            <x v="0"/>
          </reference>
          <reference field="19" count="1" selected="0">
            <x v="1"/>
          </reference>
        </references>
      </pivotArea>
    </chartFormat>
    <chartFormat chart="0" format="3">
      <pivotArea type="data" outline="0" fieldPosition="0">
        <references count="2">
          <reference field="4294967294" count="1" selected="0">
            <x v="0"/>
          </reference>
          <reference field="19" count="1" selected="0">
            <x v="2"/>
          </reference>
        </references>
      </pivotArea>
    </chartFormat>
    <chartFormat chart="4" format="13">
      <pivotArea type="data" outline="0" fieldPosition="0">
        <references count="2">
          <reference field="4294967294" count="1" selected="0">
            <x v="0"/>
          </reference>
          <reference field="19"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E21353BD-297C-4FB8-884A-837A9AD79492}" name="PivotTable1" cacheId="843"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chartFormat="8">
  <location ref="A4:E12" firstHeaderRow="1" firstDataRow="2" firstDataCol="1"/>
  <pivotFields count="21">
    <pivotField compact="0" outline="0" showAll="0"/>
    <pivotField compact="0" outline="0" showAll="0"/>
    <pivotField compact="0" outline="0" showAll="0"/>
    <pivotField compact="0" outline="0" showAll="0">
      <items count="3">
        <item x="1"/>
        <item x="0"/>
        <item t="default"/>
      </items>
    </pivotField>
    <pivotField compact="0" numFmtId="14" outline="0" showAll="0"/>
    <pivotField compact="0" outline="0" showAll="0"/>
    <pivotField compact="0" outline="0" showAll="0"/>
    <pivotField compact="0" numFmtId="1" outline="0" showAll="0"/>
    <pivotField axis="axisRow" compact="0" outline="0" showAll="0">
      <items count="7">
        <item x="2"/>
        <item x="4"/>
        <item x="5"/>
        <item x="0"/>
        <item x="1"/>
        <item x="3"/>
        <item t="default"/>
      </items>
    </pivotField>
    <pivotField compact="0" outline="0" showAll="0"/>
    <pivotField compact="0" outline="0" showAll="0"/>
    <pivotField compact="0" outline="0" showAll="0"/>
    <pivotField axis="axisCol" dataField="1" compact="0" outline="0" showAll="0">
      <items count="4">
        <item x="2"/>
        <item x="1"/>
        <item x="0"/>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8"/>
  </rowFields>
  <rowItems count="7">
    <i>
      <x/>
    </i>
    <i>
      <x v="1"/>
    </i>
    <i>
      <x v="2"/>
    </i>
    <i>
      <x v="3"/>
    </i>
    <i>
      <x v="4"/>
    </i>
    <i>
      <x v="5"/>
    </i>
    <i t="grand">
      <x/>
    </i>
  </rowItems>
  <colFields count="1">
    <field x="12"/>
  </colFields>
  <colItems count="4">
    <i>
      <x/>
    </i>
    <i>
      <x v="1"/>
    </i>
    <i>
      <x v="2"/>
    </i>
    <i t="grand">
      <x/>
    </i>
  </colItems>
  <dataFields count="1">
    <dataField name="Count of Type of bear" fld="12" subtotal="count" baseField="0" baseItem="0"/>
  </dataFields>
  <formats count="33">
    <format dxfId="298">
      <pivotArea field="8" type="button" dataOnly="0" labelOnly="1" outline="0" axis="axisRow" fieldPosition="0"/>
    </format>
    <format dxfId="299">
      <pivotArea dataOnly="0" labelOnly="1" outline="0" fieldPosition="0">
        <references count="1">
          <reference field="12" count="0"/>
        </references>
      </pivotArea>
    </format>
    <format dxfId="300">
      <pivotArea dataOnly="0" labelOnly="1" grandCol="1" outline="0" fieldPosition="0"/>
    </format>
    <format dxfId="301">
      <pivotArea type="all" dataOnly="0" outline="0" fieldPosition="0"/>
    </format>
    <format dxfId="302">
      <pivotArea outline="0" collapsedLevelsAreSubtotals="1" fieldPosition="0"/>
    </format>
    <format dxfId="303">
      <pivotArea type="origin" dataOnly="0" labelOnly="1" outline="0" fieldPosition="0"/>
    </format>
    <format dxfId="304">
      <pivotArea field="12" type="button" dataOnly="0" labelOnly="1" outline="0" axis="axisCol" fieldPosition="0"/>
    </format>
    <format dxfId="305">
      <pivotArea type="topRight" dataOnly="0" labelOnly="1" outline="0" fieldPosition="0"/>
    </format>
    <format dxfId="306">
      <pivotArea field="8" type="button" dataOnly="0" labelOnly="1" outline="0" axis="axisRow" fieldPosition="0"/>
    </format>
    <format dxfId="307">
      <pivotArea dataOnly="0" labelOnly="1" outline="0" fieldPosition="0">
        <references count="1">
          <reference field="8" count="0"/>
        </references>
      </pivotArea>
    </format>
    <format dxfId="308">
      <pivotArea dataOnly="0" labelOnly="1" grandRow="1" outline="0" fieldPosition="0"/>
    </format>
    <format dxfId="309">
      <pivotArea dataOnly="0" labelOnly="1" outline="0" fieldPosition="0">
        <references count="1">
          <reference field="12" count="0"/>
        </references>
      </pivotArea>
    </format>
    <format dxfId="310">
      <pivotArea dataOnly="0" labelOnly="1" grandCol="1" outline="0" fieldPosition="0"/>
    </format>
    <format dxfId="311">
      <pivotArea type="all" dataOnly="0" outline="0" fieldPosition="0"/>
    </format>
    <format dxfId="312">
      <pivotArea outline="0" collapsedLevelsAreSubtotals="1" fieldPosition="0"/>
    </format>
    <format dxfId="313">
      <pivotArea type="origin" dataOnly="0" labelOnly="1" outline="0" fieldPosition="0"/>
    </format>
    <format dxfId="314">
      <pivotArea field="12" type="button" dataOnly="0" labelOnly="1" outline="0" axis="axisCol" fieldPosition="0"/>
    </format>
    <format dxfId="315">
      <pivotArea type="topRight" dataOnly="0" labelOnly="1" outline="0" fieldPosition="0"/>
    </format>
    <format dxfId="316">
      <pivotArea field="8" type="button" dataOnly="0" labelOnly="1" outline="0" axis="axisRow" fieldPosition="0"/>
    </format>
    <format dxfId="317">
      <pivotArea dataOnly="0" labelOnly="1" outline="0" fieldPosition="0">
        <references count="1">
          <reference field="8" count="0"/>
        </references>
      </pivotArea>
    </format>
    <format dxfId="318">
      <pivotArea dataOnly="0" labelOnly="1" grandRow="1" outline="0" fieldPosition="0"/>
    </format>
    <format dxfId="319">
      <pivotArea dataOnly="0" labelOnly="1" outline="0" fieldPosition="0">
        <references count="1">
          <reference field="12" count="0"/>
        </references>
      </pivotArea>
    </format>
    <format dxfId="320">
      <pivotArea dataOnly="0" labelOnly="1" grandCol="1" outline="0" fieldPosition="0"/>
    </format>
    <format dxfId="321">
      <pivotArea type="all" dataOnly="0" outline="0" fieldPosition="0"/>
    </format>
    <format dxfId="322">
      <pivotArea outline="0" collapsedLevelsAreSubtotals="1" fieldPosition="0"/>
    </format>
    <format dxfId="323">
      <pivotArea type="origin" dataOnly="0" labelOnly="1" outline="0" fieldPosition="0"/>
    </format>
    <format dxfId="324">
      <pivotArea field="12" type="button" dataOnly="0" labelOnly="1" outline="0" axis="axisCol" fieldPosition="0"/>
    </format>
    <format dxfId="325">
      <pivotArea type="topRight" dataOnly="0" labelOnly="1" outline="0" fieldPosition="0"/>
    </format>
    <format dxfId="326">
      <pivotArea field="8" type="button" dataOnly="0" labelOnly="1" outline="0" axis="axisRow" fieldPosition="0"/>
    </format>
    <format dxfId="327">
      <pivotArea dataOnly="0" labelOnly="1" outline="0" fieldPosition="0">
        <references count="1">
          <reference field="8" count="0"/>
        </references>
      </pivotArea>
    </format>
    <format dxfId="328">
      <pivotArea dataOnly="0" labelOnly="1" grandRow="1" outline="0" fieldPosition="0"/>
    </format>
    <format dxfId="329">
      <pivotArea dataOnly="0" labelOnly="1" outline="0" fieldPosition="0">
        <references count="1">
          <reference field="12" count="0"/>
        </references>
      </pivotArea>
    </format>
    <format dxfId="330">
      <pivotArea dataOnly="0" labelOnly="1" grandCol="1" outline="0" fieldPosition="0"/>
    </format>
  </formats>
  <chartFormats count="33">
    <chartFormat chart="0" format="0" series="1">
      <pivotArea type="data" outline="0" fieldPosition="0">
        <references count="2">
          <reference field="4294967294" count="1" selected="0">
            <x v="0"/>
          </reference>
          <reference field="8" count="1" selected="0">
            <x v="0"/>
          </reference>
        </references>
      </pivotArea>
    </chartFormat>
    <chartFormat chart="0" format="1" series="1">
      <pivotArea type="data" outline="0" fieldPosition="0">
        <references count="2">
          <reference field="4294967294" count="1" selected="0">
            <x v="0"/>
          </reference>
          <reference field="8" count="1" selected="0">
            <x v="1"/>
          </reference>
        </references>
      </pivotArea>
    </chartFormat>
    <chartFormat chart="0" format="2" series="1">
      <pivotArea type="data" outline="0" fieldPosition="0">
        <references count="2">
          <reference field="4294967294" count="1" selected="0">
            <x v="0"/>
          </reference>
          <reference field="8" count="1" selected="0">
            <x v="2"/>
          </reference>
        </references>
      </pivotArea>
    </chartFormat>
    <chartFormat chart="0" format="3" series="1">
      <pivotArea type="data" outline="0" fieldPosition="0">
        <references count="2">
          <reference field="4294967294" count="1" selected="0">
            <x v="0"/>
          </reference>
          <reference field="8" count="1" selected="0">
            <x v="3"/>
          </reference>
        </references>
      </pivotArea>
    </chartFormat>
    <chartFormat chart="0" format="4" series="1">
      <pivotArea type="data" outline="0" fieldPosition="0">
        <references count="2">
          <reference field="4294967294" count="1" selected="0">
            <x v="0"/>
          </reference>
          <reference field="8" count="1" selected="0">
            <x v="4"/>
          </reference>
        </references>
      </pivotArea>
    </chartFormat>
    <chartFormat chart="0" format="5" series="1">
      <pivotArea type="data" outline="0" fieldPosition="0">
        <references count="2">
          <reference field="4294967294" count="1" selected="0">
            <x v="0"/>
          </reference>
          <reference field="8" count="1" selected="0">
            <x v="5"/>
          </reference>
        </references>
      </pivotArea>
    </chartFormat>
    <chartFormat chart="1" format="0" series="1">
      <pivotArea type="data" outline="0" fieldPosition="0">
        <references count="2">
          <reference field="4294967294" count="1" selected="0">
            <x v="0"/>
          </reference>
          <reference field="8" count="1" selected="0">
            <x v="0"/>
          </reference>
        </references>
      </pivotArea>
    </chartFormat>
    <chartFormat chart="1" format="1" series="1">
      <pivotArea type="data" outline="0" fieldPosition="0">
        <references count="2">
          <reference field="4294967294" count="1" selected="0">
            <x v="0"/>
          </reference>
          <reference field="8" count="1" selected="0">
            <x v="1"/>
          </reference>
        </references>
      </pivotArea>
    </chartFormat>
    <chartFormat chart="1" format="2" series="1">
      <pivotArea type="data" outline="0" fieldPosition="0">
        <references count="2">
          <reference field="4294967294" count="1" selected="0">
            <x v="0"/>
          </reference>
          <reference field="8" count="1" selected="0">
            <x v="2"/>
          </reference>
        </references>
      </pivotArea>
    </chartFormat>
    <chartFormat chart="1" format="3" series="1">
      <pivotArea type="data" outline="0" fieldPosition="0">
        <references count="2">
          <reference field="4294967294" count="1" selected="0">
            <x v="0"/>
          </reference>
          <reference field="8" count="1" selected="0">
            <x v="3"/>
          </reference>
        </references>
      </pivotArea>
    </chartFormat>
    <chartFormat chart="1" format="4" series="1">
      <pivotArea type="data" outline="0" fieldPosition="0">
        <references count="2">
          <reference field="4294967294" count="1" selected="0">
            <x v="0"/>
          </reference>
          <reference field="8" count="1" selected="0">
            <x v="4"/>
          </reference>
        </references>
      </pivotArea>
    </chartFormat>
    <chartFormat chart="1" format="5" series="1">
      <pivotArea type="data" outline="0" fieldPosition="0">
        <references count="2">
          <reference field="4294967294" count="1" selected="0">
            <x v="0"/>
          </reference>
          <reference field="8" count="1" selected="0">
            <x v="5"/>
          </reference>
        </references>
      </pivotArea>
    </chartFormat>
    <chartFormat chart="2" format="0" series="1">
      <pivotArea type="data" outline="0" fieldPosition="0">
        <references count="2">
          <reference field="4294967294" count="1" selected="0">
            <x v="0"/>
          </reference>
          <reference field="8" count="1" selected="0">
            <x v="0"/>
          </reference>
        </references>
      </pivotArea>
    </chartFormat>
    <chartFormat chart="2" format="1" series="1">
      <pivotArea type="data" outline="0" fieldPosition="0">
        <references count="2">
          <reference field="4294967294" count="1" selected="0">
            <x v="0"/>
          </reference>
          <reference field="8" count="1" selected="0">
            <x v="1"/>
          </reference>
        </references>
      </pivotArea>
    </chartFormat>
    <chartFormat chart="2" format="2" series="1">
      <pivotArea type="data" outline="0" fieldPosition="0">
        <references count="2">
          <reference field="4294967294" count="1" selected="0">
            <x v="0"/>
          </reference>
          <reference field="8" count="1" selected="0">
            <x v="2"/>
          </reference>
        </references>
      </pivotArea>
    </chartFormat>
    <chartFormat chart="2" format="3" series="1">
      <pivotArea type="data" outline="0" fieldPosition="0">
        <references count="2">
          <reference field="4294967294" count="1" selected="0">
            <x v="0"/>
          </reference>
          <reference field="8" count="1" selected="0">
            <x v="3"/>
          </reference>
        </references>
      </pivotArea>
    </chartFormat>
    <chartFormat chart="2" format="4" series="1">
      <pivotArea type="data" outline="0" fieldPosition="0">
        <references count="2">
          <reference field="4294967294" count="1" selected="0">
            <x v="0"/>
          </reference>
          <reference field="8" count="1" selected="0">
            <x v="4"/>
          </reference>
        </references>
      </pivotArea>
    </chartFormat>
    <chartFormat chart="2" format="5" series="1">
      <pivotArea type="data" outline="0" fieldPosition="0">
        <references count="2">
          <reference field="4294967294" count="1" selected="0">
            <x v="0"/>
          </reference>
          <reference field="8" count="1" selected="0">
            <x v="5"/>
          </reference>
        </references>
      </pivotArea>
    </chartFormat>
    <chartFormat chart="3" format="0" series="1">
      <pivotArea type="data" outline="0" fieldPosition="0">
        <references count="2">
          <reference field="4294967294" count="1" selected="0">
            <x v="0"/>
          </reference>
          <reference field="12" count="1" selected="0">
            <x v="0"/>
          </reference>
        </references>
      </pivotArea>
    </chartFormat>
    <chartFormat chart="3" format="1" series="1">
      <pivotArea type="data" outline="0" fieldPosition="0">
        <references count="2">
          <reference field="4294967294" count="1" selected="0">
            <x v="0"/>
          </reference>
          <reference field="12" count="1" selected="0">
            <x v="1"/>
          </reference>
        </references>
      </pivotArea>
    </chartFormat>
    <chartFormat chart="3" format="2" series="1">
      <pivotArea type="data" outline="0" fieldPosition="0">
        <references count="2">
          <reference field="4294967294" count="1" selected="0">
            <x v="0"/>
          </reference>
          <reference field="12" count="1" selected="0">
            <x v="2"/>
          </reference>
        </references>
      </pivotArea>
    </chartFormat>
    <chartFormat chart="4" format="3" series="1">
      <pivotArea type="data" outline="0" fieldPosition="0">
        <references count="2">
          <reference field="4294967294" count="1" selected="0">
            <x v="0"/>
          </reference>
          <reference field="12" count="1" selected="0">
            <x v="0"/>
          </reference>
        </references>
      </pivotArea>
    </chartFormat>
    <chartFormat chart="4" format="4" series="1">
      <pivotArea type="data" outline="0" fieldPosition="0">
        <references count="2">
          <reference field="4294967294" count="1" selected="0">
            <x v="0"/>
          </reference>
          <reference field="12" count="1" selected="0">
            <x v="1"/>
          </reference>
        </references>
      </pivotArea>
    </chartFormat>
    <chartFormat chart="4" format="5" series="1">
      <pivotArea type="data" outline="0" fieldPosition="0">
        <references count="2">
          <reference field="4294967294" count="1" selected="0">
            <x v="0"/>
          </reference>
          <reference field="12" count="1" selected="0">
            <x v="2"/>
          </reference>
        </references>
      </pivotArea>
    </chartFormat>
    <chartFormat chart="5" format="6" series="1">
      <pivotArea type="data" outline="0" fieldPosition="0">
        <references count="2">
          <reference field="4294967294" count="1" selected="0">
            <x v="0"/>
          </reference>
          <reference field="12" count="1" selected="0">
            <x v="0"/>
          </reference>
        </references>
      </pivotArea>
    </chartFormat>
    <chartFormat chart="5" format="7" series="1">
      <pivotArea type="data" outline="0" fieldPosition="0">
        <references count="2">
          <reference field="4294967294" count="1" selected="0">
            <x v="0"/>
          </reference>
          <reference field="12" count="1" selected="0">
            <x v="1"/>
          </reference>
        </references>
      </pivotArea>
    </chartFormat>
    <chartFormat chart="5" format="8" series="1">
      <pivotArea type="data" outline="0" fieldPosition="0">
        <references count="2">
          <reference field="4294967294" count="1" selected="0">
            <x v="0"/>
          </reference>
          <reference field="12" count="1" selected="0">
            <x v="2"/>
          </reference>
        </references>
      </pivotArea>
    </chartFormat>
    <chartFormat chart="6" format="9" series="1">
      <pivotArea type="data" outline="0" fieldPosition="0">
        <references count="2">
          <reference field="4294967294" count="1" selected="0">
            <x v="0"/>
          </reference>
          <reference field="12" count="1" selected="0">
            <x v="0"/>
          </reference>
        </references>
      </pivotArea>
    </chartFormat>
    <chartFormat chart="6" format="10" series="1">
      <pivotArea type="data" outline="0" fieldPosition="0">
        <references count="2">
          <reference field="4294967294" count="1" selected="0">
            <x v="0"/>
          </reference>
          <reference field="12" count="1" selected="0">
            <x v="1"/>
          </reference>
        </references>
      </pivotArea>
    </chartFormat>
    <chartFormat chart="6" format="11" series="1">
      <pivotArea type="data" outline="0" fieldPosition="0">
        <references count="2">
          <reference field="4294967294" count="1" selected="0">
            <x v="0"/>
          </reference>
          <reference field="12" count="1" selected="0">
            <x v="2"/>
          </reference>
        </references>
      </pivotArea>
    </chartFormat>
    <chartFormat chart="7" format="12" series="1">
      <pivotArea type="data" outline="0" fieldPosition="0">
        <references count="2">
          <reference field="4294967294" count="1" selected="0">
            <x v="0"/>
          </reference>
          <reference field="12" count="1" selected="0">
            <x v="0"/>
          </reference>
        </references>
      </pivotArea>
    </chartFormat>
    <chartFormat chart="7" format="13" series="1">
      <pivotArea type="data" outline="0" fieldPosition="0">
        <references count="2">
          <reference field="4294967294" count="1" selected="0">
            <x v="0"/>
          </reference>
          <reference field="12" count="1" selected="0">
            <x v="1"/>
          </reference>
        </references>
      </pivotArea>
    </chartFormat>
    <chartFormat chart="7" format="14" series="1">
      <pivotArea type="data" outline="0" fieldPosition="0">
        <references count="2">
          <reference field="4294967294" count="1" selected="0">
            <x v="0"/>
          </reference>
          <reference field="12"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F75B168-CF94-4BB6-9248-EEAB240A6E8A}" name="PivotTable5" cacheId="843"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chartFormat="6">
  <location ref="G79:I83" firstHeaderRow="1" firstDataRow="2" firstDataCol="1"/>
  <pivotFields count="21">
    <pivotField compact="0" outline="0" showAll="0"/>
    <pivotField compact="0" outline="0" showAll="0"/>
    <pivotField compact="0" outline="0" showAll="0"/>
    <pivotField compact="0" outline="0" showAll="0">
      <items count="3">
        <item x="1"/>
        <item x="0"/>
        <item t="default"/>
      </items>
    </pivotField>
    <pivotField compact="0" numFmtId="14" outline="0" showAll="0"/>
    <pivotField compact="0" outline="0" showAll="0"/>
    <pivotField compact="0" outline="0" showAll="0"/>
    <pivotField compact="0" numFmtId="1" outline="0" showAll="0"/>
    <pivotField compact="0" outline="0" showAll="0"/>
    <pivotField compact="0" outline="0" showAll="0"/>
    <pivotField compact="0" outline="0" showAll="0"/>
    <pivotField compact="0" outline="0" showAll="0"/>
    <pivotField axis="axisCol" compact="0" outline="0" showAll="0">
      <items count="4">
        <item h="1" x="2"/>
        <item x="1"/>
        <item h="1" x="0"/>
        <item t="default"/>
      </items>
    </pivotField>
    <pivotField compact="0" outline="0" showAll="0"/>
    <pivotField compact="0" outline="0" showAll="0"/>
    <pivotField dataField="1" compact="0" outline="0" showAll="0"/>
    <pivotField axis="axisRow" compact="0" outline="0" showAll="0">
      <items count="3">
        <item x="1"/>
        <item x="0"/>
        <item t="default"/>
      </items>
    </pivotField>
    <pivotField compact="0" outline="0" showAll="0"/>
    <pivotField compact="0" outline="0" showAll="0"/>
    <pivotField compact="0" outline="0" showAll="0"/>
    <pivotField compact="0" outline="0" showAll="0"/>
  </pivotFields>
  <rowFields count="1">
    <field x="16"/>
  </rowFields>
  <rowItems count="3">
    <i>
      <x/>
    </i>
    <i>
      <x v="1"/>
    </i>
    <i t="grand">
      <x/>
    </i>
  </rowItems>
  <colFields count="1">
    <field x="12"/>
  </colFields>
  <colItems count="2">
    <i>
      <x v="1"/>
    </i>
    <i t="grand">
      <x/>
    </i>
  </colItems>
  <dataFields count="1">
    <dataField name="Count of Grizzly" fld="15" subtotal="count" showDataAs="percentOfTotal" baseField="0" baseItem="4294967295" numFmtId="10"/>
  </dataFields>
  <formats count="32">
    <format dxfId="266">
      <pivotArea dataOnly="0" labelOnly="1" outline="0" fieldPosition="0">
        <references count="1">
          <reference field="12" count="0"/>
        </references>
      </pivotArea>
    </format>
    <format dxfId="267">
      <pivotArea outline="0" fieldPosition="0">
        <references count="1">
          <reference field="16" count="0" selected="0"/>
        </references>
      </pivotArea>
    </format>
    <format dxfId="268">
      <pivotArea type="all" dataOnly="0" outline="0" fieldPosition="0"/>
    </format>
    <format dxfId="269">
      <pivotArea outline="0" collapsedLevelsAreSubtotals="1" fieldPosition="0"/>
    </format>
    <format dxfId="270">
      <pivotArea type="origin" dataOnly="0" labelOnly="1" outline="0" fieldPosition="0"/>
    </format>
    <format dxfId="271">
      <pivotArea field="12" type="button" dataOnly="0" labelOnly="1" outline="0" axis="axisCol" fieldPosition="0"/>
    </format>
    <format dxfId="272">
      <pivotArea type="topRight" dataOnly="0" labelOnly="1" outline="0" fieldPosition="0"/>
    </format>
    <format dxfId="273">
      <pivotArea field="16" type="button" dataOnly="0" labelOnly="1" outline="0" axis="axisRow" fieldPosition="0"/>
    </format>
    <format dxfId="274">
      <pivotArea dataOnly="0" labelOnly="1" outline="0" fieldPosition="0">
        <references count="1">
          <reference field="16" count="0"/>
        </references>
      </pivotArea>
    </format>
    <format dxfId="275">
      <pivotArea dataOnly="0" labelOnly="1" grandRow="1" outline="0" fieldPosition="0"/>
    </format>
    <format dxfId="276">
      <pivotArea dataOnly="0" labelOnly="1" outline="0" fieldPosition="0">
        <references count="1">
          <reference field="12" count="0"/>
        </references>
      </pivotArea>
    </format>
    <format dxfId="277">
      <pivotArea dataOnly="0" labelOnly="1" grandCol="1" outline="0" fieldPosition="0"/>
    </format>
    <format dxfId="278">
      <pivotArea type="all" dataOnly="0" outline="0" fieldPosition="0"/>
    </format>
    <format dxfId="279">
      <pivotArea outline="0" collapsedLevelsAreSubtotals="1" fieldPosition="0"/>
    </format>
    <format dxfId="280">
      <pivotArea type="origin" dataOnly="0" labelOnly="1" outline="0" fieldPosition="0"/>
    </format>
    <format dxfId="281">
      <pivotArea field="12" type="button" dataOnly="0" labelOnly="1" outline="0" axis="axisCol" fieldPosition="0"/>
    </format>
    <format dxfId="282">
      <pivotArea type="topRight" dataOnly="0" labelOnly="1" outline="0" fieldPosition="0"/>
    </format>
    <format dxfId="283">
      <pivotArea field="16" type="button" dataOnly="0" labelOnly="1" outline="0" axis="axisRow" fieldPosition="0"/>
    </format>
    <format dxfId="284">
      <pivotArea dataOnly="0" labelOnly="1" outline="0" fieldPosition="0">
        <references count="1">
          <reference field="16" count="0"/>
        </references>
      </pivotArea>
    </format>
    <format dxfId="285">
      <pivotArea dataOnly="0" labelOnly="1" grandRow="1" outline="0" fieldPosition="0"/>
    </format>
    <format dxfId="286">
      <pivotArea dataOnly="0" labelOnly="1" outline="0" fieldPosition="0">
        <references count="1">
          <reference field="12" count="0"/>
        </references>
      </pivotArea>
    </format>
    <format dxfId="287">
      <pivotArea dataOnly="0" labelOnly="1" grandCol="1" outline="0" fieldPosition="0"/>
    </format>
    <format dxfId="288">
      <pivotArea type="all" dataOnly="0" outline="0" fieldPosition="0"/>
    </format>
    <format dxfId="289">
      <pivotArea outline="0" collapsedLevelsAreSubtotals="1" fieldPosition="0"/>
    </format>
    <format dxfId="290">
      <pivotArea type="origin" dataOnly="0" labelOnly="1" outline="0" fieldPosition="0"/>
    </format>
    <format dxfId="291">
      <pivotArea field="12" type="button" dataOnly="0" labelOnly="1" outline="0" axis="axisCol" fieldPosition="0"/>
    </format>
    <format dxfId="292">
      <pivotArea type="topRight" dataOnly="0" labelOnly="1" outline="0" fieldPosition="0"/>
    </format>
    <format dxfId="293">
      <pivotArea field="16" type="button" dataOnly="0" labelOnly="1" outline="0" axis="axisRow" fieldPosition="0"/>
    </format>
    <format dxfId="294">
      <pivotArea dataOnly="0" labelOnly="1" outline="0" fieldPosition="0">
        <references count="1">
          <reference field="16" count="0"/>
        </references>
      </pivotArea>
    </format>
    <format dxfId="295">
      <pivotArea dataOnly="0" labelOnly="1" grandRow="1" outline="0" fieldPosition="0"/>
    </format>
    <format dxfId="296">
      <pivotArea dataOnly="0" labelOnly="1" outline="0" fieldPosition="0">
        <references count="1">
          <reference field="12" count="0"/>
        </references>
      </pivotArea>
    </format>
    <format dxfId="297">
      <pivotArea dataOnly="0" labelOnly="1" grandCol="1" outline="0" fieldPosition="0"/>
    </format>
  </formats>
  <chartFormats count="15">
    <chartFormat chart="1" format="0" series="1">
      <pivotArea type="data" outline="0" fieldPosition="0">
        <references count="2">
          <reference field="4294967294" count="1" selected="0">
            <x v="0"/>
          </reference>
          <reference field="12" count="1" selected="0">
            <x v="1"/>
          </reference>
        </references>
      </pivotArea>
    </chartFormat>
    <chartFormat chart="1" format="1">
      <pivotArea type="data" outline="0" fieldPosition="0">
        <references count="3">
          <reference field="4294967294" count="1" selected="0">
            <x v="0"/>
          </reference>
          <reference field="12" count="1" selected="0">
            <x v="1"/>
          </reference>
          <reference field="16" count="1" selected="0">
            <x v="0"/>
          </reference>
        </references>
      </pivotArea>
    </chartFormat>
    <chartFormat chart="1" format="2">
      <pivotArea type="data" outline="0" fieldPosition="0">
        <references count="3">
          <reference field="4294967294" count="1" selected="0">
            <x v="0"/>
          </reference>
          <reference field="12" count="1" selected="0">
            <x v="1"/>
          </reference>
          <reference field="16" count="1" selected="0">
            <x v="1"/>
          </reference>
        </references>
      </pivotArea>
    </chartFormat>
    <chartFormat chart="2" format="3" series="1">
      <pivotArea type="data" outline="0" fieldPosition="0">
        <references count="2">
          <reference field="4294967294" count="1" selected="0">
            <x v="0"/>
          </reference>
          <reference field="12" count="1" selected="0">
            <x v="1"/>
          </reference>
        </references>
      </pivotArea>
    </chartFormat>
    <chartFormat chart="2" format="4">
      <pivotArea type="data" outline="0" fieldPosition="0">
        <references count="3">
          <reference field="4294967294" count="1" selected="0">
            <x v="0"/>
          </reference>
          <reference field="12" count="1" selected="0">
            <x v="1"/>
          </reference>
          <reference field="16" count="1" selected="0">
            <x v="0"/>
          </reference>
        </references>
      </pivotArea>
    </chartFormat>
    <chartFormat chart="2" format="5">
      <pivotArea type="data" outline="0" fieldPosition="0">
        <references count="3">
          <reference field="4294967294" count="1" selected="0">
            <x v="0"/>
          </reference>
          <reference field="12" count="1" selected="0">
            <x v="1"/>
          </reference>
          <reference field="16" count="1" selected="0">
            <x v="1"/>
          </reference>
        </references>
      </pivotArea>
    </chartFormat>
    <chartFormat chart="3" format="6" series="1">
      <pivotArea type="data" outline="0" fieldPosition="0">
        <references count="2">
          <reference field="4294967294" count="1" selected="0">
            <x v="0"/>
          </reference>
          <reference field="12" count="1" selected="0">
            <x v="1"/>
          </reference>
        </references>
      </pivotArea>
    </chartFormat>
    <chartFormat chart="3" format="7">
      <pivotArea type="data" outline="0" fieldPosition="0">
        <references count="3">
          <reference field="4294967294" count="1" selected="0">
            <x v="0"/>
          </reference>
          <reference field="12" count="1" selected="0">
            <x v="1"/>
          </reference>
          <reference field="16" count="1" selected="0">
            <x v="0"/>
          </reference>
        </references>
      </pivotArea>
    </chartFormat>
    <chartFormat chart="3" format="8">
      <pivotArea type="data" outline="0" fieldPosition="0">
        <references count="3">
          <reference field="4294967294" count="1" selected="0">
            <x v="0"/>
          </reference>
          <reference field="12" count="1" selected="0">
            <x v="1"/>
          </reference>
          <reference field="16" count="1" selected="0">
            <x v="1"/>
          </reference>
        </references>
      </pivotArea>
    </chartFormat>
    <chartFormat chart="4" format="9" series="1">
      <pivotArea type="data" outline="0" fieldPosition="0">
        <references count="2">
          <reference field="4294967294" count="1" selected="0">
            <x v="0"/>
          </reference>
          <reference field="12" count="1" selected="0">
            <x v="1"/>
          </reference>
        </references>
      </pivotArea>
    </chartFormat>
    <chartFormat chart="4" format="10">
      <pivotArea type="data" outline="0" fieldPosition="0">
        <references count="3">
          <reference field="4294967294" count="1" selected="0">
            <x v="0"/>
          </reference>
          <reference field="12" count="1" selected="0">
            <x v="1"/>
          </reference>
          <reference field="16" count="1" selected="0">
            <x v="0"/>
          </reference>
        </references>
      </pivotArea>
    </chartFormat>
    <chartFormat chart="4" format="11">
      <pivotArea type="data" outline="0" fieldPosition="0">
        <references count="3">
          <reference field="4294967294" count="1" selected="0">
            <x v="0"/>
          </reference>
          <reference field="12" count="1" selected="0">
            <x v="1"/>
          </reference>
          <reference field="16" count="1" selected="0">
            <x v="1"/>
          </reference>
        </references>
      </pivotArea>
    </chartFormat>
    <chartFormat chart="5" format="12" series="1">
      <pivotArea type="data" outline="0" fieldPosition="0">
        <references count="2">
          <reference field="4294967294" count="1" selected="0">
            <x v="0"/>
          </reference>
          <reference field="12" count="1" selected="0">
            <x v="1"/>
          </reference>
        </references>
      </pivotArea>
    </chartFormat>
    <chartFormat chart="5" format="13">
      <pivotArea type="data" outline="0" fieldPosition="0">
        <references count="3">
          <reference field="4294967294" count="1" selected="0">
            <x v="0"/>
          </reference>
          <reference field="12" count="1" selected="0">
            <x v="1"/>
          </reference>
          <reference field="16" count="1" selected="0">
            <x v="0"/>
          </reference>
        </references>
      </pivotArea>
    </chartFormat>
    <chartFormat chart="5" format="14">
      <pivotArea type="data" outline="0" fieldPosition="0">
        <references count="3">
          <reference field="4294967294" count="1" selected="0">
            <x v="0"/>
          </reference>
          <reference field="12" count="1" selected="0">
            <x v="1"/>
          </reference>
          <reference field="16"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C3523228-E57A-4268-B31C-28FAEA938E44}" name="PivotTable4" cacheId="843"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chartFormat="6">
  <location ref="A79:B83" firstHeaderRow="1" firstDataRow="1" firstDataCol="1"/>
  <pivotFields count="21">
    <pivotField compact="0" outline="0" showAll="0"/>
    <pivotField compact="0" outline="0" showAll="0"/>
    <pivotField compact="0" outline="0" showAll="0"/>
    <pivotField compact="0" outline="0" showAll="0">
      <items count="3">
        <item x="1"/>
        <item x="0"/>
        <item t="default"/>
      </items>
    </pivotField>
    <pivotField compact="0" numFmtId="14" outline="0" showAll="0"/>
    <pivotField compact="0" outline="0" showAll="0"/>
    <pivotField compact="0" outline="0" showAll="0"/>
    <pivotField compact="0" numFmtId="1" outline="0" showAll="0"/>
    <pivotField compact="0" outline="0" showAll="0"/>
    <pivotField compact="0" outline="0" showAll="0"/>
    <pivotField compact="0" outline="0" showAll="0"/>
    <pivotField compact="0" outline="0" showAll="0"/>
    <pivotField axis="axisRow" dataField="1" compact="0" outline="0" showAll="0">
      <items count="4">
        <item x="2"/>
        <item x="1"/>
        <item x="0"/>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12"/>
  </rowFields>
  <rowItems count="4">
    <i>
      <x/>
    </i>
    <i>
      <x v="1"/>
    </i>
    <i>
      <x v="2"/>
    </i>
    <i t="grand">
      <x/>
    </i>
  </rowItems>
  <colItems count="1">
    <i/>
  </colItems>
  <dataFields count="1">
    <dataField name="Count of Type of bear" fld="12" subtotal="count" showDataAs="percentOfTotal" baseField="0" baseItem="4294967295" numFmtId="10"/>
  </dataFields>
  <formats count="19">
    <format dxfId="247">
      <pivotArea outline="0" fieldPosition="0">
        <references count="1">
          <reference field="12" count="0" selected="0"/>
        </references>
      </pivotArea>
    </format>
    <format dxfId="248">
      <pivotArea type="all" dataOnly="0" outline="0" fieldPosition="0"/>
    </format>
    <format dxfId="249">
      <pivotArea outline="0" collapsedLevelsAreSubtotals="1" fieldPosition="0"/>
    </format>
    <format dxfId="250">
      <pivotArea field="12" type="button" dataOnly="0" labelOnly="1" outline="0" axis="axisRow" fieldPosition="0"/>
    </format>
    <format dxfId="251">
      <pivotArea dataOnly="0" labelOnly="1" outline="0" fieldPosition="0">
        <references count="1">
          <reference field="12" count="0"/>
        </references>
      </pivotArea>
    </format>
    <format dxfId="252">
      <pivotArea dataOnly="0" labelOnly="1" grandRow="1" outline="0" fieldPosition="0"/>
    </format>
    <format dxfId="253">
      <pivotArea dataOnly="0" labelOnly="1" outline="0" axis="axisValues" fieldPosition="0"/>
    </format>
    <format dxfId="254">
      <pivotArea type="all" dataOnly="0" outline="0" fieldPosition="0"/>
    </format>
    <format dxfId="255">
      <pivotArea outline="0" collapsedLevelsAreSubtotals="1" fieldPosition="0"/>
    </format>
    <format dxfId="256">
      <pivotArea field="12" type="button" dataOnly="0" labelOnly="1" outline="0" axis="axisRow" fieldPosition="0"/>
    </format>
    <format dxfId="257">
      <pivotArea dataOnly="0" labelOnly="1" outline="0" fieldPosition="0">
        <references count="1">
          <reference field="12" count="0"/>
        </references>
      </pivotArea>
    </format>
    <format dxfId="258">
      <pivotArea dataOnly="0" labelOnly="1" grandRow="1" outline="0" fieldPosition="0"/>
    </format>
    <format dxfId="259">
      <pivotArea dataOnly="0" labelOnly="1" outline="0" axis="axisValues" fieldPosition="0"/>
    </format>
    <format dxfId="260">
      <pivotArea type="all" dataOnly="0" outline="0" fieldPosition="0"/>
    </format>
    <format dxfId="261">
      <pivotArea outline="0" collapsedLevelsAreSubtotals="1" fieldPosition="0"/>
    </format>
    <format dxfId="262">
      <pivotArea field="12" type="button" dataOnly="0" labelOnly="1" outline="0" axis="axisRow" fieldPosition="0"/>
    </format>
    <format dxfId="263">
      <pivotArea dataOnly="0" labelOnly="1" outline="0" fieldPosition="0">
        <references count="1">
          <reference field="12" count="0"/>
        </references>
      </pivotArea>
    </format>
    <format dxfId="264">
      <pivotArea dataOnly="0" labelOnly="1" grandRow="1" outline="0" fieldPosition="0"/>
    </format>
    <format dxfId="265">
      <pivotArea dataOnly="0" labelOnly="1" outline="0" axis="axisValues" fieldPosition="0"/>
    </format>
  </formats>
  <chartFormats count="23">
    <chartFormat chart="0" format="0" series="1">
      <pivotArea type="data" outline="0" fieldPosition="0">
        <references count="1">
          <reference field="4294967294" count="1" selected="0">
            <x v="0"/>
          </reference>
        </references>
      </pivotArea>
    </chartFormat>
    <chartFormat chart="1" format="0" series="1">
      <pivotArea type="data" outline="0" fieldPosition="0">
        <references count="1">
          <reference field="4294967294" count="1" selected="0">
            <x v="0"/>
          </reference>
        </references>
      </pivotArea>
    </chartFormat>
    <chartFormat chart="1" format="1" series="1">
      <pivotArea type="data" outline="0" fieldPosition="0">
        <references count="2">
          <reference field="4294967294" count="1" selected="0">
            <x v="0"/>
          </reference>
          <reference field="12" count="1" selected="0">
            <x v="1"/>
          </reference>
        </references>
      </pivotArea>
    </chartFormat>
    <chartFormat chart="1" format="2" series="1">
      <pivotArea type="data" outline="0" fieldPosition="0">
        <references count="2">
          <reference field="4294967294" count="1" selected="0">
            <x v="0"/>
          </reference>
          <reference field="12" count="1" selected="0">
            <x v="2"/>
          </reference>
        </references>
      </pivotArea>
    </chartFormat>
    <chartFormat chart="1" format="3">
      <pivotArea type="data" outline="0" fieldPosition="0">
        <references count="2">
          <reference field="4294967294" count="1" selected="0">
            <x v="0"/>
          </reference>
          <reference field="12" count="1" selected="0">
            <x v="0"/>
          </reference>
        </references>
      </pivotArea>
    </chartFormat>
    <chartFormat chart="1" format="4">
      <pivotArea type="data" outline="0" fieldPosition="0">
        <references count="2">
          <reference field="4294967294" count="1" selected="0">
            <x v="0"/>
          </reference>
          <reference field="12" count="1" selected="0">
            <x v="1"/>
          </reference>
        </references>
      </pivotArea>
    </chartFormat>
    <chartFormat chart="1" format="5">
      <pivotArea type="data" outline="0" fieldPosition="0">
        <references count="2">
          <reference field="4294967294" count="1" selected="0">
            <x v="0"/>
          </reference>
          <reference field="12" count="1" selected="0">
            <x v="2"/>
          </reference>
        </references>
      </pivotArea>
    </chartFormat>
    <chartFormat chart="2" format="6" series="1">
      <pivotArea type="data" outline="0" fieldPosition="0">
        <references count="1">
          <reference field="4294967294" count="1" selected="0">
            <x v="0"/>
          </reference>
        </references>
      </pivotArea>
    </chartFormat>
    <chartFormat chart="2" format="7">
      <pivotArea type="data" outline="0" fieldPosition="0">
        <references count="2">
          <reference field="4294967294" count="1" selected="0">
            <x v="0"/>
          </reference>
          <reference field="12" count="1" selected="0">
            <x v="0"/>
          </reference>
        </references>
      </pivotArea>
    </chartFormat>
    <chartFormat chart="2" format="8">
      <pivotArea type="data" outline="0" fieldPosition="0">
        <references count="2">
          <reference field="4294967294" count="1" selected="0">
            <x v="0"/>
          </reference>
          <reference field="12" count="1" selected="0">
            <x v="1"/>
          </reference>
        </references>
      </pivotArea>
    </chartFormat>
    <chartFormat chart="2" format="9">
      <pivotArea type="data" outline="0" fieldPosition="0">
        <references count="2">
          <reference field="4294967294" count="1" selected="0">
            <x v="0"/>
          </reference>
          <reference field="12" count="1" selected="0">
            <x v="2"/>
          </reference>
        </references>
      </pivotArea>
    </chartFormat>
    <chartFormat chart="3" format="10" series="1">
      <pivotArea type="data" outline="0" fieldPosition="0">
        <references count="1">
          <reference field="4294967294" count="1" selected="0">
            <x v="0"/>
          </reference>
        </references>
      </pivotArea>
    </chartFormat>
    <chartFormat chart="3" format="11">
      <pivotArea type="data" outline="0" fieldPosition="0">
        <references count="2">
          <reference field="4294967294" count="1" selected="0">
            <x v="0"/>
          </reference>
          <reference field="12" count="1" selected="0">
            <x v="0"/>
          </reference>
        </references>
      </pivotArea>
    </chartFormat>
    <chartFormat chart="3" format="12">
      <pivotArea type="data" outline="0" fieldPosition="0">
        <references count="2">
          <reference field="4294967294" count="1" selected="0">
            <x v="0"/>
          </reference>
          <reference field="12" count="1" selected="0">
            <x v="1"/>
          </reference>
        </references>
      </pivotArea>
    </chartFormat>
    <chartFormat chart="3" format="13">
      <pivotArea type="data" outline="0" fieldPosition="0">
        <references count="2">
          <reference field="4294967294" count="1" selected="0">
            <x v="0"/>
          </reference>
          <reference field="12" count="1" selected="0">
            <x v="2"/>
          </reference>
        </references>
      </pivotArea>
    </chartFormat>
    <chartFormat chart="4" format="14" series="1">
      <pivotArea type="data" outline="0" fieldPosition="0">
        <references count="1">
          <reference field="4294967294" count="1" selected="0">
            <x v="0"/>
          </reference>
        </references>
      </pivotArea>
    </chartFormat>
    <chartFormat chart="4" format="15">
      <pivotArea type="data" outline="0" fieldPosition="0">
        <references count="2">
          <reference field="4294967294" count="1" selected="0">
            <x v="0"/>
          </reference>
          <reference field="12" count="1" selected="0">
            <x v="0"/>
          </reference>
        </references>
      </pivotArea>
    </chartFormat>
    <chartFormat chart="4" format="16">
      <pivotArea type="data" outline="0" fieldPosition="0">
        <references count="2">
          <reference field="4294967294" count="1" selected="0">
            <x v="0"/>
          </reference>
          <reference field="12" count="1" selected="0">
            <x v="1"/>
          </reference>
        </references>
      </pivotArea>
    </chartFormat>
    <chartFormat chart="4" format="17">
      <pivotArea type="data" outline="0" fieldPosition="0">
        <references count="2">
          <reference field="4294967294" count="1" selected="0">
            <x v="0"/>
          </reference>
          <reference field="12" count="1" selected="0">
            <x v="2"/>
          </reference>
        </references>
      </pivotArea>
    </chartFormat>
    <chartFormat chart="5" format="18" series="1">
      <pivotArea type="data" outline="0" fieldPosition="0">
        <references count="1">
          <reference field="4294967294" count="1" selected="0">
            <x v="0"/>
          </reference>
        </references>
      </pivotArea>
    </chartFormat>
    <chartFormat chart="5" format="19">
      <pivotArea type="data" outline="0" fieldPosition="0">
        <references count="2">
          <reference field="4294967294" count="1" selected="0">
            <x v="0"/>
          </reference>
          <reference field="12" count="1" selected="0">
            <x v="0"/>
          </reference>
        </references>
      </pivotArea>
    </chartFormat>
    <chartFormat chart="5" format="20">
      <pivotArea type="data" outline="0" fieldPosition="0">
        <references count="2">
          <reference field="4294967294" count="1" selected="0">
            <x v="0"/>
          </reference>
          <reference field="12" count="1" selected="0">
            <x v="1"/>
          </reference>
        </references>
      </pivotArea>
    </chartFormat>
    <chartFormat chart="5" format="21">
      <pivotArea type="data" outline="0" fieldPosition="0">
        <references count="2">
          <reference field="4294967294" count="1" selected="0">
            <x v="0"/>
          </reference>
          <reference field="12"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73779FFC-3221-44B1-8979-93F6C0F64EA9}" name="PivotTable6" cacheId="843"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chartFormat="8">
  <location ref="A98:F100" firstHeaderRow="1" firstDataRow="2" firstDataCol="1"/>
  <pivotFields count="21">
    <pivotField compact="0" outline="0" showAll="0"/>
    <pivotField compact="0" outline="0" showAll="0"/>
    <pivotField axis="axisCol" dataField="1" compact="0" outline="0" showAll="0" sortType="ascending">
      <items count="6">
        <item m="1" x="4"/>
        <item x="2"/>
        <item x="0"/>
        <item x="1"/>
        <item x="3"/>
        <item t="default"/>
      </items>
    </pivotField>
    <pivotField compact="0" outline="0" showAll="0">
      <items count="3">
        <item x="1"/>
        <item x="0"/>
        <item t="default"/>
      </items>
    </pivotField>
    <pivotField compact="0" numFmtId="14" outline="0" showAll="0"/>
    <pivotField compact="0" outline="0" showAll="0"/>
    <pivotField compact="0" outline="0" showAll="0"/>
    <pivotField compact="0" numFmtId="1"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Items count="1">
    <i/>
  </rowItems>
  <colFields count="1">
    <field x="2"/>
  </colFields>
  <colItems count="5">
    <i>
      <x v="1"/>
    </i>
    <i>
      <x v="2"/>
    </i>
    <i>
      <x v="3"/>
    </i>
    <i>
      <x v="4"/>
    </i>
    <i t="grand">
      <x/>
    </i>
  </colItems>
  <dataFields count="1">
    <dataField name="Count of Age Bracket" fld="2" subtotal="count" baseField="0" baseItem="0"/>
  </dataFields>
  <formats count="29">
    <format dxfId="218">
      <pivotArea dataOnly="0" labelOnly="1" outline="0" fieldPosition="0">
        <references count="1">
          <reference field="2" count="0"/>
        </references>
      </pivotArea>
    </format>
    <format dxfId="219">
      <pivotArea dataOnly="0" labelOnly="1" grandCol="1" outline="0" fieldPosition="0"/>
    </format>
    <format dxfId="220">
      <pivotArea type="all" dataOnly="0" outline="0" fieldPosition="0"/>
    </format>
    <format dxfId="221">
      <pivotArea outline="0" collapsedLevelsAreSubtotals="1" fieldPosition="0"/>
    </format>
    <format dxfId="222">
      <pivotArea type="origin" dataOnly="0" labelOnly="1" outline="0" offset="A1" fieldPosition="0"/>
    </format>
    <format dxfId="223">
      <pivotArea dataOnly="0" labelOnly="1" outline="0" axis="axisValues" fieldPosition="0"/>
    </format>
    <format dxfId="224">
      <pivotArea field="2" type="button" dataOnly="0" labelOnly="1" outline="0" axis="axisCol" fieldPosition="0"/>
    </format>
    <format dxfId="225">
      <pivotArea type="topRight" dataOnly="0" labelOnly="1" outline="0" fieldPosition="0"/>
    </format>
    <format dxfId="226">
      <pivotArea type="origin" dataOnly="0" labelOnly="1" outline="0" offset="A2" fieldPosition="0"/>
    </format>
    <format dxfId="227">
      <pivotArea dataOnly="0" labelOnly="1" outline="0" fieldPosition="0">
        <references count="1">
          <reference field="2" count="0"/>
        </references>
      </pivotArea>
    </format>
    <format dxfId="228">
      <pivotArea dataOnly="0" labelOnly="1" grandCol="1" outline="0" fieldPosition="0"/>
    </format>
    <format dxfId="229">
      <pivotArea type="all" dataOnly="0" outline="0" fieldPosition="0"/>
    </format>
    <format dxfId="230">
      <pivotArea outline="0" collapsedLevelsAreSubtotals="1" fieldPosition="0"/>
    </format>
    <format dxfId="231">
      <pivotArea type="origin" dataOnly="0" labelOnly="1" outline="0" offset="A1" fieldPosition="0"/>
    </format>
    <format dxfId="232">
      <pivotArea dataOnly="0" labelOnly="1" outline="0" axis="axisValues" fieldPosition="0"/>
    </format>
    <format dxfId="233">
      <pivotArea field="2" type="button" dataOnly="0" labelOnly="1" outline="0" axis="axisCol" fieldPosition="0"/>
    </format>
    <format dxfId="234">
      <pivotArea type="topRight" dataOnly="0" labelOnly="1" outline="0" fieldPosition="0"/>
    </format>
    <format dxfId="235">
      <pivotArea type="origin" dataOnly="0" labelOnly="1" outline="0" offset="A2" fieldPosition="0"/>
    </format>
    <format dxfId="236">
      <pivotArea dataOnly="0" labelOnly="1" outline="0" fieldPosition="0">
        <references count="1">
          <reference field="2" count="0"/>
        </references>
      </pivotArea>
    </format>
    <format dxfId="237">
      <pivotArea dataOnly="0" labelOnly="1" grandCol="1" outline="0" fieldPosition="0"/>
    </format>
    <format dxfId="238">
      <pivotArea type="all" dataOnly="0" outline="0" fieldPosition="0"/>
    </format>
    <format dxfId="239">
      <pivotArea outline="0" collapsedLevelsAreSubtotals="1" fieldPosition="0"/>
    </format>
    <format dxfId="240">
      <pivotArea type="origin" dataOnly="0" labelOnly="1" outline="0" offset="A1" fieldPosition="0"/>
    </format>
    <format dxfId="241">
      <pivotArea dataOnly="0" labelOnly="1" outline="0" axis="axisValues" fieldPosition="0"/>
    </format>
    <format dxfId="242">
      <pivotArea field="2" type="button" dataOnly="0" labelOnly="1" outline="0" axis="axisCol" fieldPosition="0"/>
    </format>
    <format dxfId="243">
      <pivotArea type="topRight" dataOnly="0" labelOnly="1" outline="0" fieldPosition="0"/>
    </format>
    <format dxfId="244">
      <pivotArea type="origin" dataOnly="0" labelOnly="1" outline="0" offset="A2" fieldPosition="0"/>
    </format>
    <format dxfId="245">
      <pivotArea dataOnly="0" labelOnly="1" outline="0" fieldPosition="0">
        <references count="1">
          <reference field="2" count="0"/>
        </references>
      </pivotArea>
    </format>
    <format dxfId="246">
      <pivotArea dataOnly="0" labelOnly="1" grandCol="1" outline="0" fieldPosition="0"/>
    </format>
  </formats>
  <chartFormats count="34">
    <chartFormat chart="0" format="0" series="1">
      <pivotArea type="data" outline="0" fieldPosition="0">
        <references count="2">
          <reference field="4294967294" count="1" selected="0">
            <x v="0"/>
          </reference>
          <reference field="2" count="1" selected="0">
            <x v="0"/>
          </reference>
        </references>
      </pivotArea>
    </chartFormat>
    <chartFormat chart="0" format="1" series="1">
      <pivotArea type="data" outline="0" fieldPosition="0">
        <references count="2">
          <reference field="4294967294" count="1" selected="0">
            <x v="0"/>
          </reference>
          <reference field="2" count="1" selected="0">
            <x v="1"/>
          </reference>
        </references>
      </pivotArea>
    </chartFormat>
    <chartFormat chart="0" format="2" series="1">
      <pivotArea type="data" outline="0" fieldPosition="0">
        <references count="2">
          <reference field="4294967294" count="1" selected="0">
            <x v="0"/>
          </reference>
          <reference field="2" count="1" selected="0">
            <x v="2"/>
          </reference>
        </references>
      </pivotArea>
    </chartFormat>
    <chartFormat chart="0" format="3" series="1">
      <pivotArea type="data" outline="0" fieldPosition="0">
        <references count="2">
          <reference field="4294967294" count="1" selected="0">
            <x v="0"/>
          </reference>
          <reference field="2" count="1" selected="0">
            <x v="3"/>
          </reference>
        </references>
      </pivotArea>
    </chartFormat>
    <chartFormat chart="0" format="4" series="1">
      <pivotArea type="data" outline="0" fieldPosition="0">
        <references count="2">
          <reference field="4294967294" count="1" selected="0">
            <x v="0"/>
          </reference>
          <reference field="2" count="1" selected="0">
            <x v="4"/>
          </reference>
        </references>
      </pivotArea>
    </chartFormat>
    <chartFormat chart="1" format="5" series="1">
      <pivotArea type="data" outline="0" fieldPosition="0">
        <references count="2">
          <reference field="4294967294" count="1" selected="0">
            <x v="0"/>
          </reference>
          <reference field="2" count="1" selected="0">
            <x v="1"/>
          </reference>
        </references>
      </pivotArea>
    </chartFormat>
    <chartFormat chart="1" format="6" series="1">
      <pivotArea type="data" outline="0" fieldPosition="0">
        <references count="2">
          <reference field="4294967294" count="1" selected="0">
            <x v="0"/>
          </reference>
          <reference field="2" count="1" selected="0">
            <x v="2"/>
          </reference>
        </references>
      </pivotArea>
    </chartFormat>
    <chartFormat chart="1" format="7" series="1">
      <pivotArea type="data" outline="0" fieldPosition="0">
        <references count="2">
          <reference field="4294967294" count="1" selected="0">
            <x v="0"/>
          </reference>
          <reference field="2" count="1" selected="0">
            <x v="3"/>
          </reference>
        </references>
      </pivotArea>
    </chartFormat>
    <chartFormat chart="1" format="8" series="1">
      <pivotArea type="data" outline="0" fieldPosition="0">
        <references count="2">
          <reference field="4294967294" count="1" selected="0">
            <x v="0"/>
          </reference>
          <reference field="2" count="1" selected="0">
            <x v="4"/>
          </reference>
        </references>
      </pivotArea>
    </chartFormat>
    <chartFormat chart="2" format="9" series="1">
      <pivotArea type="data" outline="0" fieldPosition="0">
        <references count="2">
          <reference field="4294967294" count="1" selected="0">
            <x v="0"/>
          </reference>
          <reference field="2" count="1" selected="0">
            <x v="1"/>
          </reference>
        </references>
      </pivotArea>
    </chartFormat>
    <chartFormat chart="2" format="10" series="1">
      <pivotArea type="data" outline="0" fieldPosition="0">
        <references count="2">
          <reference field="4294967294" count="1" selected="0">
            <x v="0"/>
          </reference>
          <reference field="2" count="1" selected="0">
            <x v="2"/>
          </reference>
        </references>
      </pivotArea>
    </chartFormat>
    <chartFormat chart="2" format="11" series="1">
      <pivotArea type="data" outline="0" fieldPosition="0">
        <references count="2">
          <reference field="4294967294" count="1" selected="0">
            <x v="0"/>
          </reference>
          <reference field="2" count="1" selected="0">
            <x v="3"/>
          </reference>
        </references>
      </pivotArea>
    </chartFormat>
    <chartFormat chart="2" format="12" series="1">
      <pivotArea type="data" outline="0" fieldPosition="0">
        <references count="2">
          <reference field="4294967294" count="1" selected="0">
            <x v="0"/>
          </reference>
          <reference field="2" count="1" selected="0">
            <x v="4"/>
          </reference>
        </references>
      </pivotArea>
    </chartFormat>
    <chartFormat chart="3" format="13" series="1">
      <pivotArea type="data" outline="0" fieldPosition="0">
        <references count="2">
          <reference field="4294967294" count="1" selected="0">
            <x v="0"/>
          </reference>
          <reference field="2" count="1" selected="0">
            <x v="1"/>
          </reference>
        </references>
      </pivotArea>
    </chartFormat>
    <chartFormat chart="3" format="14" series="1">
      <pivotArea type="data" outline="0" fieldPosition="0">
        <references count="2">
          <reference field="4294967294" count="1" selected="0">
            <x v="0"/>
          </reference>
          <reference field="2" count="1" selected="0">
            <x v="2"/>
          </reference>
        </references>
      </pivotArea>
    </chartFormat>
    <chartFormat chart="3" format="15" series="1">
      <pivotArea type="data" outline="0" fieldPosition="0">
        <references count="2">
          <reference field="4294967294" count="1" selected="0">
            <x v="0"/>
          </reference>
          <reference field="2" count="1" selected="0">
            <x v="3"/>
          </reference>
        </references>
      </pivotArea>
    </chartFormat>
    <chartFormat chart="3" format="16" series="1">
      <pivotArea type="data" outline="0" fieldPosition="0">
        <references count="2">
          <reference field="4294967294" count="1" selected="0">
            <x v="0"/>
          </reference>
          <reference field="2" count="1" selected="0">
            <x v="4"/>
          </reference>
        </references>
      </pivotArea>
    </chartFormat>
    <chartFormat chart="4" format="17" series="1">
      <pivotArea type="data" outline="0" fieldPosition="0">
        <references count="2">
          <reference field="4294967294" count="1" selected="0">
            <x v="0"/>
          </reference>
          <reference field="2" count="1" selected="0">
            <x v="1"/>
          </reference>
        </references>
      </pivotArea>
    </chartFormat>
    <chartFormat chart="4" format="18" series="1">
      <pivotArea type="data" outline="0" fieldPosition="0">
        <references count="2">
          <reference field="4294967294" count="1" selected="0">
            <x v="0"/>
          </reference>
          <reference field="2" count="1" selected="0">
            <x v="2"/>
          </reference>
        </references>
      </pivotArea>
    </chartFormat>
    <chartFormat chart="4" format="19" series="1">
      <pivotArea type="data" outline="0" fieldPosition="0">
        <references count="2">
          <reference field="4294967294" count="1" selected="0">
            <x v="0"/>
          </reference>
          <reference field="2" count="1" selected="0">
            <x v="3"/>
          </reference>
        </references>
      </pivotArea>
    </chartFormat>
    <chartFormat chart="4" format="20" series="1">
      <pivotArea type="data" outline="0" fieldPosition="0">
        <references count="2">
          <reference field="4294967294" count="1" selected="0">
            <x v="0"/>
          </reference>
          <reference field="2" count="1" selected="0">
            <x v="4"/>
          </reference>
        </references>
      </pivotArea>
    </chartFormat>
    <chartFormat chart="5" format="13" series="1">
      <pivotArea type="data" outline="0" fieldPosition="0">
        <references count="2">
          <reference field="4294967294" count="1" selected="0">
            <x v="0"/>
          </reference>
          <reference field="2" count="1" selected="0">
            <x v="1"/>
          </reference>
        </references>
      </pivotArea>
    </chartFormat>
    <chartFormat chart="5" format="14" series="1">
      <pivotArea type="data" outline="0" fieldPosition="0">
        <references count="2">
          <reference field="4294967294" count="1" selected="0">
            <x v="0"/>
          </reference>
          <reference field="2" count="1" selected="0">
            <x v="2"/>
          </reference>
        </references>
      </pivotArea>
    </chartFormat>
    <chartFormat chart="5" format="15" series="1">
      <pivotArea type="data" outline="0" fieldPosition="0">
        <references count="2">
          <reference field="4294967294" count="1" selected="0">
            <x v="0"/>
          </reference>
          <reference field="2" count="1" selected="0">
            <x v="3"/>
          </reference>
        </references>
      </pivotArea>
    </chartFormat>
    <chartFormat chart="5" format="16" series="1">
      <pivotArea type="data" outline="0" fieldPosition="0">
        <references count="2">
          <reference field="4294967294" count="1" selected="0">
            <x v="0"/>
          </reference>
          <reference field="2" count="1" selected="0">
            <x v="4"/>
          </reference>
        </references>
      </pivotArea>
    </chartFormat>
    <chartFormat chart="6" format="17" series="1">
      <pivotArea type="data" outline="0" fieldPosition="0">
        <references count="2">
          <reference field="4294967294" count="1" selected="0">
            <x v="0"/>
          </reference>
          <reference field="2" count="1" selected="0">
            <x v="1"/>
          </reference>
        </references>
      </pivotArea>
    </chartFormat>
    <chartFormat chart="6" format="18" series="1">
      <pivotArea type="data" outline="0" fieldPosition="0">
        <references count="2">
          <reference field="4294967294" count="1" selected="0">
            <x v="0"/>
          </reference>
          <reference field="2" count="1" selected="0">
            <x v="2"/>
          </reference>
        </references>
      </pivotArea>
    </chartFormat>
    <chartFormat chart="6" format="19" series="1">
      <pivotArea type="data" outline="0" fieldPosition="0">
        <references count="2">
          <reference field="4294967294" count="1" selected="0">
            <x v="0"/>
          </reference>
          <reference field="2" count="1" selected="0">
            <x v="3"/>
          </reference>
        </references>
      </pivotArea>
    </chartFormat>
    <chartFormat chart="6" format="20" series="1">
      <pivotArea type="data" outline="0" fieldPosition="0">
        <references count="2">
          <reference field="4294967294" count="1" selected="0">
            <x v="0"/>
          </reference>
          <reference field="2" count="1" selected="0">
            <x v="4"/>
          </reference>
        </references>
      </pivotArea>
    </chartFormat>
    <chartFormat chart="7" format="0" series="1">
      <pivotArea type="data" outline="0" fieldPosition="0">
        <references count="2">
          <reference field="4294967294" count="1" selected="0">
            <x v="0"/>
          </reference>
          <reference field="2" count="1" selected="0">
            <x v="1"/>
          </reference>
        </references>
      </pivotArea>
    </chartFormat>
    <chartFormat chart="7" format="1" series="1">
      <pivotArea type="data" outline="0" fieldPosition="0">
        <references count="2">
          <reference field="4294967294" count="1" selected="0">
            <x v="0"/>
          </reference>
          <reference field="2" count="1" selected="0">
            <x v="2"/>
          </reference>
        </references>
      </pivotArea>
    </chartFormat>
    <chartFormat chart="7" format="2" series="1">
      <pivotArea type="data" outline="0" fieldPosition="0">
        <references count="2">
          <reference field="4294967294" count="1" selected="0">
            <x v="0"/>
          </reference>
          <reference field="2" count="1" selected="0">
            <x v="3"/>
          </reference>
        </references>
      </pivotArea>
    </chartFormat>
    <chartFormat chart="7" format="3" series="1">
      <pivotArea type="data" outline="0" fieldPosition="0">
        <references count="2">
          <reference field="4294967294" count="1" selected="0">
            <x v="0"/>
          </reference>
          <reference field="2" count="1" selected="0">
            <x v="4"/>
          </reference>
        </references>
      </pivotArea>
    </chartFormat>
    <chartFormat chart="4" format="21" series="1">
      <pivotArea type="data" outline="0" fieldPosition="0">
        <references count="2">
          <reference field="4294967294" count="1" selected="0">
            <x v="0"/>
          </reference>
          <reference field="2"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D694CFC1-9342-414F-9250-3649EB06D094}" name="PivotTable7" cacheId="843"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chartFormat="5">
  <location ref="M4:N11" firstHeaderRow="1" firstDataRow="1" firstDataCol="1"/>
  <pivotFields count="21">
    <pivotField compact="0" outline="0" showAll="0"/>
    <pivotField compact="0" outline="0" showAll="0"/>
    <pivotField compact="0" outline="0" showAll="0"/>
    <pivotField compact="0" outline="0" showAll="0">
      <items count="3">
        <item x="1"/>
        <item x="0"/>
        <item t="default"/>
      </items>
    </pivotField>
    <pivotField compact="0" numFmtId="14" outline="0" showAll="0"/>
    <pivotField compact="0" outline="0" showAll="0"/>
    <pivotField compact="0" outline="0" showAll="0"/>
    <pivotField compact="0" numFmtId="1" outline="0" showAll="0"/>
    <pivotField axis="axisRow" compact="0" outline="0" showAll="0">
      <items count="7">
        <item x="2"/>
        <item x="4"/>
        <item x="5"/>
        <item x="0"/>
        <item x="1"/>
        <item x="3"/>
        <item t="default"/>
      </items>
    </pivotField>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8"/>
  </rowFields>
  <rowItems count="7">
    <i>
      <x/>
    </i>
    <i>
      <x v="1"/>
    </i>
    <i>
      <x v="2"/>
    </i>
    <i>
      <x v="3"/>
    </i>
    <i>
      <x v="4"/>
    </i>
    <i>
      <x v="5"/>
    </i>
    <i t="grand">
      <x/>
    </i>
  </rowItems>
  <colItems count="1">
    <i/>
  </colItems>
  <dataFields count="1">
    <dataField name="Count of Type of bear" fld="12" subtotal="count" baseField="0" baseItem="0"/>
  </dataFields>
  <formats count="18">
    <format dxfId="200">
      <pivotArea type="all" dataOnly="0" outline="0" fieldPosition="0"/>
    </format>
    <format dxfId="201">
      <pivotArea outline="0" collapsedLevelsAreSubtotals="1" fieldPosition="0"/>
    </format>
    <format dxfId="202">
      <pivotArea field="8" type="button" dataOnly="0" labelOnly="1" outline="0" axis="axisRow" fieldPosition="0"/>
    </format>
    <format dxfId="203">
      <pivotArea dataOnly="0" labelOnly="1" outline="0" fieldPosition="0">
        <references count="1">
          <reference field="8" count="0"/>
        </references>
      </pivotArea>
    </format>
    <format dxfId="204">
      <pivotArea dataOnly="0" labelOnly="1" grandRow="1" outline="0" fieldPosition="0"/>
    </format>
    <format dxfId="205">
      <pivotArea dataOnly="0" labelOnly="1" outline="0" axis="axisValues" fieldPosition="0"/>
    </format>
    <format dxfId="206">
      <pivotArea type="all" dataOnly="0" outline="0" fieldPosition="0"/>
    </format>
    <format dxfId="207">
      <pivotArea outline="0" collapsedLevelsAreSubtotals="1" fieldPosition="0"/>
    </format>
    <format dxfId="208">
      <pivotArea field="8" type="button" dataOnly="0" labelOnly="1" outline="0" axis="axisRow" fieldPosition="0"/>
    </format>
    <format dxfId="209">
      <pivotArea dataOnly="0" labelOnly="1" outline="0" fieldPosition="0">
        <references count="1">
          <reference field="8" count="0"/>
        </references>
      </pivotArea>
    </format>
    <format dxfId="210">
      <pivotArea dataOnly="0" labelOnly="1" grandRow="1" outline="0" fieldPosition="0"/>
    </format>
    <format dxfId="211">
      <pivotArea dataOnly="0" labelOnly="1" outline="0" axis="axisValues" fieldPosition="0"/>
    </format>
    <format dxfId="212">
      <pivotArea type="all" dataOnly="0" outline="0" fieldPosition="0"/>
    </format>
    <format dxfId="213">
      <pivotArea outline="0" collapsedLevelsAreSubtotals="1" fieldPosition="0"/>
    </format>
    <format dxfId="214">
      <pivotArea field="8" type="button" dataOnly="0" labelOnly="1" outline="0" axis="axisRow" fieldPosition="0"/>
    </format>
    <format dxfId="215">
      <pivotArea dataOnly="0" labelOnly="1" outline="0" fieldPosition="0">
        <references count="1">
          <reference field="8" count="0"/>
        </references>
      </pivotArea>
    </format>
    <format dxfId="216">
      <pivotArea dataOnly="0" labelOnly="1" grandRow="1" outline="0" fieldPosition="0"/>
    </format>
    <format dxfId="217">
      <pivotArea dataOnly="0" labelOnly="1" outline="0" axis="axisValues" fieldPosition="0"/>
    </format>
  </formats>
  <chartFormats count="5">
    <chartFormat chart="0"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 chart="3" format="3" series="1">
      <pivotArea type="data" outline="0" fieldPosition="0">
        <references count="1">
          <reference field="4294967294" count="1" selected="0">
            <x v="0"/>
          </reference>
        </references>
      </pivotArea>
    </chartFormat>
    <chartFormat chart="4"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27548C4-BDBA-42C6-9FE9-E1040AFEC320}" name="PivotTable3" cacheId="843"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chartFormat="7">
  <location ref="A58:E72" firstHeaderRow="1" firstDataRow="2" firstDataCol="1"/>
  <pivotFields count="21">
    <pivotField compact="0" outline="0" showAll="0"/>
    <pivotField compact="0" outline="0" showAll="0"/>
    <pivotField compact="0" outline="0" showAll="0"/>
    <pivotField compact="0" outline="0" showAll="0">
      <items count="3">
        <item x="1"/>
        <item x="0"/>
        <item t="default"/>
      </items>
    </pivotField>
    <pivotField compact="0" numFmtId="14" outline="0" showAll="0"/>
    <pivotField axis="axisRow" compact="0" outline="0" showAll="0">
      <items count="13">
        <item x="0"/>
        <item x="1"/>
        <item x="2"/>
        <item x="4"/>
        <item x="5"/>
        <item x="8"/>
        <item x="7"/>
        <item x="6"/>
        <item x="9"/>
        <item x="3"/>
        <item x="10"/>
        <item x="11"/>
        <item t="default"/>
      </items>
    </pivotField>
    <pivotField compact="0" outline="0" showAll="0"/>
    <pivotField compact="0" numFmtId="1" outline="0" showAll="0"/>
    <pivotField compact="0" outline="0" showAll="0"/>
    <pivotField compact="0" outline="0" showAll="0"/>
    <pivotField compact="0" outline="0" showAll="0"/>
    <pivotField compact="0" outline="0" showAll="0"/>
    <pivotField axis="axisCol" dataField="1" compact="0" outline="0" showAll="0">
      <items count="4">
        <item x="2"/>
        <item x="1"/>
        <item x="0"/>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5"/>
  </rowFields>
  <rowItems count="13">
    <i>
      <x/>
    </i>
    <i>
      <x v="1"/>
    </i>
    <i>
      <x v="2"/>
    </i>
    <i>
      <x v="3"/>
    </i>
    <i>
      <x v="4"/>
    </i>
    <i>
      <x v="5"/>
    </i>
    <i>
      <x v="6"/>
    </i>
    <i>
      <x v="7"/>
    </i>
    <i>
      <x v="8"/>
    </i>
    <i>
      <x v="9"/>
    </i>
    <i>
      <x v="10"/>
    </i>
    <i>
      <x v="11"/>
    </i>
    <i t="grand">
      <x/>
    </i>
  </rowItems>
  <colFields count="1">
    <field x="12"/>
  </colFields>
  <colItems count="4">
    <i>
      <x/>
    </i>
    <i>
      <x v="1"/>
    </i>
    <i>
      <x v="2"/>
    </i>
    <i t="grand">
      <x/>
    </i>
  </colItems>
  <dataFields count="1">
    <dataField name="Count of Type of bear" fld="12" subtotal="count" baseField="0" baseItem="0"/>
  </dataFields>
  <formats count="32">
    <format dxfId="168">
      <pivotArea dataOnly="0" labelOnly="1" outline="0" fieldPosition="0">
        <references count="1">
          <reference field="12" count="0"/>
        </references>
      </pivotArea>
    </format>
    <format dxfId="169">
      <pivotArea dataOnly="0" labelOnly="1" grandCol="1" outline="0" fieldPosition="0"/>
    </format>
    <format dxfId="170">
      <pivotArea type="all" dataOnly="0" outline="0" fieldPosition="0"/>
    </format>
    <format dxfId="171">
      <pivotArea outline="0" collapsedLevelsAreSubtotals="1" fieldPosition="0"/>
    </format>
    <format dxfId="172">
      <pivotArea type="origin" dataOnly="0" labelOnly="1" outline="0" fieldPosition="0"/>
    </format>
    <format dxfId="173">
      <pivotArea field="12" type="button" dataOnly="0" labelOnly="1" outline="0" axis="axisCol" fieldPosition="0"/>
    </format>
    <format dxfId="174">
      <pivotArea type="topRight" dataOnly="0" labelOnly="1" outline="0" fieldPosition="0"/>
    </format>
    <format dxfId="175">
      <pivotArea field="5" type="button" dataOnly="0" labelOnly="1" outline="0" axis="axisRow" fieldPosition="0"/>
    </format>
    <format dxfId="176">
      <pivotArea dataOnly="0" labelOnly="1" outline="0" fieldPosition="0">
        <references count="1">
          <reference field="5" count="0"/>
        </references>
      </pivotArea>
    </format>
    <format dxfId="177">
      <pivotArea dataOnly="0" labelOnly="1" grandRow="1" outline="0" fieldPosition="0"/>
    </format>
    <format dxfId="178">
      <pivotArea dataOnly="0" labelOnly="1" outline="0" fieldPosition="0">
        <references count="1">
          <reference field="12" count="0"/>
        </references>
      </pivotArea>
    </format>
    <format dxfId="179">
      <pivotArea dataOnly="0" labelOnly="1" grandCol="1" outline="0" fieldPosition="0"/>
    </format>
    <format dxfId="180">
      <pivotArea type="all" dataOnly="0" outline="0" fieldPosition="0"/>
    </format>
    <format dxfId="181">
      <pivotArea outline="0" collapsedLevelsAreSubtotals="1" fieldPosition="0"/>
    </format>
    <format dxfId="182">
      <pivotArea type="origin" dataOnly="0" labelOnly="1" outline="0" fieldPosition="0"/>
    </format>
    <format dxfId="183">
      <pivotArea field="12" type="button" dataOnly="0" labelOnly="1" outline="0" axis="axisCol" fieldPosition="0"/>
    </format>
    <format dxfId="184">
      <pivotArea type="topRight" dataOnly="0" labelOnly="1" outline="0" fieldPosition="0"/>
    </format>
    <format dxfId="185">
      <pivotArea field="5" type="button" dataOnly="0" labelOnly="1" outline="0" axis="axisRow" fieldPosition="0"/>
    </format>
    <format dxfId="186">
      <pivotArea dataOnly="0" labelOnly="1" outline="0" fieldPosition="0">
        <references count="1">
          <reference field="5" count="0"/>
        </references>
      </pivotArea>
    </format>
    <format dxfId="187">
      <pivotArea dataOnly="0" labelOnly="1" grandRow="1" outline="0" fieldPosition="0"/>
    </format>
    <format dxfId="188">
      <pivotArea dataOnly="0" labelOnly="1" outline="0" fieldPosition="0">
        <references count="1">
          <reference field="12" count="0"/>
        </references>
      </pivotArea>
    </format>
    <format dxfId="189">
      <pivotArea dataOnly="0" labelOnly="1" grandCol="1" outline="0" fieldPosition="0"/>
    </format>
    <format dxfId="190">
      <pivotArea type="all" dataOnly="0" outline="0" fieldPosition="0"/>
    </format>
    <format dxfId="191">
      <pivotArea outline="0" collapsedLevelsAreSubtotals="1" fieldPosition="0"/>
    </format>
    <format dxfId="192">
      <pivotArea type="origin" dataOnly="0" labelOnly="1" outline="0" fieldPosition="0"/>
    </format>
    <format dxfId="193">
      <pivotArea field="12" type="button" dataOnly="0" labelOnly="1" outline="0" axis="axisCol" fieldPosition="0"/>
    </format>
    <format dxfId="194">
      <pivotArea type="topRight" dataOnly="0" labelOnly="1" outline="0" fieldPosition="0"/>
    </format>
    <format dxfId="195">
      <pivotArea field="5" type="button" dataOnly="0" labelOnly="1" outline="0" axis="axisRow" fieldPosition="0"/>
    </format>
    <format dxfId="196">
      <pivotArea dataOnly="0" labelOnly="1" outline="0" fieldPosition="0">
        <references count="1">
          <reference field="5" count="0"/>
        </references>
      </pivotArea>
    </format>
    <format dxfId="197">
      <pivotArea dataOnly="0" labelOnly="1" grandRow="1" outline="0" fieldPosition="0"/>
    </format>
    <format dxfId="198">
      <pivotArea dataOnly="0" labelOnly="1" outline="0" fieldPosition="0">
        <references count="1">
          <reference field="12" count="0"/>
        </references>
      </pivotArea>
    </format>
    <format dxfId="199">
      <pivotArea dataOnly="0" labelOnly="1" grandCol="1" outline="0" fieldPosition="0"/>
    </format>
  </formats>
  <chartFormats count="21">
    <chartFormat chart="0" format="0" series="1">
      <pivotArea type="data" outline="0" fieldPosition="0">
        <references count="1">
          <reference field="4294967294" count="1" selected="0">
            <x v="0"/>
          </reference>
        </references>
      </pivotArea>
    </chartFormat>
    <chartFormat chart="1" format="0" series="1">
      <pivotArea type="data" outline="0" fieldPosition="0">
        <references count="2">
          <reference field="4294967294" count="1" selected="0">
            <x v="0"/>
          </reference>
          <reference field="12" count="1" selected="0">
            <x v="0"/>
          </reference>
        </references>
      </pivotArea>
    </chartFormat>
    <chartFormat chart="1" format="1" series="1">
      <pivotArea type="data" outline="0" fieldPosition="0">
        <references count="2">
          <reference field="4294967294" count="1" selected="0">
            <x v="0"/>
          </reference>
          <reference field="12" count="1" selected="0">
            <x v="1"/>
          </reference>
        </references>
      </pivotArea>
    </chartFormat>
    <chartFormat chart="1" format="2" series="1">
      <pivotArea type="data" outline="0" fieldPosition="0">
        <references count="2">
          <reference field="4294967294" count="1" selected="0">
            <x v="0"/>
          </reference>
          <reference field="12" count="1" selected="0">
            <x v="2"/>
          </reference>
        </references>
      </pivotArea>
    </chartFormat>
    <chartFormat chart="0" format="1" series="1">
      <pivotArea type="data" outline="0" fieldPosition="0">
        <references count="2">
          <reference field="4294967294" count="1" selected="0">
            <x v="0"/>
          </reference>
          <reference field="12" count="1" selected="0">
            <x v="1"/>
          </reference>
        </references>
      </pivotArea>
    </chartFormat>
    <chartFormat chart="0" format="2" series="1">
      <pivotArea type="data" outline="0" fieldPosition="0">
        <references count="2">
          <reference field="4294967294" count="1" selected="0">
            <x v="0"/>
          </reference>
          <reference field="12" count="1" selected="0">
            <x v="2"/>
          </reference>
        </references>
      </pivotArea>
    </chartFormat>
    <chartFormat chart="2" format="0" series="1">
      <pivotArea type="data" outline="0" fieldPosition="0">
        <references count="2">
          <reference field="4294967294" count="1" selected="0">
            <x v="0"/>
          </reference>
          <reference field="12" count="1" selected="0">
            <x v="0"/>
          </reference>
        </references>
      </pivotArea>
    </chartFormat>
    <chartFormat chart="2" format="1" series="1">
      <pivotArea type="data" outline="0" fieldPosition="0">
        <references count="2">
          <reference field="4294967294" count="1" selected="0">
            <x v="0"/>
          </reference>
          <reference field="12" count="1" selected="0">
            <x v="1"/>
          </reference>
        </references>
      </pivotArea>
    </chartFormat>
    <chartFormat chart="2" format="2" series="1">
      <pivotArea type="data" outline="0" fieldPosition="0">
        <references count="2">
          <reference field="4294967294" count="1" selected="0">
            <x v="0"/>
          </reference>
          <reference field="12" count="1" selected="0">
            <x v="2"/>
          </reference>
        </references>
      </pivotArea>
    </chartFormat>
    <chartFormat chart="3" format="3" series="1">
      <pivotArea type="data" outline="0" fieldPosition="0">
        <references count="2">
          <reference field="4294967294" count="1" selected="0">
            <x v="0"/>
          </reference>
          <reference field="12" count="1" selected="0">
            <x v="0"/>
          </reference>
        </references>
      </pivotArea>
    </chartFormat>
    <chartFormat chart="3" format="4" series="1">
      <pivotArea type="data" outline="0" fieldPosition="0">
        <references count="2">
          <reference field="4294967294" count="1" selected="0">
            <x v="0"/>
          </reference>
          <reference field="12" count="1" selected="0">
            <x v="1"/>
          </reference>
        </references>
      </pivotArea>
    </chartFormat>
    <chartFormat chart="3" format="5" series="1">
      <pivotArea type="data" outline="0" fieldPosition="0">
        <references count="2">
          <reference field="4294967294" count="1" selected="0">
            <x v="0"/>
          </reference>
          <reference field="12" count="1" selected="0">
            <x v="2"/>
          </reference>
        </references>
      </pivotArea>
    </chartFormat>
    <chartFormat chart="4" format="6" series="1">
      <pivotArea type="data" outline="0" fieldPosition="0">
        <references count="2">
          <reference field="4294967294" count="1" selected="0">
            <x v="0"/>
          </reference>
          <reference field="12" count="1" selected="0">
            <x v="0"/>
          </reference>
        </references>
      </pivotArea>
    </chartFormat>
    <chartFormat chart="4" format="7" series="1">
      <pivotArea type="data" outline="0" fieldPosition="0">
        <references count="2">
          <reference field="4294967294" count="1" selected="0">
            <x v="0"/>
          </reference>
          <reference field="12" count="1" selected="0">
            <x v="1"/>
          </reference>
        </references>
      </pivotArea>
    </chartFormat>
    <chartFormat chart="4" format="8" series="1">
      <pivotArea type="data" outline="0" fieldPosition="0">
        <references count="2">
          <reference field="4294967294" count="1" selected="0">
            <x v="0"/>
          </reference>
          <reference field="12" count="1" selected="0">
            <x v="2"/>
          </reference>
        </references>
      </pivotArea>
    </chartFormat>
    <chartFormat chart="5" format="9" series="1">
      <pivotArea type="data" outline="0" fieldPosition="0">
        <references count="2">
          <reference field="4294967294" count="1" selected="0">
            <x v="0"/>
          </reference>
          <reference field="12" count="1" selected="0">
            <x v="0"/>
          </reference>
        </references>
      </pivotArea>
    </chartFormat>
    <chartFormat chart="5" format="10" series="1">
      <pivotArea type="data" outline="0" fieldPosition="0">
        <references count="2">
          <reference field="4294967294" count="1" selected="0">
            <x v="0"/>
          </reference>
          <reference field="12" count="1" selected="0">
            <x v="1"/>
          </reference>
        </references>
      </pivotArea>
    </chartFormat>
    <chartFormat chart="5" format="11" series="1">
      <pivotArea type="data" outline="0" fieldPosition="0">
        <references count="2">
          <reference field="4294967294" count="1" selected="0">
            <x v="0"/>
          </reference>
          <reference field="12" count="1" selected="0">
            <x v="2"/>
          </reference>
        </references>
      </pivotArea>
    </chartFormat>
    <chartFormat chart="6" format="12" series="1">
      <pivotArea type="data" outline="0" fieldPosition="0">
        <references count="2">
          <reference field="4294967294" count="1" selected="0">
            <x v="0"/>
          </reference>
          <reference field="12" count="1" selected="0">
            <x v="0"/>
          </reference>
        </references>
      </pivotArea>
    </chartFormat>
    <chartFormat chart="6" format="13" series="1">
      <pivotArea type="data" outline="0" fieldPosition="0">
        <references count="2">
          <reference field="4294967294" count="1" selected="0">
            <x v="0"/>
          </reference>
          <reference field="12" count="1" selected="0">
            <x v="1"/>
          </reference>
        </references>
      </pivotArea>
    </chartFormat>
    <chartFormat chart="6" format="14" series="1">
      <pivotArea type="data" outline="0" fieldPosition="0">
        <references count="2">
          <reference field="4294967294" count="1" selected="0">
            <x v="0"/>
          </reference>
          <reference field="12"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C19397A-041A-48D6-9545-45EA059132C8}" name="PivotTable2" cacheId="843"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chartFormat="8">
  <location ref="A20:E55" firstHeaderRow="1" firstDataRow="2" firstDataCol="1"/>
  <pivotFields count="21">
    <pivotField compact="0" outline="0" showAll="0"/>
    <pivotField compact="0" outline="0" showAll="0"/>
    <pivotField compact="0" outline="0" showAll="0"/>
    <pivotField compact="0" outline="0" showAll="0">
      <items count="3">
        <item x="1"/>
        <item x="0"/>
        <item t="default"/>
      </items>
    </pivotField>
    <pivotField compact="0" numFmtId="14" outline="0" showAll="0"/>
    <pivotField compact="0" outline="0" showAll="0"/>
    <pivotField compact="0" outline="0" showAll="0"/>
    <pivotField compact="0" numFmtId="1" outline="0" showAll="0"/>
    <pivotField compact="0" outline="0" showAll="0"/>
    <pivotField compact="0" outline="0" showAll="0"/>
    <pivotField compact="0" outline="0" showAll="0"/>
    <pivotField axis="axisRow" compact="0" outline="0" showAll="0" sortType="descending">
      <items count="34">
        <item x="3"/>
        <item x="15"/>
        <item x="5"/>
        <item x="2"/>
        <item x="7"/>
        <item x="22"/>
        <item x="20"/>
        <item x="29"/>
        <item x="11"/>
        <item x="24"/>
        <item x="12"/>
        <item x="23"/>
        <item x="4"/>
        <item x="8"/>
        <item x="26"/>
        <item x="27"/>
        <item x="25"/>
        <item x="10"/>
        <item x="0"/>
        <item x="21"/>
        <item x="1"/>
        <item x="13"/>
        <item x="28"/>
        <item x="17"/>
        <item x="14"/>
        <item x="16"/>
        <item x="32"/>
        <item x="30"/>
        <item x="31"/>
        <item x="19"/>
        <item x="9"/>
        <item x="18"/>
        <item x="6"/>
        <item t="default"/>
      </items>
      <autoSortScope>
        <pivotArea dataOnly="0" outline="0" fieldPosition="0">
          <references count="1">
            <reference field="4294967294" count="1" selected="0">
              <x v="0"/>
            </reference>
          </references>
        </pivotArea>
      </autoSortScope>
    </pivotField>
    <pivotField axis="axisCol" dataField="1" compact="0" outline="0" showAll="0">
      <items count="4">
        <item x="2"/>
        <item x="1"/>
        <item x="0"/>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11"/>
  </rowFields>
  <rowItems count="34">
    <i>
      <x/>
    </i>
    <i>
      <x v="3"/>
    </i>
    <i>
      <x v="1"/>
    </i>
    <i>
      <x v="13"/>
    </i>
    <i>
      <x v="31"/>
    </i>
    <i>
      <x v="21"/>
    </i>
    <i>
      <x v="17"/>
    </i>
    <i>
      <x v="23"/>
    </i>
    <i>
      <x v="32"/>
    </i>
    <i>
      <x v="8"/>
    </i>
    <i>
      <x v="5"/>
    </i>
    <i>
      <x v="2"/>
    </i>
    <i>
      <x v="18"/>
    </i>
    <i>
      <x v="6"/>
    </i>
    <i>
      <x v="30"/>
    </i>
    <i>
      <x v="20"/>
    </i>
    <i>
      <x v="11"/>
    </i>
    <i>
      <x v="24"/>
    </i>
    <i>
      <x v="10"/>
    </i>
    <i>
      <x v="29"/>
    </i>
    <i>
      <x v="25"/>
    </i>
    <i>
      <x v="4"/>
    </i>
    <i>
      <x v="22"/>
    </i>
    <i>
      <x v="7"/>
    </i>
    <i>
      <x v="19"/>
    </i>
    <i>
      <x v="28"/>
    </i>
    <i>
      <x v="14"/>
    </i>
    <i>
      <x v="12"/>
    </i>
    <i>
      <x v="26"/>
    </i>
    <i>
      <x v="9"/>
    </i>
    <i>
      <x v="27"/>
    </i>
    <i>
      <x v="15"/>
    </i>
    <i>
      <x v="16"/>
    </i>
    <i t="grand">
      <x/>
    </i>
  </rowItems>
  <colFields count="1">
    <field x="12"/>
  </colFields>
  <colItems count="4">
    <i>
      <x/>
    </i>
    <i>
      <x v="1"/>
    </i>
    <i>
      <x v="2"/>
    </i>
    <i t="grand">
      <x/>
    </i>
  </colItems>
  <dataFields count="1">
    <dataField name="Count of Type of bear" fld="12" subtotal="count" baseField="0" baseItem="0"/>
  </dataFields>
  <formats count="33">
    <format dxfId="135">
      <pivotArea field="11" type="button" dataOnly="0" labelOnly="1" outline="0" axis="axisRow" fieldPosition="0"/>
    </format>
    <format dxfId="136">
      <pivotArea dataOnly="0" labelOnly="1" outline="0" fieldPosition="0">
        <references count="1">
          <reference field="12" count="0"/>
        </references>
      </pivotArea>
    </format>
    <format dxfId="137">
      <pivotArea dataOnly="0" labelOnly="1" grandCol="1" outline="0" fieldPosition="0"/>
    </format>
    <format dxfId="138">
      <pivotArea type="all" dataOnly="0" outline="0" fieldPosition="0"/>
    </format>
    <format dxfId="139">
      <pivotArea outline="0" collapsedLevelsAreSubtotals="1" fieldPosition="0"/>
    </format>
    <format dxfId="140">
      <pivotArea type="origin" dataOnly="0" labelOnly="1" outline="0" fieldPosition="0"/>
    </format>
    <format dxfId="141">
      <pivotArea field="12" type="button" dataOnly="0" labelOnly="1" outline="0" axis="axisCol" fieldPosition="0"/>
    </format>
    <format dxfId="142">
      <pivotArea type="topRight" dataOnly="0" labelOnly="1" outline="0" fieldPosition="0"/>
    </format>
    <format dxfId="143">
      <pivotArea field="11" type="button" dataOnly="0" labelOnly="1" outline="0" axis="axisRow" fieldPosition="0"/>
    </format>
    <format dxfId="144">
      <pivotArea dataOnly="0" labelOnly="1" outline="0" fieldPosition="0">
        <references count="1">
          <reference field="11" count="0"/>
        </references>
      </pivotArea>
    </format>
    <format dxfId="145">
      <pivotArea dataOnly="0" labelOnly="1" grandRow="1" outline="0" fieldPosition="0"/>
    </format>
    <format dxfId="146">
      <pivotArea dataOnly="0" labelOnly="1" outline="0" fieldPosition="0">
        <references count="1">
          <reference field="12" count="0"/>
        </references>
      </pivotArea>
    </format>
    <format dxfId="147">
      <pivotArea dataOnly="0" labelOnly="1" grandCol="1" outline="0" fieldPosition="0"/>
    </format>
    <format dxfId="148">
      <pivotArea type="all" dataOnly="0" outline="0" fieldPosition="0"/>
    </format>
    <format dxfId="149">
      <pivotArea outline="0" collapsedLevelsAreSubtotals="1" fieldPosition="0"/>
    </format>
    <format dxfId="150">
      <pivotArea type="origin" dataOnly="0" labelOnly="1" outline="0" fieldPosition="0"/>
    </format>
    <format dxfId="151">
      <pivotArea field="12" type="button" dataOnly="0" labelOnly="1" outline="0" axis="axisCol" fieldPosition="0"/>
    </format>
    <format dxfId="152">
      <pivotArea type="topRight" dataOnly="0" labelOnly="1" outline="0" fieldPosition="0"/>
    </format>
    <format dxfId="153">
      <pivotArea field="11" type="button" dataOnly="0" labelOnly="1" outline="0" axis="axisRow" fieldPosition="0"/>
    </format>
    <format dxfId="154">
      <pivotArea dataOnly="0" labelOnly="1" outline="0" fieldPosition="0">
        <references count="1">
          <reference field="11" count="0"/>
        </references>
      </pivotArea>
    </format>
    <format dxfId="155">
      <pivotArea dataOnly="0" labelOnly="1" grandRow="1" outline="0" fieldPosition="0"/>
    </format>
    <format dxfId="156">
      <pivotArea dataOnly="0" labelOnly="1" outline="0" fieldPosition="0">
        <references count="1">
          <reference field="12" count="0"/>
        </references>
      </pivotArea>
    </format>
    <format dxfId="157">
      <pivotArea dataOnly="0" labelOnly="1" grandCol="1" outline="0" fieldPosition="0"/>
    </format>
    <format dxfId="158">
      <pivotArea type="all" dataOnly="0" outline="0" fieldPosition="0"/>
    </format>
    <format dxfId="159">
      <pivotArea outline="0" collapsedLevelsAreSubtotals="1" fieldPosition="0"/>
    </format>
    <format dxfId="160">
      <pivotArea type="origin" dataOnly="0" labelOnly="1" outline="0" fieldPosition="0"/>
    </format>
    <format dxfId="161">
      <pivotArea field="12" type="button" dataOnly="0" labelOnly="1" outline="0" axis="axisCol" fieldPosition="0"/>
    </format>
    <format dxfId="162">
      <pivotArea type="topRight" dataOnly="0" labelOnly="1" outline="0" fieldPosition="0"/>
    </format>
    <format dxfId="163">
      <pivotArea field="11" type="button" dataOnly="0" labelOnly="1" outline="0" axis="axisRow" fieldPosition="0"/>
    </format>
    <format dxfId="164">
      <pivotArea dataOnly="0" labelOnly="1" outline="0" fieldPosition="0">
        <references count="1">
          <reference field="11" count="0"/>
        </references>
      </pivotArea>
    </format>
    <format dxfId="165">
      <pivotArea dataOnly="0" labelOnly="1" grandRow="1" outline="0" fieldPosition="0"/>
    </format>
    <format dxfId="166">
      <pivotArea dataOnly="0" labelOnly="1" outline="0" fieldPosition="0">
        <references count="1">
          <reference field="12" count="0"/>
        </references>
      </pivotArea>
    </format>
    <format dxfId="167">
      <pivotArea dataOnly="0" labelOnly="1" grandCol="1" outline="0" fieldPosition="0"/>
    </format>
  </formats>
  <chartFormats count="84">
    <chartFormat chart="0" format="0" series="1">
      <pivotArea type="data" outline="0" fieldPosition="0">
        <references count="2">
          <reference field="4294967294" count="1" selected="0">
            <x v="0"/>
          </reference>
          <reference field="11" count="1" selected="0">
            <x v="0"/>
          </reference>
        </references>
      </pivotArea>
    </chartFormat>
    <chartFormat chart="0" format="1" series="1">
      <pivotArea type="data" outline="0" fieldPosition="0">
        <references count="2">
          <reference field="4294967294" count="1" selected="0">
            <x v="0"/>
          </reference>
          <reference field="11" count="1" selected="0">
            <x v="1"/>
          </reference>
        </references>
      </pivotArea>
    </chartFormat>
    <chartFormat chart="0" format="2" series="1">
      <pivotArea type="data" outline="0" fieldPosition="0">
        <references count="2">
          <reference field="4294967294" count="1" selected="0">
            <x v="0"/>
          </reference>
          <reference field="11" count="1" selected="0">
            <x v="2"/>
          </reference>
        </references>
      </pivotArea>
    </chartFormat>
    <chartFormat chart="0" format="3" series="1">
      <pivotArea type="data" outline="0" fieldPosition="0">
        <references count="2">
          <reference field="4294967294" count="1" selected="0">
            <x v="0"/>
          </reference>
          <reference field="11" count="1" selected="0">
            <x v="3"/>
          </reference>
        </references>
      </pivotArea>
    </chartFormat>
    <chartFormat chart="0" format="4" series="1">
      <pivotArea type="data" outline="0" fieldPosition="0">
        <references count="2">
          <reference field="4294967294" count="1" selected="0">
            <x v="0"/>
          </reference>
          <reference field="11" count="1" selected="0">
            <x v="4"/>
          </reference>
        </references>
      </pivotArea>
    </chartFormat>
    <chartFormat chart="0" format="5" series="1">
      <pivotArea type="data" outline="0" fieldPosition="0">
        <references count="2">
          <reference field="4294967294" count="1" selected="0">
            <x v="0"/>
          </reference>
          <reference field="11" count="1" selected="0">
            <x v="5"/>
          </reference>
        </references>
      </pivotArea>
    </chartFormat>
    <chartFormat chart="0" format="6" series="1">
      <pivotArea type="data" outline="0" fieldPosition="0">
        <references count="2">
          <reference field="4294967294" count="1" selected="0">
            <x v="0"/>
          </reference>
          <reference field="11" count="1" selected="0">
            <x v="6"/>
          </reference>
        </references>
      </pivotArea>
    </chartFormat>
    <chartFormat chart="0" format="7" series="1">
      <pivotArea type="data" outline="0" fieldPosition="0">
        <references count="2">
          <reference field="4294967294" count="1" selected="0">
            <x v="0"/>
          </reference>
          <reference field="11" count="1" selected="0">
            <x v="7"/>
          </reference>
        </references>
      </pivotArea>
    </chartFormat>
    <chartFormat chart="0" format="8" series="1">
      <pivotArea type="data" outline="0" fieldPosition="0">
        <references count="2">
          <reference field="4294967294" count="1" selected="0">
            <x v="0"/>
          </reference>
          <reference field="11" count="1" selected="0">
            <x v="8"/>
          </reference>
        </references>
      </pivotArea>
    </chartFormat>
    <chartFormat chart="0" format="9" series="1">
      <pivotArea type="data" outline="0" fieldPosition="0">
        <references count="2">
          <reference field="4294967294" count="1" selected="0">
            <x v="0"/>
          </reference>
          <reference field="11" count="1" selected="0">
            <x v="9"/>
          </reference>
        </references>
      </pivotArea>
    </chartFormat>
    <chartFormat chart="0" format="10" series="1">
      <pivotArea type="data" outline="0" fieldPosition="0">
        <references count="2">
          <reference field="4294967294" count="1" selected="0">
            <x v="0"/>
          </reference>
          <reference field="11" count="1" selected="0">
            <x v="10"/>
          </reference>
        </references>
      </pivotArea>
    </chartFormat>
    <chartFormat chart="0" format="11" series="1">
      <pivotArea type="data" outline="0" fieldPosition="0">
        <references count="2">
          <reference field="4294967294" count="1" selected="0">
            <x v="0"/>
          </reference>
          <reference field="11" count="1" selected="0">
            <x v="11"/>
          </reference>
        </references>
      </pivotArea>
    </chartFormat>
    <chartFormat chart="0" format="12" series="1">
      <pivotArea type="data" outline="0" fieldPosition="0">
        <references count="2">
          <reference field="4294967294" count="1" selected="0">
            <x v="0"/>
          </reference>
          <reference field="11" count="1" selected="0">
            <x v="12"/>
          </reference>
        </references>
      </pivotArea>
    </chartFormat>
    <chartFormat chart="0" format="13" series="1">
      <pivotArea type="data" outline="0" fieldPosition="0">
        <references count="2">
          <reference field="4294967294" count="1" selected="0">
            <x v="0"/>
          </reference>
          <reference field="11" count="1" selected="0">
            <x v="13"/>
          </reference>
        </references>
      </pivotArea>
    </chartFormat>
    <chartFormat chart="0" format="14" series="1">
      <pivotArea type="data" outline="0" fieldPosition="0">
        <references count="2">
          <reference field="4294967294" count="1" selected="0">
            <x v="0"/>
          </reference>
          <reference field="11" count="1" selected="0">
            <x v="14"/>
          </reference>
        </references>
      </pivotArea>
    </chartFormat>
    <chartFormat chart="0" format="15" series="1">
      <pivotArea type="data" outline="0" fieldPosition="0">
        <references count="2">
          <reference field="4294967294" count="1" selected="0">
            <x v="0"/>
          </reference>
          <reference field="11" count="1" selected="0">
            <x v="15"/>
          </reference>
        </references>
      </pivotArea>
    </chartFormat>
    <chartFormat chart="0" format="16" series="1">
      <pivotArea type="data" outline="0" fieldPosition="0">
        <references count="2">
          <reference field="4294967294" count="1" selected="0">
            <x v="0"/>
          </reference>
          <reference field="11" count="1" selected="0">
            <x v="16"/>
          </reference>
        </references>
      </pivotArea>
    </chartFormat>
    <chartFormat chart="0" format="17" series="1">
      <pivotArea type="data" outline="0" fieldPosition="0">
        <references count="2">
          <reference field="4294967294" count="1" selected="0">
            <x v="0"/>
          </reference>
          <reference field="11" count="1" selected="0">
            <x v="17"/>
          </reference>
        </references>
      </pivotArea>
    </chartFormat>
    <chartFormat chart="0" format="18" series="1">
      <pivotArea type="data" outline="0" fieldPosition="0">
        <references count="2">
          <reference field="4294967294" count="1" selected="0">
            <x v="0"/>
          </reference>
          <reference field="11" count="1" selected="0">
            <x v="18"/>
          </reference>
        </references>
      </pivotArea>
    </chartFormat>
    <chartFormat chart="0" format="19" series="1">
      <pivotArea type="data" outline="0" fieldPosition="0">
        <references count="2">
          <reference field="4294967294" count="1" selected="0">
            <x v="0"/>
          </reference>
          <reference field="11" count="1" selected="0">
            <x v="19"/>
          </reference>
        </references>
      </pivotArea>
    </chartFormat>
    <chartFormat chart="0" format="20" series="1">
      <pivotArea type="data" outline="0" fieldPosition="0">
        <references count="2">
          <reference field="4294967294" count="1" selected="0">
            <x v="0"/>
          </reference>
          <reference field="11" count="1" selected="0">
            <x v="20"/>
          </reference>
        </references>
      </pivotArea>
    </chartFormat>
    <chartFormat chart="0" format="21" series="1">
      <pivotArea type="data" outline="0" fieldPosition="0">
        <references count="2">
          <reference field="4294967294" count="1" selected="0">
            <x v="0"/>
          </reference>
          <reference field="11" count="1" selected="0">
            <x v="21"/>
          </reference>
        </references>
      </pivotArea>
    </chartFormat>
    <chartFormat chart="0" format="22" series="1">
      <pivotArea type="data" outline="0" fieldPosition="0">
        <references count="2">
          <reference field="4294967294" count="1" selected="0">
            <x v="0"/>
          </reference>
          <reference field="11" count="1" selected="0">
            <x v="22"/>
          </reference>
        </references>
      </pivotArea>
    </chartFormat>
    <chartFormat chart="0" format="23" series="1">
      <pivotArea type="data" outline="0" fieldPosition="0">
        <references count="2">
          <reference field="4294967294" count="1" selected="0">
            <x v="0"/>
          </reference>
          <reference field="11" count="1" selected="0">
            <x v="23"/>
          </reference>
        </references>
      </pivotArea>
    </chartFormat>
    <chartFormat chart="0" format="24" series="1">
      <pivotArea type="data" outline="0" fieldPosition="0">
        <references count="2">
          <reference field="4294967294" count="1" selected="0">
            <x v="0"/>
          </reference>
          <reference field="11" count="1" selected="0">
            <x v="24"/>
          </reference>
        </references>
      </pivotArea>
    </chartFormat>
    <chartFormat chart="0" format="25" series="1">
      <pivotArea type="data" outline="0" fieldPosition="0">
        <references count="2">
          <reference field="4294967294" count="1" selected="0">
            <x v="0"/>
          </reference>
          <reference field="11" count="1" selected="0">
            <x v="25"/>
          </reference>
        </references>
      </pivotArea>
    </chartFormat>
    <chartFormat chart="0" format="26" series="1">
      <pivotArea type="data" outline="0" fieldPosition="0">
        <references count="2">
          <reference field="4294967294" count="1" selected="0">
            <x v="0"/>
          </reference>
          <reference field="11" count="1" selected="0">
            <x v="26"/>
          </reference>
        </references>
      </pivotArea>
    </chartFormat>
    <chartFormat chart="0" format="27" series="1">
      <pivotArea type="data" outline="0" fieldPosition="0">
        <references count="2">
          <reference field="4294967294" count="1" selected="0">
            <x v="0"/>
          </reference>
          <reference field="11" count="1" selected="0">
            <x v="27"/>
          </reference>
        </references>
      </pivotArea>
    </chartFormat>
    <chartFormat chart="0" format="28" series="1">
      <pivotArea type="data" outline="0" fieldPosition="0">
        <references count="2">
          <reference field="4294967294" count="1" selected="0">
            <x v="0"/>
          </reference>
          <reference field="11" count="1" selected="0">
            <x v="28"/>
          </reference>
        </references>
      </pivotArea>
    </chartFormat>
    <chartFormat chart="0" format="29" series="1">
      <pivotArea type="data" outline="0" fieldPosition="0">
        <references count="2">
          <reference field="4294967294" count="1" selected="0">
            <x v="0"/>
          </reference>
          <reference field="11" count="1" selected="0">
            <x v="29"/>
          </reference>
        </references>
      </pivotArea>
    </chartFormat>
    <chartFormat chart="0" format="30" series="1">
      <pivotArea type="data" outline="0" fieldPosition="0">
        <references count="2">
          <reference field="4294967294" count="1" selected="0">
            <x v="0"/>
          </reference>
          <reference field="11" count="1" selected="0">
            <x v="30"/>
          </reference>
        </references>
      </pivotArea>
    </chartFormat>
    <chartFormat chart="0" format="31" series="1">
      <pivotArea type="data" outline="0" fieldPosition="0">
        <references count="2">
          <reference field="4294967294" count="1" selected="0">
            <x v="0"/>
          </reference>
          <reference field="11" count="1" selected="0">
            <x v="31"/>
          </reference>
        </references>
      </pivotArea>
    </chartFormat>
    <chartFormat chart="0" format="32" series="1">
      <pivotArea type="data" outline="0" fieldPosition="0">
        <references count="2">
          <reference field="4294967294" count="1" selected="0">
            <x v="0"/>
          </reference>
          <reference field="11" count="1" selected="0">
            <x v="32"/>
          </reference>
        </references>
      </pivotArea>
    </chartFormat>
    <chartFormat chart="1" format="0" series="1">
      <pivotArea type="data" outline="0" fieldPosition="0">
        <references count="2">
          <reference field="4294967294" count="1" selected="0">
            <x v="0"/>
          </reference>
          <reference field="11" count="1" selected="0">
            <x v="0"/>
          </reference>
        </references>
      </pivotArea>
    </chartFormat>
    <chartFormat chart="1" format="1" series="1">
      <pivotArea type="data" outline="0" fieldPosition="0">
        <references count="2">
          <reference field="4294967294" count="1" selected="0">
            <x v="0"/>
          </reference>
          <reference field="11" count="1" selected="0">
            <x v="1"/>
          </reference>
        </references>
      </pivotArea>
    </chartFormat>
    <chartFormat chart="1" format="2" series="1">
      <pivotArea type="data" outline="0" fieldPosition="0">
        <references count="2">
          <reference field="4294967294" count="1" selected="0">
            <x v="0"/>
          </reference>
          <reference field="11" count="1" selected="0">
            <x v="2"/>
          </reference>
        </references>
      </pivotArea>
    </chartFormat>
    <chartFormat chart="1" format="3" series="1">
      <pivotArea type="data" outline="0" fieldPosition="0">
        <references count="2">
          <reference field="4294967294" count="1" selected="0">
            <x v="0"/>
          </reference>
          <reference field="11" count="1" selected="0">
            <x v="3"/>
          </reference>
        </references>
      </pivotArea>
    </chartFormat>
    <chartFormat chart="1" format="4" series="1">
      <pivotArea type="data" outline="0" fieldPosition="0">
        <references count="2">
          <reference field="4294967294" count="1" selected="0">
            <x v="0"/>
          </reference>
          <reference field="11" count="1" selected="0">
            <x v="4"/>
          </reference>
        </references>
      </pivotArea>
    </chartFormat>
    <chartFormat chart="1" format="5" series="1">
      <pivotArea type="data" outline="0" fieldPosition="0">
        <references count="2">
          <reference field="4294967294" count="1" selected="0">
            <x v="0"/>
          </reference>
          <reference field="11" count="1" selected="0">
            <x v="5"/>
          </reference>
        </references>
      </pivotArea>
    </chartFormat>
    <chartFormat chart="1" format="6" series="1">
      <pivotArea type="data" outline="0" fieldPosition="0">
        <references count="2">
          <reference field="4294967294" count="1" selected="0">
            <x v="0"/>
          </reference>
          <reference field="11" count="1" selected="0">
            <x v="6"/>
          </reference>
        </references>
      </pivotArea>
    </chartFormat>
    <chartFormat chart="1" format="7" series="1">
      <pivotArea type="data" outline="0" fieldPosition="0">
        <references count="2">
          <reference field="4294967294" count="1" selected="0">
            <x v="0"/>
          </reference>
          <reference field="11" count="1" selected="0">
            <x v="7"/>
          </reference>
        </references>
      </pivotArea>
    </chartFormat>
    <chartFormat chart="1" format="8" series="1">
      <pivotArea type="data" outline="0" fieldPosition="0">
        <references count="2">
          <reference field="4294967294" count="1" selected="0">
            <x v="0"/>
          </reference>
          <reference field="11" count="1" selected="0">
            <x v="8"/>
          </reference>
        </references>
      </pivotArea>
    </chartFormat>
    <chartFormat chart="1" format="9" series="1">
      <pivotArea type="data" outline="0" fieldPosition="0">
        <references count="2">
          <reference field="4294967294" count="1" selected="0">
            <x v="0"/>
          </reference>
          <reference field="11" count="1" selected="0">
            <x v="9"/>
          </reference>
        </references>
      </pivotArea>
    </chartFormat>
    <chartFormat chart="1" format="10" series="1">
      <pivotArea type="data" outline="0" fieldPosition="0">
        <references count="2">
          <reference field="4294967294" count="1" selected="0">
            <x v="0"/>
          </reference>
          <reference field="11" count="1" selected="0">
            <x v="10"/>
          </reference>
        </references>
      </pivotArea>
    </chartFormat>
    <chartFormat chart="1" format="11" series="1">
      <pivotArea type="data" outline="0" fieldPosition="0">
        <references count="2">
          <reference field="4294967294" count="1" selected="0">
            <x v="0"/>
          </reference>
          <reference field="11" count="1" selected="0">
            <x v="11"/>
          </reference>
        </references>
      </pivotArea>
    </chartFormat>
    <chartFormat chart="1" format="12" series="1">
      <pivotArea type="data" outline="0" fieldPosition="0">
        <references count="2">
          <reference field="4294967294" count="1" selected="0">
            <x v="0"/>
          </reference>
          <reference field="11" count="1" selected="0">
            <x v="12"/>
          </reference>
        </references>
      </pivotArea>
    </chartFormat>
    <chartFormat chart="1" format="13" series="1">
      <pivotArea type="data" outline="0" fieldPosition="0">
        <references count="2">
          <reference field="4294967294" count="1" selected="0">
            <x v="0"/>
          </reference>
          <reference field="11" count="1" selected="0">
            <x v="13"/>
          </reference>
        </references>
      </pivotArea>
    </chartFormat>
    <chartFormat chart="1" format="14" series="1">
      <pivotArea type="data" outline="0" fieldPosition="0">
        <references count="2">
          <reference field="4294967294" count="1" selected="0">
            <x v="0"/>
          </reference>
          <reference field="11" count="1" selected="0">
            <x v="14"/>
          </reference>
        </references>
      </pivotArea>
    </chartFormat>
    <chartFormat chart="1" format="15" series="1">
      <pivotArea type="data" outline="0" fieldPosition="0">
        <references count="2">
          <reference field="4294967294" count="1" selected="0">
            <x v="0"/>
          </reference>
          <reference field="11" count="1" selected="0">
            <x v="15"/>
          </reference>
        </references>
      </pivotArea>
    </chartFormat>
    <chartFormat chart="1" format="16" series="1">
      <pivotArea type="data" outline="0" fieldPosition="0">
        <references count="2">
          <reference field="4294967294" count="1" selected="0">
            <x v="0"/>
          </reference>
          <reference field="11" count="1" selected="0">
            <x v="16"/>
          </reference>
        </references>
      </pivotArea>
    </chartFormat>
    <chartFormat chart="1" format="17" series="1">
      <pivotArea type="data" outline="0" fieldPosition="0">
        <references count="2">
          <reference field="4294967294" count="1" selected="0">
            <x v="0"/>
          </reference>
          <reference field="11" count="1" selected="0">
            <x v="17"/>
          </reference>
        </references>
      </pivotArea>
    </chartFormat>
    <chartFormat chart="1" format="18" series="1">
      <pivotArea type="data" outline="0" fieldPosition="0">
        <references count="2">
          <reference field="4294967294" count="1" selected="0">
            <x v="0"/>
          </reference>
          <reference field="11" count="1" selected="0">
            <x v="18"/>
          </reference>
        </references>
      </pivotArea>
    </chartFormat>
    <chartFormat chart="1" format="19" series="1">
      <pivotArea type="data" outline="0" fieldPosition="0">
        <references count="2">
          <reference field="4294967294" count="1" selected="0">
            <x v="0"/>
          </reference>
          <reference field="11" count="1" selected="0">
            <x v="19"/>
          </reference>
        </references>
      </pivotArea>
    </chartFormat>
    <chartFormat chart="1" format="20" series="1">
      <pivotArea type="data" outline="0" fieldPosition="0">
        <references count="2">
          <reference field="4294967294" count="1" selected="0">
            <x v="0"/>
          </reference>
          <reference field="11" count="1" selected="0">
            <x v="20"/>
          </reference>
        </references>
      </pivotArea>
    </chartFormat>
    <chartFormat chart="1" format="21" series="1">
      <pivotArea type="data" outline="0" fieldPosition="0">
        <references count="2">
          <reference field="4294967294" count="1" selected="0">
            <x v="0"/>
          </reference>
          <reference field="11" count="1" selected="0">
            <x v="21"/>
          </reference>
        </references>
      </pivotArea>
    </chartFormat>
    <chartFormat chart="1" format="22" series="1">
      <pivotArea type="data" outline="0" fieldPosition="0">
        <references count="2">
          <reference field="4294967294" count="1" selected="0">
            <x v="0"/>
          </reference>
          <reference field="11" count="1" selected="0">
            <x v="22"/>
          </reference>
        </references>
      </pivotArea>
    </chartFormat>
    <chartFormat chart="1" format="23" series="1">
      <pivotArea type="data" outline="0" fieldPosition="0">
        <references count="2">
          <reference field="4294967294" count="1" selected="0">
            <x v="0"/>
          </reference>
          <reference field="11" count="1" selected="0">
            <x v="23"/>
          </reference>
        </references>
      </pivotArea>
    </chartFormat>
    <chartFormat chart="1" format="24" series="1">
      <pivotArea type="data" outline="0" fieldPosition="0">
        <references count="2">
          <reference field="4294967294" count="1" selected="0">
            <x v="0"/>
          </reference>
          <reference field="11" count="1" selected="0">
            <x v="24"/>
          </reference>
        </references>
      </pivotArea>
    </chartFormat>
    <chartFormat chart="1" format="25" series="1">
      <pivotArea type="data" outline="0" fieldPosition="0">
        <references count="2">
          <reference field="4294967294" count="1" selected="0">
            <x v="0"/>
          </reference>
          <reference field="11" count="1" selected="0">
            <x v="25"/>
          </reference>
        </references>
      </pivotArea>
    </chartFormat>
    <chartFormat chart="1" format="26" series="1">
      <pivotArea type="data" outline="0" fieldPosition="0">
        <references count="2">
          <reference field="4294967294" count="1" selected="0">
            <x v="0"/>
          </reference>
          <reference field="11" count="1" selected="0">
            <x v="26"/>
          </reference>
        </references>
      </pivotArea>
    </chartFormat>
    <chartFormat chart="1" format="27" series="1">
      <pivotArea type="data" outline="0" fieldPosition="0">
        <references count="2">
          <reference field="4294967294" count="1" selected="0">
            <x v="0"/>
          </reference>
          <reference field="11" count="1" selected="0">
            <x v="27"/>
          </reference>
        </references>
      </pivotArea>
    </chartFormat>
    <chartFormat chart="1" format="28" series="1">
      <pivotArea type="data" outline="0" fieldPosition="0">
        <references count="2">
          <reference field="4294967294" count="1" selected="0">
            <x v="0"/>
          </reference>
          <reference field="11" count="1" selected="0">
            <x v="28"/>
          </reference>
        </references>
      </pivotArea>
    </chartFormat>
    <chartFormat chart="1" format="29" series="1">
      <pivotArea type="data" outline="0" fieldPosition="0">
        <references count="2">
          <reference field="4294967294" count="1" selected="0">
            <x v="0"/>
          </reference>
          <reference field="11" count="1" selected="0">
            <x v="29"/>
          </reference>
        </references>
      </pivotArea>
    </chartFormat>
    <chartFormat chart="1" format="30" series="1">
      <pivotArea type="data" outline="0" fieldPosition="0">
        <references count="2">
          <reference field="4294967294" count="1" selected="0">
            <x v="0"/>
          </reference>
          <reference field="11" count="1" selected="0">
            <x v="30"/>
          </reference>
        </references>
      </pivotArea>
    </chartFormat>
    <chartFormat chart="1" format="31" series="1">
      <pivotArea type="data" outline="0" fieldPosition="0">
        <references count="2">
          <reference field="4294967294" count="1" selected="0">
            <x v="0"/>
          </reference>
          <reference field="11" count="1" selected="0">
            <x v="31"/>
          </reference>
        </references>
      </pivotArea>
    </chartFormat>
    <chartFormat chart="1" format="32" series="1">
      <pivotArea type="data" outline="0" fieldPosition="0">
        <references count="2">
          <reference field="4294967294" count="1" selected="0">
            <x v="0"/>
          </reference>
          <reference field="11" count="1" selected="0">
            <x v="32"/>
          </reference>
        </references>
      </pivotArea>
    </chartFormat>
    <chartFormat chart="2" format="0" series="1">
      <pivotArea type="data" outline="0" fieldPosition="0">
        <references count="2">
          <reference field="4294967294" count="1" selected="0">
            <x v="0"/>
          </reference>
          <reference field="12" count="1" selected="0">
            <x v="0"/>
          </reference>
        </references>
      </pivotArea>
    </chartFormat>
    <chartFormat chart="2" format="1" series="1">
      <pivotArea type="data" outline="0" fieldPosition="0">
        <references count="2">
          <reference field="4294967294" count="1" selected="0">
            <x v="0"/>
          </reference>
          <reference field="12" count="1" selected="0">
            <x v="1"/>
          </reference>
        </references>
      </pivotArea>
    </chartFormat>
    <chartFormat chart="2" format="2" series="1">
      <pivotArea type="data" outline="0" fieldPosition="0">
        <references count="2">
          <reference field="4294967294" count="1" selected="0">
            <x v="0"/>
          </reference>
          <reference field="12" count="1" selected="0">
            <x v="2"/>
          </reference>
        </references>
      </pivotArea>
    </chartFormat>
    <chartFormat chart="3" format="0" series="1">
      <pivotArea type="data" outline="0" fieldPosition="0">
        <references count="2">
          <reference field="4294967294" count="1" selected="0">
            <x v="0"/>
          </reference>
          <reference field="12" count="1" selected="0">
            <x v="0"/>
          </reference>
        </references>
      </pivotArea>
    </chartFormat>
    <chartFormat chart="3" format="1" series="1">
      <pivotArea type="data" outline="0" fieldPosition="0">
        <references count="2">
          <reference field="4294967294" count="1" selected="0">
            <x v="0"/>
          </reference>
          <reference field="12" count="1" selected="0">
            <x v="1"/>
          </reference>
        </references>
      </pivotArea>
    </chartFormat>
    <chartFormat chart="3" format="2" series="1">
      <pivotArea type="data" outline="0" fieldPosition="0">
        <references count="2">
          <reference field="4294967294" count="1" selected="0">
            <x v="0"/>
          </reference>
          <reference field="12" count="1" selected="0">
            <x v="2"/>
          </reference>
        </references>
      </pivotArea>
    </chartFormat>
    <chartFormat chart="4" format="3" series="1">
      <pivotArea type="data" outline="0" fieldPosition="0">
        <references count="2">
          <reference field="4294967294" count="1" selected="0">
            <x v="0"/>
          </reference>
          <reference field="12" count="1" selected="0">
            <x v="0"/>
          </reference>
        </references>
      </pivotArea>
    </chartFormat>
    <chartFormat chart="4" format="4" series="1">
      <pivotArea type="data" outline="0" fieldPosition="0">
        <references count="2">
          <reference field="4294967294" count="1" selected="0">
            <x v="0"/>
          </reference>
          <reference field="12" count="1" selected="0">
            <x v="1"/>
          </reference>
        </references>
      </pivotArea>
    </chartFormat>
    <chartFormat chart="4" format="5" series="1">
      <pivotArea type="data" outline="0" fieldPosition="0">
        <references count="2">
          <reference field="4294967294" count="1" selected="0">
            <x v="0"/>
          </reference>
          <reference field="12" count="1" selected="0">
            <x v="2"/>
          </reference>
        </references>
      </pivotArea>
    </chartFormat>
    <chartFormat chart="5" format="6" series="1">
      <pivotArea type="data" outline="0" fieldPosition="0">
        <references count="2">
          <reference field="4294967294" count="1" selected="0">
            <x v="0"/>
          </reference>
          <reference field="12" count="1" selected="0">
            <x v="0"/>
          </reference>
        </references>
      </pivotArea>
    </chartFormat>
    <chartFormat chart="5" format="7" series="1">
      <pivotArea type="data" outline="0" fieldPosition="0">
        <references count="2">
          <reference field="4294967294" count="1" selected="0">
            <x v="0"/>
          </reference>
          <reference field="12" count="1" selected="0">
            <x v="1"/>
          </reference>
        </references>
      </pivotArea>
    </chartFormat>
    <chartFormat chart="5" format="8" series="1">
      <pivotArea type="data" outline="0" fieldPosition="0">
        <references count="2">
          <reference field="4294967294" count="1" selected="0">
            <x v="0"/>
          </reference>
          <reference field="12" count="1" selected="0">
            <x v="2"/>
          </reference>
        </references>
      </pivotArea>
    </chartFormat>
    <chartFormat chart="6" format="9" series="1">
      <pivotArea type="data" outline="0" fieldPosition="0">
        <references count="2">
          <reference field="4294967294" count="1" selected="0">
            <x v="0"/>
          </reference>
          <reference field="12" count="1" selected="0">
            <x v="0"/>
          </reference>
        </references>
      </pivotArea>
    </chartFormat>
    <chartFormat chart="6" format="10" series="1">
      <pivotArea type="data" outline="0" fieldPosition="0">
        <references count="2">
          <reference field="4294967294" count="1" selected="0">
            <x v="0"/>
          </reference>
          <reference field="12" count="1" selected="0">
            <x v="1"/>
          </reference>
        </references>
      </pivotArea>
    </chartFormat>
    <chartFormat chart="6" format="11" series="1">
      <pivotArea type="data" outline="0" fieldPosition="0">
        <references count="2">
          <reference field="4294967294" count="1" selected="0">
            <x v="0"/>
          </reference>
          <reference field="12" count="1" selected="0">
            <x v="2"/>
          </reference>
        </references>
      </pivotArea>
    </chartFormat>
    <chartFormat chart="7" format="12" series="1">
      <pivotArea type="data" outline="0" fieldPosition="0">
        <references count="2">
          <reference field="4294967294" count="1" selected="0">
            <x v="0"/>
          </reference>
          <reference field="12" count="1" selected="0">
            <x v="0"/>
          </reference>
        </references>
      </pivotArea>
    </chartFormat>
    <chartFormat chart="7" format="13" series="1">
      <pivotArea type="data" outline="0" fieldPosition="0">
        <references count="2">
          <reference field="4294967294" count="1" selected="0">
            <x v="0"/>
          </reference>
          <reference field="12" count="1" selected="0">
            <x v="1"/>
          </reference>
        </references>
      </pivotArea>
    </chartFormat>
    <chartFormat chart="7" format="14" series="1">
      <pivotArea type="data" outline="0" fieldPosition="0">
        <references count="2">
          <reference field="4294967294" count="1" selected="0">
            <x v="0"/>
          </reference>
          <reference field="12"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22302EC5-8DAE-4CF6-950C-BC22F4CE5D5D}" name="PivotTable11" cacheId="843"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chartFormat="5">
  <location ref="O98:P101" firstHeaderRow="1" firstDataRow="1" firstDataCol="1"/>
  <pivotFields count="21">
    <pivotField compact="0" outline="0" showAll="0"/>
    <pivotField compact="0" outline="0" showAll="0"/>
    <pivotField compact="0" outline="0" showAll="0"/>
    <pivotField axis="axisRow" compact="0" outline="0" showAll="0">
      <items count="3">
        <item x="1"/>
        <item x="0"/>
        <item t="default"/>
      </items>
    </pivotField>
    <pivotField compact="0" numFmtId="14" outline="0" showAll="0"/>
    <pivotField compact="0" outline="0" showAll="0"/>
    <pivotField compact="0" outline="0" showAll="0"/>
    <pivotField compact="0" numFmtId="1"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3"/>
  </rowFields>
  <rowItems count="3">
    <i>
      <x/>
    </i>
    <i>
      <x v="1"/>
    </i>
    <i t="grand">
      <x/>
    </i>
  </rowItems>
  <colItems count="1">
    <i/>
  </colItems>
  <dataFields count="1">
    <dataField name="Count of Type of bear" fld="12" subtotal="count" showDataAs="percentOfTotal" baseField="0" baseItem="4294967295" numFmtId="9"/>
  </dataFields>
  <formats count="19">
    <format dxfId="116">
      <pivotArea outline="0" collapsedLevelsAreSubtotals="1" fieldPosition="0"/>
    </format>
    <format dxfId="117">
      <pivotArea type="all" dataOnly="0" outline="0" fieldPosition="0"/>
    </format>
    <format dxfId="118">
      <pivotArea outline="0" collapsedLevelsAreSubtotals="1" fieldPosition="0"/>
    </format>
    <format dxfId="119">
      <pivotArea field="3" type="button" dataOnly="0" labelOnly="1" outline="0" axis="axisRow" fieldPosition="0"/>
    </format>
    <format dxfId="120">
      <pivotArea dataOnly="0" labelOnly="1" outline="0" fieldPosition="0">
        <references count="1">
          <reference field="3" count="0"/>
        </references>
      </pivotArea>
    </format>
    <format dxfId="121">
      <pivotArea dataOnly="0" labelOnly="1" grandRow="1" outline="0" fieldPosition="0"/>
    </format>
    <format dxfId="122">
      <pivotArea dataOnly="0" labelOnly="1" outline="0" axis="axisValues" fieldPosition="0"/>
    </format>
    <format dxfId="123">
      <pivotArea type="all" dataOnly="0" outline="0" fieldPosition="0"/>
    </format>
    <format dxfId="124">
      <pivotArea outline="0" collapsedLevelsAreSubtotals="1" fieldPosition="0"/>
    </format>
    <format dxfId="125">
      <pivotArea field="3" type="button" dataOnly="0" labelOnly="1" outline="0" axis="axisRow" fieldPosition="0"/>
    </format>
    <format dxfId="126">
      <pivotArea dataOnly="0" labelOnly="1" outline="0" fieldPosition="0">
        <references count="1">
          <reference field="3" count="0"/>
        </references>
      </pivotArea>
    </format>
    <format dxfId="127">
      <pivotArea dataOnly="0" labelOnly="1" grandRow="1" outline="0" fieldPosition="0"/>
    </format>
    <format dxfId="128">
      <pivotArea dataOnly="0" labelOnly="1" outline="0" axis="axisValues" fieldPosition="0"/>
    </format>
    <format dxfId="129">
      <pivotArea type="all" dataOnly="0" outline="0" fieldPosition="0"/>
    </format>
    <format dxfId="130">
      <pivotArea outline="0" collapsedLevelsAreSubtotals="1" fieldPosition="0"/>
    </format>
    <format dxfId="131">
      <pivotArea field="3" type="button" dataOnly="0" labelOnly="1" outline="0" axis="axisRow" fieldPosition="0"/>
    </format>
    <format dxfId="132">
      <pivotArea dataOnly="0" labelOnly="1" outline="0" fieldPosition="0">
        <references count="1">
          <reference field="3" count="0"/>
        </references>
      </pivotArea>
    </format>
    <format dxfId="133">
      <pivotArea dataOnly="0" labelOnly="1" grandRow="1" outline="0" fieldPosition="0"/>
    </format>
    <format dxfId="134">
      <pivotArea dataOnly="0" labelOnly="1" outline="0" axis="axisValues" fieldPosition="0"/>
    </format>
  </formats>
  <chartFormats count="15">
    <chartFormat chart="0"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0"/>
          </reference>
        </references>
      </pivotArea>
    </chartFormat>
    <chartFormat chart="1" format="2">
      <pivotArea type="data" outline="0" fieldPosition="0">
        <references count="2">
          <reference field="4294967294" count="1" selected="0">
            <x v="0"/>
          </reference>
          <reference field="3" count="1" selected="0">
            <x v="0"/>
          </reference>
        </references>
      </pivotArea>
    </chartFormat>
    <chartFormat chart="1" format="3">
      <pivotArea type="data" outline="0" fieldPosition="0">
        <references count="2">
          <reference field="4294967294" count="1" selected="0">
            <x v="0"/>
          </reference>
          <reference field="3" count="1" selected="0">
            <x v="1"/>
          </reference>
        </references>
      </pivotArea>
    </chartFormat>
    <chartFormat chart="2" format="4" series="1">
      <pivotArea type="data" outline="0" fieldPosition="0">
        <references count="1">
          <reference field="4294967294" count="1" selected="0">
            <x v="0"/>
          </reference>
        </references>
      </pivotArea>
    </chartFormat>
    <chartFormat chart="2" format="5">
      <pivotArea type="data" outline="0" fieldPosition="0">
        <references count="2">
          <reference field="4294967294" count="1" selected="0">
            <x v="0"/>
          </reference>
          <reference field="3" count="1" selected="0">
            <x v="0"/>
          </reference>
        </references>
      </pivotArea>
    </chartFormat>
    <chartFormat chart="2" format="6">
      <pivotArea type="data" outline="0" fieldPosition="0">
        <references count="2">
          <reference field="4294967294" count="1" selected="0">
            <x v="0"/>
          </reference>
          <reference field="3" count="1" selected="0">
            <x v="1"/>
          </reference>
        </references>
      </pivotArea>
    </chartFormat>
    <chartFormat chart="3" format="7" series="1">
      <pivotArea type="data" outline="0" fieldPosition="0">
        <references count="1">
          <reference field="4294967294" count="1" selected="0">
            <x v="0"/>
          </reference>
        </references>
      </pivotArea>
    </chartFormat>
    <chartFormat chart="3" format="8">
      <pivotArea type="data" outline="0" fieldPosition="0">
        <references count="2">
          <reference field="4294967294" count="1" selected="0">
            <x v="0"/>
          </reference>
          <reference field="3" count="1" selected="0">
            <x v="0"/>
          </reference>
        </references>
      </pivotArea>
    </chartFormat>
    <chartFormat chart="3" format="9">
      <pivotArea type="data" outline="0" fieldPosition="0">
        <references count="2">
          <reference field="4294967294" count="1" selected="0">
            <x v="0"/>
          </reference>
          <reference field="3" count="1" selected="0">
            <x v="1"/>
          </reference>
        </references>
      </pivotArea>
    </chartFormat>
    <chartFormat chart="4" format="10" series="1">
      <pivotArea type="data" outline="0" fieldPosition="0">
        <references count="1">
          <reference field="4294967294" count="1" selected="0">
            <x v="0"/>
          </reference>
        </references>
      </pivotArea>
    </chartFormat>
    <chartFormat chart="4" format="11">
      <pivotArea type="data" outline="0" fieldPosition="0">
        <references count="2">
          <reference field="4294967294" count="1" selected="0">
            <x v="0"/>
          </reference>
          <reference field="3" count="1" selected="0">
            <x v="0"/>
          </reference>
        </references>
      </pivotArea>
    </chartFormat>
    <chartFormat chart="4" format="12">
      <pivotArea type="data" outline="0" fieldPosition="0">
        <references count="2">
          <reference field="4294967294" count="1" selected="0">
            <x v="0"/>
          </reference>
          <reference field="3" count="1" selected="0">
            <x v="1"/>
          </reference>
        </references>
      </pivotArea>
    </chartFormat>
    <chartFormat chart="0" format="1">
      <pivotArea type="data" outline="0" fieldPosition="0">
        <references count="2">
          <reference field="4294967294" count="1" selected="0">
            <x v="0"/>
          </reference>
          <reference field="3" count="1" selected="0">
            <x v="0"/>
          </reference>
        </references>
      </pivotArea>
    </chartFormat>
    <chartFormat chart="0" format="2">
      <pivotArea type="data" outline="0" fieldPosition="0">
        <references count="2">
          <reference field="4294967294" count="1" selected="0">
            <x v="0"/>
          </reference>
          <reference field="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A5C9196F-CFC8-433E-AA27-0517397891F9}" name="PivotTable16" cacheId="843"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location ref="A86:B90" firstHeaderRow="1" firstDataRow="1" firstDataCol="1"/>
  <pivotFields count="21">
    <pivotField compact="0" outline="0" showAll="0"/>
    <pivotField compact="0" outline="0" showAll="0"/>
    <pivotField compact="0" outline="0" showAll="0"/>
    <pivotField compact="0" outline="0" showAll="0"/>
    <pivotField compact="0" numFmtId="14" outline="0" showAll="0"/>
    <pivotField compact="0" outline="0" showAll="0"/>
    <pivotField compact="0" outline="0" showAll="0"/>
    <pivotField compact="0" numFmtId="1" outline="0" showAll="0"/>
    <pivotField compact="0" outline="0" showAll="0"/>
    <pivotField compact="0" outline="0" showAll="0"/>
    <pivotField compact="0" outline="0" showAll="0"/>
    <pivotField compact="0" outline="0" showAll="0"/>
    <pivotField axis="axisRow" dataField="1" compact="0" outline="0" showAll="0">
      <items count="4">
        <item x="2"/>
        <item x="1"/>
        <item x="0"/>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12"/>
  </rowFields>
  <rowItems count="4">
    <i>
      <x/>
    </i>
    <i>
      <x v="1"/>
    </i>
    <i>
      <x v="2"/>
    </i>
    <i t="grand">
      <x/>
    </i>
  </rowItems>
  <colItems count="1">
    <i/>
  </colItems>
  <dataFields count="1">
    <dataField name="Count of Type of bear" fld="12" subtotal="count" baseField="0" baseItem="0"/>
  </dataFields>
  <formats count="18">
    <format dxfId="98">
      <pivotArea type="all" dataOnly="0" outline="0" fieldPosition="0"/>
    </format>
    <format dxfId="99">
      <pivotArea outline="0" collapsedLevelsAreSubtotals="1" fieldPosition="0"/>
    </format>
    <format dxfId="100">
      <pivotArea field="12" type="button" dataOnly="0" labelOnly="1" outline="0" axis="axisRow" fieldPosition="0"/>
    </format>
    <format dxfId="101">
      <pivotArea dataOnly="0" labelOnly="1" outline="0" fieldPosition="0">
        <references count="1">
          <reference field="12" count="0"/>
        </references>
      </pivotArea>
    </format>
    <format dxfId="102">
      <pivotArea dataOnly="0" labelOnly="1" grandRow="1" outline="0" fieldPosition="0"/>
    </format>
    <format dxfId="103">
      <pivotArea dataOnly="0" labelOnly="1" outline="0" axis="axisValues" fieldPosition="0"/>
    </format>
    <format dxfId="104">
      <pivotArea type="all" dataOnly="0" outline="0" fieldPosition="0"/>
    </format>
    <format dxfId="105">
      <pivotArea outline="0" collapsedLevelsAreSubtotals="1" fieldPosition="0"/>
    </format>
    <format dxfId="106">
      <pivotArea field="12" type="button" dataOnly="0" labelOnly="1" outline="0" axis="axisRow" fieldPosition="0"/>
    </format>
    <format dxfId="107">
      <pivotArea dataOnly="0" labelOnly="1" outline="0" fieldPosition="0">
        <references count="1">
          <reference field="12" count="0"/>
        </references>
      </pivotArea>
    </format>
    <format dxfId="108">
      <pivotArea dataOnly="0" labelOnly="1" grandRow="1" outline="0" fieldPosition="0"/>
    </format>
    <format dxfId="109">
      <pivotArea dataOnly="0" labelOnly="1" outline="0" axis="axisValues" fieldPosition="0"/>
    </format>
    <format dxfId="110">
      <pivotArea type="all" dataOnly="0" outline="0" fieldPosition="0"/>
    </format>
    <format dxfId="111">
      <pivotArea outline="0" collapsedLevelsAreSubtotals="1" fieldPosition="0"/>
    </format>
    <format dxfId="112">
      <pivotArea field="12" type="button" dataOnly="0" labelOnly="1" outline="0" axis="axisRow" fieldPosition="0"/>
    </format>
    <format dxfId="113">
      <pivotArea dataOnly="0" labelOnly="1" outline="0" fieldPosition="0">
        <references count="1">
          <reference field="12" count="0"/>
        </references>
      </pivotArea>
    </format>
    <format dxfId="114">
      <pivotArea dataOnly="0" labelOnly="1" grandRow="1" outline="0" fieldPosition="0"/>
    </format>
    <format dxfId="115">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6FF92953-2DE9-46CF-A7E6-AA83627D5C9A}" name="PivotTable13" cacheId="843"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chartFormat="5">
  <location ref="N79:O82" firstHeaderRow="1" firstDataRow="1" firstDataCol="1"/>
  <pivotFields count="21">
    <pivotField compact="0" outline="0" showAll="0"/>
    <pivotField compact="0" outline="0" showAll="0"/>
    <pivotField compact="0" outline="0" showAll="0"/>
    <pivotField compact="0" outline="0" showAll="0"/>
    <pivotField compact="0" numFmtId="14" outline="0" showAll="0"/>
    <pivotField compact="0" outline="0" showAll="0"/>
    <pivotField compact="0" outline="0" showAll="0"/>
    <pivotField compact="0" numFmtId="1" outline="0" showAll="0"/>
    <pivotField compact="0" outline="0" showAll="0"/>
    <pivotField axis="axisRow" compact="0" outline="0" showAll="0">
      <items count="3">
        <item x="1"/>
        <item x="0"/>
        <item t="default"/>
      </items>
    </pivotField>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9"/>
  </rowFields>
  <rowItems count="3">
    <i>
      <x/>
    </i>
    <i>
      <x v="1"/>
    </i>
    <i t="grand">
      <x/>
    </i>
  </rowItems>
  <colItems count="1">
    <i/>
  </colItems>
  <dataFields count="1">
    <dataField name="Count of Type of bear" fld="12" subtotal="count" showDataAs="percentOfTotal" baseField="0" baseItem="4294967295" numFmtId="9"/>
  </dataFields>
  <formats count="19">
    <format dxfId="79">
      <pivotArea outline="0" collapsedLevelsAreSubtotals="1" fieldPosition="0"/>
    </format>
    <format dxfId="80">
      <pivotArea type="all" dataOnly="0" outline="0" fieldPosition="0"/>
    </format>
    <format dxfId="81">
      <pivotArea outline="0" collapsedLevelsAreSubtotals="1" fieldPosition="0"/>
    </format>
    <format dxfId="82">
      <pivotArea field="9" type="button" dataOnly="0" labelOnly="1" outline="0" axis="axisRow" fieldPosition="0"/>
    </format>
    <format dxfId="83">
      <pivotArea dataOnly="0" labelOnly="1" outline="0" fieldPosition="0">
        <references count="1">
          <reference field="9" count="0"/>
        </references>
      </pivotArea>
    </format>
    <format dxfId="84">
      <pivotArea dataOnly="0" labelOnly="1" grandRow="1" outline="0" fieldPosition="0"/>
    </format>
    <format dxfId="85">
      <pivotArea dataOnly="0" labelOnly="1" outline="0" axis="axisValues" fieldPosition="0"/>
    </format>
    <format dxfId="86">
      <pivotArea type="all" dataOnly="0" outline="0" fieldPosition="0"/>
    </format>
    <format dxfId="87">
      <pivotArea outline="0" collapsedLevelsAreSubtotals="1" fieldPosition="0"/>
    </format>
    <format dxfId="88">
      <pivotArea field="9" type="button" dataOnly="0" labelOnly="1" outline="0" axis="axisRow" fieldPosition="0"/>
    </format>
    <format dxfId="89">
      <pivotArea dataOnly="0" labelOnly="1" outline="0" fieldPosition="0">
        <references count="1">
          <reference field="9" count="0"/>
        </references>
      </pivotArea>
    </format>
    <format dxfId="90">
      <pivotArea dataOnly="0" labelOnly="1" grandRow="1" outline="0" fieldPosition="0"/>
    </format>
    <format dxfId="91">
      <pivotArea dataOnly="0" labelOnly="1" outline="0" axis="axisValues" fieldPosition="0"/>
    </format>
    <format dxfId="92">
      <pivotArea type="all" dataOnly="0" outline="0" fieldPosition="0"/>
    </format>
    <format dxfId="93">
      <pivotArea outline="0" collapsedLevelsAreSubtotals="1" fieldPosition="0"/>
    </format>
    <format dxfId="94">
      <pivotArea field="9" type="button" dataOnly="0" labelOnly="1" outline="0" axis="axisRow" fieldPosition="0"/>
    </format>
    <format dxfId="95">
      <pivotArea dataOnly="0" labelOnly="1" outline="0" fieldPosition="0">
        <references count="1">
          <reference field="9" count="0"/>
        </references>
      </pivotArea>
    </format>
    <format dxfId="96">
      <pivotArea dataOnly="0" labelOnly="1" grandRow="1" outline="0" fieldPosition="0"/>
    </format>
    <format dxfId="97">
      <pivotArea dataOnly="0" labelOnly="1" outline="0" axis="axisValues" fieldPosition="0"/>
    </format>
  </formats>
  <chartFormats count="15">
    <chartFormat chart="0"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0"/>
          </reference>
        </references>
      </pivotArea>
    </chartFormat>
    <chartFormat chart="1" format="2">
      <pivotArea type="data" outline="0" fieldPosition="0">
        <references count="2">
          <reference field="4294967294" count="1" selected="0">
            <x v="0"/>
          </reference>
          <reference field="9" count="1" selected="0">
            <x v="0"/>
          </reference>
        </references>
      </pivotArea>
    </chartFormat>
    <chartFormat chart="1" format="3">
      <pivotArea type="data" outline="0" fieldPosition="0">
        <references count="2">
          <reference field="4294967294" count="1" selected="0">
            <x v="0"/>
          </reference>
          <reference field="9" count="1" selected="0">
            <x v="1"/>
          </reference>
        </references>
      </pivotArea>
    </chartFormat>
    <chartFormat chart="2" format="4" series="1">
      <pivotArea type="data" outline="0" fieldPosition="0">
        <references count="1">
          <reference field="4294967294" count="1" selected="0">
            <x v="0"/>
          </reference>
        </references>
      </pivotArea>
    </chartFormat>
    <chartFormat chart="2" format="5">
      <pivotArea type="data" outline="0" fieldPosition="0">
        <references count="2">
          <reference field="4294967294" count="1" selected="0">
            <x v="0"/>
          </reference>
          <reference field="9" count="1" selected="0">
            <x v="0"/>
          </reference>
        </references>
      </pivotArea>
    </chartFormat>
    <chartFormat chart="2" format="6">
      <pivotArea type="data" outline="0" fieldPosition="0">
        <references count="2">
          <reference field="4294967294" count="1" selected="0">
            <x v="0"/>
          </reference>
          <reference field="9" count="1" selected="0">
            <x v="1"/>
          </reference>
        </references>
      </pivotArea>
    </chartFormat>
    <chartFormat chart="3" format="7" series="1">
      <pivotArea type="data" outline="0" fieldPosition="0">
        <references count="1">
          <reference field="4294967294" count="1" selected="0">
            <x v="0"/>
          </reference>
        </references>
      </pivotArea>
    </chartFormat>
    <chartFormat chart="3" format="8">
      <pivotArea type="data" outline="0" fieldPosition="0">
        <references count="2">
          <reference field="4294967294" count="1" selected="0">
            <x v="0"/>
          </reference>
          <reference field="9" count="1" selected="0">
            <x v="0"/>
          </reference>
        </references>
      </pivotArea>
    </chartFormat>
    <chartFormat chart="3" format="9">
      <pivotArea type="data" outline="0" fieldPosition="0">
        <references count="2">
          <reference field="4294967294" count="1" selected="0">
            <x v="0"/>
          </reference>
          <reference field="9" count="1" selected="0">
            <x v="1"/>
          </reference>
        </references>
      </pivotArea>
    </chartFormat>
    <chartFormat chart="4" format="10" series="1">
      <pivotArea type="data" outline="0" fieldPosition="0">
        <references count="1">
          <reference field="4294967294" count="1" selected="0">
            <x v="0"/>
          </reference>
        </references>
      </pivotArea>
    </chartFormat>
    <chartFormat chart="4" format="11">
      <pivotArea type="data" outline="0" fieldPosition="0">
        <references count="2">
          <reference field="4294967294" count="1" selected="0">
            <x v="0"/>
          </reference>
          <reference field="9" count="1" selected="0">
            <x v="0"/>
          </reference>
        </references>
      </pivotArea>
    </chartFormat>
    <chartFormat chart="4" format="12">
      <pivotArea type="data" outline="0" fieldPosition="0">
        <references count="2">
          <reference field="4294967294" count="1" selected="0">
            <x v="0"/>
          </reference>
          <reference field="9" count="1" selected="0">
            <x v="1"/>
          </reference>
        </references>
      </pivotArea>
    </chartFormat>
    <chartFormat chart="0" format="1">
      <pivotArea type="data" outline="0" fieldPosition="0">
        <references count="2">
          <reference field="4294967294" count="1" selected="0">
            <x v="0"/>
          </reference>
          <reference field="9" count="1" selected="0">
            <x v="0"/>
          </reference>
        </references>
      </pivotArea>
    </chartFormat>
    <chartFormat chart="0" format="2">
      <pivotArea type="data" outline="0" fieldPosition="0">
        <references count="2">
          <reference field="4294967294" count="1" selected="0">
            <x v="0"/>
          </reference>
          <reference field="9"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E14BF90E-0E68-4B5F-BE03-A0EF4268FE71}" name="PivotTable8" cacheId="843"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chartFormat="5">
  <location ref="K58:L71" firstHeaderRow="1" firstDataRow="1" firstDataCol="1"/>
  <pivotFields count="21">
    <pivotField compact="0" outline="0" showAll="0"/>
    <pivotField compact="0" outline="0" showAll="0"/>
    <pivotField compact="0" outline="0" showAll="0"/>
    <pivotField compact="0" outline="0" showAll="0">
      <items count="3">
        <item x="1"/>
        <item x="0"/>
        <item t="default"/>
      </items>
    </pivotField>
    <pivotField compact="0" numFmtId="14" outline="0" showAll="0"/>
    <pivotField axis="axisRow" compact="0" outline="0" showAll="0">
      <items count="13">
        <item x="0"/>
        <item x="1"/>
        <item x="2"/>
        <item x="4"/>
        <item x="5"/>
        <item x="8"/>
        <item x="7"/>
        <item x="6"/>
        <item x="9"/>
        <item x="3"/>
        <item x="10"/>
        <item x="11"/>
        <item t="default"/>
      </items>
    </pivotField>
    <pivotField compact="0" outline="0" showAll="0"/>
    <pivotField compact="0" numFmtId="1"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5"/>
  </rowFields>
  <rowItems count="13">
    <i>
      <x/>
    </i>
    <i>
      <x v="1"/>
    </i>
    <i>
      <x v="2"/>
    </i>
    <i>
      <x v="3"/>
    </i>
    <i>
      <x v="4"/>
    </i>
    <i>
      <x v="5"/>
    </i>
    <i>
      <x v="6"/>
    </i>
    <i>
      <x v="7"/>
    </i>
    <i>
      <x v="8"/>
    </i>
    <i>
      <x v="9"/>
    </i>
    <i>
      <x v="10"/>
    </i>
    <i>
      <x v="11"/>
    </i>
    <i t="grand">
      <x/>
    </i>
  </rowItems>
  <colItems count="1">
    <i/>
  </colItems>
  <dataFields count="1">
    <dataField name="Count of Type of bear" fld="12" subtotal="count" baseField="0" baseItem="0"/>
  </dataFields>
  <formats count="18">
    <format dxfId="61">
      <pivotArea type="all" dataOnly="0" outline="0" fieldPosition="0"/>
    </format>
    <format dxfId="62">
      <pivotArea outline="0" collapsedLevelsAreSubtotals="1" fieldPosition="0"/>
    </format>
    <format dxfId="63">
      <pivotArea field="5" type="button" dataOnly="0" labelOnly="1" outline="0" axis="axisRow" fieldPosition="0"/>
    </format>
    <format dxfId="64">
      <pivotArea dataOnly="0" labelOnly="1" outline="0" fieldPosition="0">
        <references count="1">
          <reference field="5" count="0"/>
        </references>
      </pivotArea>
    </format>
    <format dxfId="65">
      <pivotArea dataOnly="0" labelOnly="1" grandRow="1" outline="0" fieldPosition="0"/>
    </format>
    <format dxfId="66">
      <pivotArea dataOnly="0" labelOnly="1" outline="0" axis="axisValues" fieldPosition="0"/>
    </format>
    <format dxfId="67">
      <pivotArea type="all" dataOnly="0" outline="0" fieldPosition="0"/>
    </format>
    <format dxfId="68">
      <pivotArea outline="0" collapsedLevelsAreSubtotals="1" fieldPosition="0"/>
    </format>
    <format dxfId="69">
      <pivotArea field="5" type="button" dataOnly="0" labelOnly="1" outline="0" axis="axisRow" fieldPosition="0"/>
    </format>
    <format dxfId="70">
      <pivotArea dataOnly="0" labelOnly="1" outline="0" fieldPosition="0">
        <references count="1">
          <reference field="5" count="0"/>
        </references>
      </pivotArea>
    </format>
    <format dxfId="71">
      <pivotArea dataOnly="0" labelOnly="1" grandRow="1" outline="0" fieldPosition="0"/>
    </format>
    <format dxfId="72">
      <pivotArea dataOnly="0" labelOnly="1" outline="0" axis="axisValues" fieldPosition="0"/>
    </format>
    <format dxfId="73">
      <pivotArea type="all" dataOnly="0" outline="0" fieldPosition="0"/>
    </format>
    <format dxfId="74">
      <pivotArea outline="0" collapsedLevelsAreSubtotals="1" fieldPosition="0"/>
    </format>
    <format dxfId="75">
      <pivotArea field="5" type="button" dataOnly="0" labelOnly="1" outline="0" axis="axisRow" fieldPosition="0"/>
    </format>
    <format dxfId="76">
      <pivotArea dataOnly="0" labelOnly="1" outline="0" fieldPosition="0">
        <references count="1">
          <reference field="5" count="0"/>
        </references>
      </pivotArea>
    </format>
    <format dxfId="77">
      <pivotArea dataOnly="0" labelOnly="1" grandRow="1" outline="0" fieldPosition="0"/>
    </format>
    <format dxfId="78">
      <pivotArea dataOnly="0" labelOnly="1" outline="0" axis="axisValues" fieldPosition="0"/>
    </format>
  </formats>
  <chartFormats count="5">
    <chartFormat chart="0"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 chart="3" format="3" series="1">
      <pivotArea type="data" outline="0" fieldPosition="0">
        <references count="1">
          <reference field="4294967294" count="1" selected="0">
            <x v="0"/>
          </reference>
        </references>
      </pivotArea>
    </chartFormat>
    <chartFormat chart="4"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A6850C2F-9E0C-4F53-95DA-A8CF6260120E}" name="PivotTable9" cacheId="843"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chartFormat="9">
  <location ref="I98:J101" firstHeaderRow="1" firstDataRow="1" firstDataCol="1"/>
  <pivotFields count="21">
    <pivotField compact="0" outline="0" showAll="0"/>
    <pivotField compact="0" outline="0" showAll="0"/>
    <pivotField compact="0" outline="0" showAll="0"/>
    <pivotField compact="0" outline="0" showAll="0"/>
    <pivotField compact="0" numFmtId="14" outline="0" showAll="0"/>
    <pivotField compact="0" outline="0" showAll="0"/>
    <pivotField compact="0" outline="0" showAll="0"/>
    <pivotField compact="0" numFmtId="1"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axis="axisRow" compact="0" outline="0" showAll="0">
      <items count="3">
        <item x="1"/>
        <item x="0"/>
        <item t="default"/>
      </items>
    </pivotField>
    <pivotField compact="0" outline="0" showAll="0"/>
    <pivotField compact="0" outline="0" showAll="0"/>
  </pivotFields>
  <rowFields count="1">
    <field x="18"/>
  </rowFields>
  <rowItems count="3">
    <i>
      <x/>
    </i>
    <i>
      <x v="1"/>
    </i>
    <i t="grand">
      <x/>
    </i>
  </rowItems>
  <colItems count="1">
    <i/>
  </colItems>
  <dataFields count="1">
    <dataField name="Count of Type of bear" fld="12" subtotal="count" showDataAs="percentOfTotal" baseField="0" baseItem="4294967295" numFmtId="9"/>
  </dataFields>
  <formats count="19">
    <format dxfId="42">
      <pivotArea outline="0" collapsedLevelsAreSubtotals="1" fieldPosition="0"/>
    </format>
    <format dxfId="43">
      <pivotArea type="all" dataOnly="0" outline="0" fieldPosition="0"/>
    </format>
    <format dxfId="44">
      <pivotArea outline="0" collapsedLevelsAreSubtotals="1" fieldPosition="0"/>
    </format>
    <format dxfId="45">
      <pivotArea field="18" type="button" dataOnly="0" labelOnly="1" outline="0" axis="axisRow" fieldPosition="0"/>
    </format>
    <format dxfId="46">
      <pivotArea dataOnly="0" labelOnly="1" outline="0" fieldPosition="0">
        <references count="1">
          <reference field="18" count="0"/>
        </references>
      </pivotArea>
    </format>
    <format dxfId="47">
      <pivotArea dataOnly="0" labelOnly="1" grandRow="1" outline="0" fieldPosition="0"/>
    </format>
    <format dxfId="48">
      <pivotArea dataOnly="0" labelOnly="1" outline="0" axis="axisValues" fieldPosition="0"/>
    </format>
    <format dxfId="49">
      <pivotArea type="all" dataOnly="0" outline="0" fieldPosition="0"/>
    </format>
    <format dxfId="50">
      <pivotArea outline="0" collapsedLevelsAreSubtotals="1" fieldPosition="0"/>
    </format>
    <format dxfId="51">
      <pivotArea field="18" type="button" dataOnly="0" labelOnly="1" outline="0" axis="axisRow" fieldPosition="0"/>
    </format>
    <format dxfId="52">
      <pivotArea dataOnly="0" labelOnly="1" outline="0" fieldPosition="0">
        <references count="1">
          <reference field="18" count="0"/>
        </references>
      </pivotArea>
    </format>
    <format dxfId="53">
      <pivotArea dataOnly="0" labelOnly="1" grandRow="1" outline="0" fieldPosition="0"/>
    </format>
    <format dxfId="54">
      <pivotArea dataOnly="0" labelOnly="1" outline="0" axis="axisValues" fieldPosition="0"/>
    </format>
    <format dxfId="55">
      <pivotArea type="all" dataOnly="0" outline="0" fieldPosition="0"/>
    </format>
    <format dxfId="56">
      <pivotArea outline="0" collapsedLevelsAreSubtotals="1" fieldPosition="0"/>
    </format>
    <format dxfId="57">
      <pivotArea field="18" type="button" dataOnly="0" labelOnly="1" outline="0" axis="axisRow" fieldPosition="0"/>
    </format>
    <format dxfId="58">
      <pivotArea dataOnly="0" labelOnly="1" outline="0" fieldPosition="0">
        <references count="1">
          <reference field="18" count="0"/>
        </references>
      </pivotArea>
    </format>
    <format dxfId="59">
      <pivotArea dataOnly="0" labelOnly="1" grandRow="1" outline="0" fieldPosition="0"/>
    </format>
    <format dxfId="60">
      <pivotArea dataOnly="0" labelOnly="1" outline="0" axis="axisValues" fieldPosition="0"/>
    </format>
  </formats>
  <chartFormats count="27">
    <chartFormat chart="0"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0"/>
          </reference>
        </references>
      </pivotArea>
    </chartFormat>
    <chartFormat chart="1" format="2">
      <pivotArea type="data" outline="0" fieldPosition="0">
        <references count="2">
          <reference field="4294967294" count="1" selected="0">
            <x v="0"/>
          </reference>
          <reference field="18" count="1" selected="0">
            <x v="0"/>
          </reference>
        </references>
      </pivotArea>
    </chartFormat>
    <chartFormat chart="1" format="3">
      <pivotArea type="data" outline="0" fieldPosition="0">
        <references count="2">
          <reference field="4294967294" count="1" selected="0">
            <x v="0"/>
          </reference>
          <reference field="18" count="1" selected="0">
            <x v="1"/>
          </reference>
        </references>
      </pivotArea>
    </chartFormat>
    <chartFormat chart="2" format="4" series="1">
      <pivotArea type="data" outline="0" fieldPosition="0">
        <references count="1">
          <reference field="4294967294" count="1" selected="0">
            <x v="0"/>
          </reference>
        </references>
      </pivotArea>
    </chartFormat>
    <chartFormat chart="2" format="5">
      <pivotArea type="data" outline="0" fieldPosition="0">
        <references count="2">
          <reference field="4294967294" count="1" selected="0">
            <x v="0"/>
          </reference>
          <reference field="18" count="1" selected="0">
            <x v="0"/>
          </reference>
        </references>
      </pivotArea>
    </chartFormat>
    <chartFormat chart="2" format="6">
      <pivotArea type="data" outline="0" fieldPosition="0">
        <references count="2">
          <reference field="4294967294" count="1" selected="0">
            <x v="0"/>
          </reference>
          <reference field="18" count="1" selected="0">
            <x v="1"/>
          </reference>
        </references>
      </pivotArea>
    </chartFormat>
    <chartFormat chart="3" format="1" series="1">
      <pivotArea type="data" outline="0" fieldPosition="0">
        <references count="1">
          <reference field="4294967294" count="1" selected="0">
            <x v="0"/>
          </reference>
        </references>
      </pivotArea>
    </chartFormat>
    <chartFormat chart="3" format="2">
      <pivotArea type="data" outline="0" fieldPosition="0">
        <references count="2">
          <reference field="4294967294" count="1" selected="0">
            <x v="0"/>
          </reference>
          <reference field="18" count="1" selected="0">
            <x v="0"/>
          </reference>
        </references>
      </pivotArea>
    </chartFormat>
    <chartFormat chart="3" format="3">
      <pivotArea type="data" outline="0" fieldPosition="0">
        <references count="2">
          <reference field="4294967294" count="1" selected="0">
            <x v="0"/>
          </reference>
          <reference field="18" count="1" selected="0">
            <x v="1"/>
          </reference>
        </references>
      </pivotArea>
    </chartFormat>
    <chartFormat chart="4" format="4" series="1">
      <pivotArea type="data" outline="0" fieldPosition="0">
        <references count="1">
          <reference field="4294967294" count="1" selected="0">
            <x v="0"/>
          </reference>
        </references>
      </pivotArea>
    </chartFormat>
    <chartFormat chart="4" format="5">
      <pivotArea type="data" outline="0" fieldPosition="0">
        <references count="2">
          <reference field="4294967294" count="1" selected="0">
            <x v="0"/>
          </reference>
          <reference field="18" count="1" selected="0">
            <x v="0"/>
          </reference>
        </references>
      </pivotArea>
    </chartFormat>
    <chartFormat chart="4" format="6">
      <pivotArea type="data" outline="0" fieldPosition="0">
        <references count="2">
          <reference field="4294967294" count="1" selected="0">
            <x v="0"/>
          </reference>
          <reference field="18" count="1" selected="0">
            <x v="1"/>
          </reference>
        </references>
      </pivotArea>
    </chartFormat>
    <chartFormat chart="5" format="1" series="1">
      <pivotArea type="data" outline="0" fieldPosition="0">
        <references count="1">
          <reference field="4294967294" count="1" selected="0">
            <x v="0"/>
          </reference>
        </references>
      </pivotArea>
    </chartFormat>
    <chartFormat chart="5" format="2">
      <pivotArea type="data" outline="0" fieldPosition="0">
        <references count="2">
          <reference field="4294967294" count="1" selected="0">
            <x v="0"/>
          </reference>
          <reference field="18" count="1" selected="0">
            <x v="0"/>
          </reference>
        </references>
      </pivotArea>
    </chartFormat>
    <chartFormat chart="5" format="3">
      <pivotArea type="data" outline="0" fieldPosition="0">
        <references count="2">
          <reference field="4294967294" count="1" selected="0">
            <x v="0"/>
          </reference>
          <reference field="18" count="1" selected="0">
            <x v="1"/>
          </reference>
        </references>
      </pivotArea>
    </chartFormat>
    <chartFormat chart="6" format="4" series="1">
      <pivotArea type="data" outline="0" fieldPosition="0">
        <references count="1">
          <reference field="4294967294" count="1" selected="0">
            <x v="0"/>
          </reference>
        </references>
      </pivotArea>
    </chartFormat>
    <chartFormat chart="6" format="5">
      <pivotArea type="data" outline="0" fieldPosition="0">
        <references count="2">
          <reference field="4294967294" count="1" selected="0">
            <x v="0"/>
          </reference>
          <reference field="18" count="1" selected="0">
            <x v="0"/>
          </reference>
        </references>
      </pivotArea>
    </chartFormat>
    <chartFormat chart="6" format="6">
      <pivotArea type="data" outline="0" fieldPosition="0">
        <references count="2">
          <reference field="4294967294" count="1" selected="0">
            <x v="0"/>
          </reference>
          <reference field="18" count="1" selected="0">
            <x v="1"/>
          </reference>
        </references>
      </pivotArea>
    </chartFormat>
    <chartFormat chart="7" format="7" series="1">
      <pivotArea type="data" outline="0" fieldPosition="0">
        <references count="1">
          <reference field="4294967294" count="1" selected="0">
            <x v="0"/>
          </reference>
        </references>
      </pivotArea>
    </chartFormat>
    <chartFormat chart="7" format="8">
      <pivotArea type="data" outline="0" fieldPosition="0">
        <references count="2">
          <reference field="4294967294" count="1" selected="0">
            <x v="0"/>
          </reference>
          <reference field="18" count="1" selected="0">
            <x v="0"/>
          </reference>
        </references>
      </pivotArea>
    </chartFormat>
    <chartFormat chart="7" format="9">
      <pivotArea type="data" outline="0" fieldPosition="0">
        <references count="2">
          <reference field="4294967294" count="1" selected="0">
            <x v="0"/>
          </reference>
          <reference field="18" count="1" selected="0">
            <x v="1"/>
          </reference>
        </references>
      </pivotArea>
    </chartFormat>
    <chartFormat chart="8" format="10" series="1">
      <pivotArea type="data" outline="0" fieldPosition="0">
        <references count="1">
          <reference field="4294967294" count="1" selected="0">
            <x v="0"/>
          </reference>
        </references>
      </pivotArea>
    </chartFormat>
    <chartFormat chart="8" format="11">
      <pivotArea type="data" outline="0" fieldPosition="0">
        <references count="2">
          <reference field="4294967294" count="1" selected="0">
            <x v="0"/>
          </reference>
          <reference field="18" count="1" selected="0">
            <x v="0"/>
          </reference>
        </references>
      </pivotArea>
    </chartFormat>
    <chartFormat chart="8" format="12">
      <pivotArea type="data" outline="0" fieldPosition="0">
        <references count="2">
          <reference field="4294967294" count="1" selected="0">
            <x v="0"/>
          </reference>
          <reference field="18" count="1" selected="0">
            <x v="1"/>
          </reference>
        </references>
      </pivotArea>
    </chartFormat>
    <chartFormat chart="0" format="1">
      <pivotArea type="data" outline="0" fieldPosition="0">
        <references count="2">
          <reference field="4294967294" count="1" selected="0">
            <x v="0"/>
          </reference>
          <reference field="18" count="1" selected="0">
            <x v="0"/>
          </reference>
        </references>
      </pivotArea>
    </chartFormat>
    <chartFormat chart="0" format="2">
      <pivotArea type="data" outline="0" fieldPosition="0">
        <references count="2">
          <reference field="4294967294" count="1" selected="0">
            <x v="0"/>
          </reference>
          <reference field="18"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691EF928-C4AC-4178-892C-DE769A3B8E47}" name="PivotTable10" cacheId="843"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chartFormat="5">
  <location ref="L98:M101" firstHeaderRow="1" firstDataRow="1" firstDataCol="1"/>
  <pivotFields count="21">
    <pivotField compact="0" outline="0" showAll="0"/>
    <pivotField compact="0" outline="0" showAll="0"/>
    <pivotField compact="0" outline="0" showAll="0"/>
    <pivotField compact="0" outline="0" showAll="0"/>
    <pivotField compact="0" numFmtId="14" outline="0" showAll="0"/>
    <pivotField compact="0" outline="0" showAll="0"/>
    <pivotField compact="0" outline="0" showAll="0"/>
    <pivotField compact="0" numFmtId="1" outline="0" showAll="0"/>
    <pivotField compact="0" outline="0" showAll="0"/>
    <pivotField compact="0" outline="0" showAll="0"/>
    <pivotField compact="0" outline="0" showAll="0"/>
    <pivotField compact="0" outline="0" showAll="0"/>
    <pivotField dataField="1" compact="0" outline="0" showAll="0"/>
    <pivotField compact="0" outline="0" showAll="0"/>
    <pivotField axis="axisRow" compact="0" outline="0" showAll="0">
      <items count="3">
        <item x="1"/>
        <item x="0"/>
        <item t="default"/>
      </items>
    </pivotField>
    <pivotField compact="0" outline="0" showAll="0"/>
    <pivotField compact="0" outline="0" showAll="0"/>
    <pivotField compact="0" outline="0" showAll="0"/>
    <pivotField compact="0" outline="0" showAll="0"/>
    <pivotField compact="0" outline="0" showAll="0"/>
    <pivotField compact="0" outline="0" showAll="0"/>
  </pivotFields>
  <rowFields count="1">
    <field x="14"/>
  </rowFields>
  <rowItems count="3">
    <i>
      <x/>
    </i>
    <i>
      <x v="1"/>
    </i>
    <i t="grand">
      <x/>
    </i>
  </rowItems>
  <colItems count="1">
    <i/>
  </colItems>
  <dataFields count="1">
    <dataField name="Count of Type of bear" fld="12" subtotal="count" showDataAs="percentOfTotal" baseField="0" baseItem="4294967295" numFmtId="10"/>
  </dataFields>
  <formats count="19">
    <format dxfId="23">
      <pivotArea outline="0" fieldPosition="0">
        <references count="1">
          <reference field="14" count="0" selected="0"/>
        </references>
      </pivotArea>
    </format>
    <format dxfId="24">
      <pivotArea type="all" dataOnly="0" outline="0" fieldPosition="0"/>
    </format>
    <format dxfId="25">
      <pivotArea outline="0" collapsedLevelsAreSubtotals="1" fieldPosition="0"/>
    </format>
    <format dxfId="26">
      <pivotArea field="14" type="button" dataOnly="0" labelOnly="1" outline="0" axis="axisRow" fieldPosition="0"/>
    </format>
    <format dxfId="27">
      <pivotArea dataOnly="0" labelOnly="1" outline="0" fieldPosition="0">
        <references count="1">
          <reference field="14" count="0"/>
        </references>
      </pivotArea>
    </format>
    <format dxfId="28">
      <pivotArea dataOnly="0" labelOnly="1" grandRow="1" outline="0" fieldPosition="0"/>
    </format>
    <format dxfId="29">
      <pivotArea dataOnly="0" labelOnly="1" outline="0" axis="axisValues" fieldPosition="0"/>
    </format>
    <format dxfId="30">
      <pivotArea type="all" dataOnly="0" outline="0" fieldPosition="0"/>
    </format>
    <format dxfId="31">
      <pivotArea outline="0" collapsedLevelsAreSubtotals="1" fieldPosition="0"/>
    </format>
    <format dxfId="32">
      <pivotArea field="14" type="button" dataOnly="0" labelOnly="1" outline="0" axis="axisRow" fieldPosition="0"/>
    </format>
    <format dxfId="33">
      <pivotArea dataOnly="0" labelOnly="1" outline="0" fieldPosition="0">
        <references count="1">
          <reference field="14" count="0"/>
        </references>
      </pivotArea>
    </format>
    <format dxfId="34">
      <pivotArea dataOnly="0" labelOnly="1" grandRow="1" outline="0" fieldPosition="0"/>
    </format>
    <format dxfId="35">
      <pivotArea dataOnly="0" labelOnly="1" outline="0" axis="axisValues" fieldPosition="0"/>
    </format>
    <format dxfId="36">
      <pivotArea type="all" dataOnly="0" outline="0" fieldPosition="0"/>
    </format>
    <format dxfId="37">
      <pivotArea outline="0" collapsedLevelsAreSubtotals="1" fieldPosition="0"/>
    </format>
    <format dxfId="38">
      <pivotArea field="14" type="button" dataOnly="0" labelOnly="1" outline="0" axis="axisRow" fieldPosition="0"/>
    </format>
    <format dxfId="39">
      <pivotArea dataOnly="0" labelOnly="1" outline="0" fieldPosition="0">
        <references count="1">
          <reference field="14" count="0"/>
        </references>
      </pivotArea>
    </format>
    <format dxfId="40">
      <pivotArea dataOnly="0" labelOnly="1" grandRow="1" outline="0" fieldPosition="0"/>
    </format>
    <format dxfId="41">
      <pivotArea dataOnly="0" labelOnly="1" outline="0" axis="axisValues" fieldPosition="0"/>
    </format>
  </formats>
  <chartFormats count="15">
    <chartFormat chart="0"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0"/>
          </reference>
        </references>
      </pivotArea>
    </chartFormat>
    <chartFormat chart="1" format="2">
      <pivotArea type="data" outline="0" fieldPosition="0">
        <references count="2">
          <reference field="4294967294" count="1" selected="0">
            <x v="0"/>
          </reference>
          <reference field="14" count="1" selected="0">
            <x v="0"/>
          </reference>
        </references>
      </pivotArea>
    </chartFormat>
    <chartFormat chart="1" format="3">
      <pivotArea type="data" outline="0" fieldPosition="0">
        <references count="2">
          <reference field="4294967294" count="1" selected="0">
            <x v="0"/>
          </reference>
          <reference field="14" count="1" selected="0">
            <x v="1"/>
          </reference>
        </references>
      </pivotArea>
    </chartFormat>
    <chartFormat chart="2" format="4" series="1">
      <pivotArea type="data" outline="0" fieldPosition="0">
        <references count="1">
          <reference field="4294967294" count="1" selected="0">
            <x v="0"/>
          </reference>
        </references>
      </pivotArea>
    </chartFormat>
    <chartFormat chart="2" format="5">
      <pivotArea type="data" outline="0" fieldPosition="0">
        <references count="2">
          <reference field="4294967294" count="1" selected="0">
            <x v="0"/>
          </reference>
          <reference field="14" count="1" selected="0">
            <x v="0"/>
          </reference>
        </references>
      </pivotArea>
    </chartFormat>
    <chartFormat chart="2" format="6">
      <pivotArea type="data" outline="0" fieldPosition="0">
        <references count="2">
          <reference field="4294967294" count="1" selected="0">
            <x v="0"/>
          </reference>
          <reference field="14" count="1" selected="0">
            <x v="1"/>
          </reference>
        </references>
      </pivotArea>
    </chartFormat>
    <chartFormat chart="3" format="7" series="1">
      <pivotArea type="data" outline="0" fieldPosition="0">
        <references count="1">
          <reference field="4294967294" count="1" selected="0">
            <x v="0"/>
          </reference>
        </references>
      </pivotArea>
    </chartFormat>
    <chartFormat chart="3" format="8">
      <pivotArea type="data" outline="0" fieldPosition="0">
        <references count="2">
          <reference field="4294967294" count="1" selected="0">
            <x v="0"/>
          </reference>
          <reference field="14" count="1" selected="0">
            <x v="0"/>
          </reference>
        </references>
      </pivotArea>
    </chartFormat>
    <chartFormat chart="3" format="9">
      <pivotArea type="data" outline="0" fieldPosition="0">
        <references count="2">
          <reference field="4294967294" count="1" selected="0">
            <x v="0"/>
          </reference>
          <reference field="14" count="1" selected="0">
            <x v="1"/>
          </reference>
        </references>
      </pivotArea>
    </chartFormat>
    <chartFormat chart="4" format="10" series="1">
      <pivotArea type="data" outline="0" fieldPosition="0">
        <references count="1">
          <reference field="4294967294" count="1" selected="0">
            <x v="0"/>
          </reference>
        </references>
      </pivotArea>
    </chartFormat>
    <chartFormat chart="4" format="11">
      <pivotArea type="data" outline="0" fieldPosition="0">
        <references count="2">
          <reference field="4294967294" count="1" selected="0">
            <x v="0"/>
          </reference>
          <reference field="14" count="1" selected="0">
            <x v="0"/>
          </reference>
        </references>
      </pivotArea>
    </chartFormat>
    <chartFormat chart="4" format="12">
      <pivotArea type="data" outline="0" fieldPosition="0">
        <references count="2">
          <reference field="4294967294" count="1" selected="0">
            <x v="0"/>
          </reference>
          <reference field="14" count="1" selected="0">
            <x v="1"/>
          </reference>
        </references>
      </pivotArea>
    </chartFormat>
    <chartFormat chart="0" format="1">
      <pivotArea type="data" outline="0" fieldPosition="0">
        <references count="2">
          <reference field="4294967294" count="1" selected="0">
            <x v="0"/>
          </reference>
          <reference field="14" count="1" selected="0">
            <x v="0"/>
          </reference>
        </references>
      </pivotArea>
    </chartFormat>
    <chartFormat chart="0" format="2">
      <pivotArea type="data" outline="0" fieldPosition="0">
        <references count="2">
          <reference field="4294967294" count="1" selected="0">
            <x v="0"/>
          </reference>
          <reference field="1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1B6121DF-406B-4856-B6FB-F79D54EE796B}" sourceName="Gender">
  <pivotTables>
    <pivotTable tabId="5" name="PivotTable1"/>
    <pivotTable tabId="5" name="PivotTable3"/>
    <pivotTable tabId="5" name="PivotTable4"/>
    <pivotTable tabId="5" name="PivotTable5"/>
    <pivotTable tabId="5" name="PivotTable6"/>
    <pivotTable tabId="5" name="PivotTable7"/>
    <pivotTable tabId="5" name="PivotTable8"/>
    <pivotTable tabId="5" name="PivotTable2"/>
  </pivotTables>
  <data>
    <tabular pivotCacheId="423208694">
      <items count="2">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xr10:uid="{234B43E0-37AE-45BA-8352-FBD92D4C82FB}" cache="Slicer_Gender" caption="Gender" startItem="1" rowHeight="2286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79E3748B-9B08-485C-97D6-A795E31966E5}" name="Table2" displayName="Table2" ref="A1:U167" totalsRowShown="0" headerRowDxfId="22" dataDxfId="21">
  <autoFilter ref="A1:U167" xr:uid="{79E3748B-9B08-485C-97D6-A795E31966E5}"/>
  <tableColumns count="21">
    <tableColumn id="1" xr3:uid="{EA719470-69A9-4F30-9465-299C83E53582}" name="Name" dataDxfId="20"/>
    <tableColumn id="2" xr3:uid="{90425567-FD2F-45EB-B41D-077829490EFA}" name=" Age" dataDxfId="19"/>
    <tableColumn id="18" xr3:uid="{CE90970F-16EC-4EB9-BA02-6FC90FFD84B5}" name="Age Bracket" dataDxfId="18">
      <calculatedColumnFormula>IF(Table2[[#This Row],[ Age]]="&lt;10","01 Child",IF(Table2[[#This Row],[ Age]]&gt;64,"04 Senior", IF(Table2[[#This Row],[ Age]]&gt;34,"03 Middle Aged",IF(Table2[[#This Row],[ Age]]&gt;14,"02 Adolescent","01 Child"))))</calculatedColumnFormula>
    </tableColumn>
    <tableColumn id="3" xr3:uid="{385085A0-23E7-4DEF-A423-CA0344A3E21B}" name="Gender" dataDxfId="17"/>
    <tableColumn id="4" xr3:uid="{FDD01E32-2A6F-41F5-B8B6-E7F8A474FC42}" name="Date" dataDxfId="16"/>
    <tableColumn id="15" xr3:uid="{BE4B2517-DF85-425B-B1DC-B3FA4C3687C6}" name="Months" dataDxfId="15">
      <calculatedColumnFormula>TEXT(Table2[[#This Row],[Date]],"mmm")</calculatedColumnFormula>
    </tableColumn>
    <tableColumn id="5" xr3:uid="{6FEE061F-34F7-431A-8DCF-F89A8444E539}" name="Month" dataDxfId="14"/>
    <tableColumn id="6" xr3:uid="{01B10615-0C8D-4D10-9591-88A41E5E8B73}" name="Year" dataDxfId="13"/>
    <tableColumn id="17" xr3:uid="{E319746A-4B56-4ED3-BE5B-E055D8353F18}" name="Year Bracket" dataDxfId="12">
      <calculatedColumnFormula>IF(Table2[[#This Row],[Year]]&gt;2000,"2001-2020",IF(Table2[[#This Row],[Year]]&gt;1980,"1981-2000",IF(Table2[[#This Row],[Year]]&gt;1960,"1961-1980",IF(Table2[[#This Row],[Year]]&gt;1940,"1941-1960",IF(Table2[[#This Row],[Year]]&gt;1920,"1921-1940","1900-1920")))))</calculatedColumnFormula>
    </tableColumn>
    <tableColumn id="7" xr3:uid="{2577C0B6-7799-44EA-9D02-F940F8774F8C}" name="Type" dataDxfId="11"/>
    <tableColumn id="8" xr3:uid="{A8256E70-3290-4081-8EB9-D8BA9A565D6B}" name="Location" dataDxfId="10"/>
    <tableColumn id="16" xr3:uid="{774B081B-ED13-4C27-9C74-69B8289C06BB}" name="State" dataDxfId="9">
      <calculatedColumnFormula>_xlfn.TEXTAFTER(SUBSTITUTE(Table2[[#This Row],[Location]],CHAR(160)," "),", ")</calculatedColumnFormula>
    </tableColumn>
    <tableColumn id="10" xr3:uid="{7B3F012F-874B-4A3B-B34E-228CA79CBB4F}" name="Type of bear" dataDxfId="8"/>
    <tableColumn id="11" xr3:uid="{ADE548D3-D3B6-425B-914A-28A84DE1DE15}" name="Hunter (num)" dataDxfId="7"/>
    <tableColumn id="21" xr3:uid="{93FADBC9-E1C7-482A-952A-7E72BE324032}" name="Hunters" dataDxfId="6">
      <calculatedColumnFormula>IF(Table2[[#This Row],[Hunter (num)]]=1,"Hunter","Non-Hunter")</calculatedColumnFormula>
    </tableColumn>
    <tableColumn id="12" xr3:uid="{AF6FD940-AD14-4CB6-8CC6-045941A7D60C}" name="Grizzly" dataDxfId="5"/>
    <tableColumn id="19" xr3:uid="{70C8085D-9F28-4AD5-AD0B-930375CC2C43}" name="Grizzly (string)" dataDxfId="4">
      <calculatedColumnFormula>IF(Table2[[#This Row],[Grizzly]]=1,"Grizzly","Other Subspecies")</calculatedColumnFormula>
    </tableColumn>
    <tableColumn id="13" xr3:uid="{96264420-21FC-44B0-9966-0ECF0D1ADD43}" name="Hikers (num)" dataDxfId="3"/>
    <tableColumn id="20" xr3:uid="{36328251-5DDD-446C-A611-29DBEBD3424D}" name="Hikers" dataDxfId="2">
      <calculatedColumnFormula>IF(Table2[[#This Row],[Hikers (num)]]=1,"Hiker","Non-Hiker")</calculatedColumnFormula>
    </tableColumn>
    <tableColumn id="9" xr3:uid="{C6ADD88F-93D3-4CA4-8CF5-2B052ECE1984}" name="Victim Amount" dataDxfId="1">
      <calculatedColumnFormula>IF(Table2[[#This Row],[Only one killed]]=1,"Single","Multiple")</calculatedColumnFormula>
    </tableColumn>
    <tableColumn id="14" xr3:uid="{9454A645-D097-4968-B149-CE19AC7735A3}" name="Only one killed"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www.kaggle.com/datasets/vainero/north-america-bear-killings" TargetMode="Externa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3" Type="http://schemas.openxmlformats.org/officeDocument/2006/relationships/pivotTable" Target="../pivotTables/pivotTable3.xml"/><Relationship Id="rId7" Type="http://schemas.openxmlformats.org/officeDocument/2006/relationships/pivotTable" Target="../pivotTables/pivotTable7.xml"/><Relationship Id="rId12" Type="http://schemas.openxmlformats.org/officeDocument/2006/relationships/pivotTable" Target="../pivotTables/pivotTable12.xml"/><Relationship Id="rId2" Type="http://schemas.openxmlformats.org/officeDocument/2006/relationships/pivotTable" Target="../pivotTables/pivotTable2.xml"/><Relationship Id="rId16" Type="http://schemas.microsoft.com/office/2007/relationships/slicer" Target="../slicers/slicer1.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5" Type="http://schemas.openxmlformats.org/officeDocument/2006/relationships/pivotTable" Target="../pivotTables/pivotTable5.xml"/><Relationship Id="rId15" Type="http://schemas.openxmlformats.org/officeDocument/2006/relationships/drawing" Target="../drawings/drawing1.xml"/><Relationship Id="rId10" Type="http://schemas.openxmlformats.org/officeDocument/2006/relationships/pivotTable" Target="../pivotTables/pivotTable10.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71"/>
  <sheetViews>
    <sheetView workbookViewId="0">
      <selection activeCell="A172" sqref="A172"/>
    </sheetView>
  </sheetViews>
  <sheetFormatPr defaultRowHeight="15"/>
  <cols>
    <col min="1" max="1" width="15" customWidth="1"/>
    <col min="4" max="4" width="11.42578125" bestFit="1" customWidth="1"/>
  </cols>
  <sheetData>
    <row r="1" spans="1:14">
      <c r="A1" t="s">
        <v>0</v>
      </c>
      <c r="B1" t="s">
        <v>1</v>
      </c>
      <c r="C1" t="s">
        <v>2</v>
      </c>
      <c r="D1" t="s">
        <v>3</v>
      </c>
      <c r="E1" t="s">
        <v>4</v>
      </c>
      <c r="F1" t="s">
        <v>5</v>
      </c>
      <c r="G1" t="s">
        <v>6</v>
      </c>
      <c r="H1" t="s">
        <v>7</v>
      </c>
      <c r="I1" t="s">
        <v>8</v>
      </c>
      <c r="J1" t="s">
        <v>9</v>
      </c>
      <c r="K1" t="s">
        <v>10</v>
      </c>
      <c r="L1" t="s">
        <v>11</v>
      </c>
      <c r="M1" t="s">
        <v>12</v>
      </c>
      <c r="N1" t="s">
        <v>13</v>
      </c>
    </row>
    <row r="2" spans="1:14">
      <c r="A2" t="s">
        <v>14</v>
      </c>
      <c r="B2">
        <v>27</v>
      </c>
      <c r="C2" t="s">
        <v>15</v>
      </c>
      <c r="D2" s="1">
        <v>42905</v>
      </c>
      <c r="E2">
        <v>6</v>
      </c>
      <c r="F2">
        <v>2017</v>
      </c>
      <c r="G2" t="s">
        <v>16</v>
      </c>
      <c r="H2" t="s">
        <v>17</v>
      </c>
      <c r="I2" t="s">
        <v>18</v>
      </c>
      <c r="J2" t="s">
        <v>19</v>
      </c>
      <c r="K2">
        <v>0</v>
      </c>
      <c r="L2">
        <v>0</v>
      </c>
      <c r="M2">
        <v>0</v>
      </c>
      <c r="N2">
        <v>1</v>
      </c>
    </row>
    <row r="3" spans="1:14">
      <c r="A3" t="s">
        <v>20</v>
      </c>
      <c r="B3">
        <v>16</v>
      </c>
      <c r="C3" t="s">
        <v>21</v>
      </c>
      <c r="D3" s="1">
        <v>42904</v>
      </c>
      <c r="E3">
        <v>6</v>
      </c>
      <c r="F3">
        <v>2017</v>
      </c>
      <c r="G3" t="s">
        <v>16</v>
      </c>
      <c r="H3" t="s">
        <v>22</v>
      </c>
      <c r="I3" t="s">
        <v>23</v>
      </c>
      <c r="J3" t="s">
        <v>19</v>
      </c>
      <c r="K3">
        <v>0</v>
      </c>
      <c r="L3">
        <v>0</v>
      </c>
      <c r="M3">
        <v>0</v>
      </c>
      <c r="N3">
        <v>1</v>
      </c>
    </row>
    <row r="4" spans="1:14">
      <c r="A4" t="s">
        <v>24</v>
      </c>
      <c r="B4">
        <v>27</v>
      </c>
      <c r="C4" t="s">
        <v>21</v>
      </c>
      <c r="D4" s="1">
        <v>42134</v>
      </c>
      <c r="E4">
        <v>5</v>
      </c>
      <c r="F4">
        <v>2015</v>
      </c>
      <c r="G4" t="s">
        <v>16</v>
      </c>
      <c r="H4" t="s">
        <v>25</v>
      </c>
      <c r="I4" t="s">
        <v>26</v>
      </c>
      <c r="J4" t="s">
        <v>19</v>
      </c>
      <c r="K4">
        <v>0</v>
      </c>
      <c r="L4">
        <v>0</v>
      </c>
      <c r="M4">
        <v>0</v>
      </c>
      <c r="N4">
        <v>1</v>
      </c>
    </row>
    <row r="5" spans="1:14">
      <c r="A5" t="s">
        <v>27</v>
      </c>
      <c r="B5">
        <v>22</v>
      </c>
      <c r="C5" t="s">
        <v>21</v>
      </c>
      <c r="D5" s="1">
        <v>41903</v>
      </c>
      <c r="E5">
        <v>9</v>
      </c>
      <c r="F5">
        <v>2014</v>
      </c>
      <c r="G5" t="s">
        <v>16</v>
      </c>
      <c r="H5" t="s">
        <v>28</v>
      </c>
      <c r="I5" t="s">
        <v>29</v>
      </c>
      <c r="J5" t="s">
        <v>19</v>
      </c>
      <c r="K5">
        <v>0</v>
      </c>
      <c r="L5">
        <v>0</v>
      </c>
      <c r="M5">
        <v>1</v>
      </c>
      <c r="N5">
        <v>1</v>
      </c>
    </row>
    <row r="6" spans="1:14">
      <c r="A6" t="s">
        <v>30</v>
      </c>
      <c r="B6">
        <v>36</v>
      </c>
      <c r="C6" t="s">
        <v>15</v>
      </c>
      <c r="D6" s="1">
        <v>41766</v>
      </c>
      <c r="E6">
        <v>5</v>
      </c>
      <c r="F6">
        <v>2014</v>
      </c>
      <c r="G6" t="s">
        <v>16</v>
      </c>
      <c r="H6" t="s">
        <v>31</v>
      </c>
      <c r="I6" t="s">
        <v>32</v>
      </c>
      <c r="J6" t="s">
        <v>19</v>
      </c>
      <c r="K6">
        <v>0</v>
      </c>
      <c r="L6">
        <v>0</v>
      </c>
      <c r="M6">
        <v>0</v>
      </c>
      <c r="N6">
        <v>1</v>
      </c>
    </row>
    <row r="7" spans="1:14">
      <c r="A7" t="s">
        <v>33</v>
      </c>
      <c r="B7">
        <v>64</v>
      </c>
      <c r="C7" t="s">
        <v>21</v>
      </c>
      <c r="D7" s="1">
        <v>41431</v>
      </c>
      <c r="E7">
        <v>6</v>
      </c>
      <c r="F7">
        <v>2013</v>
      </c>
      <c r="G7" t="s">
        <v>16</v>
      </c>
      <c r="H7" t="s">
        <v>34</v>
      </c>
      <c r="I7" t="s">
        <v>35</v>
      </c>
      <c r="J7" t="s">
        <v>19</v>
      </c>
      <c r="K7">
        <v>0</v>
      </c>
      <c r="L7">
        <v>0</v>
      </c>
      <c r="M7">
        <v>0</v>
      </c>
      <c r="N7">
        <v>1</v>
      </c>
    </row>
    <row r="8" spans="1:14">
      <c r="A8" t="s">
        <v>36</v>
      </c>
      <c r="B8">
        <v>61</v>
      </c>
      <c r="C8" t="s">
        <v>15</v>
      </c>
      <c r="D8" s="1">
        <v>40749</v>
      </c>
      <c r="E8">
        <v>7</v>
      </c>
      <c r="F8">
        <v>2011</v>
      </c>
      <c r="G8" t="s">
        <v>16</v>
      </c>
      <c r="H8" t="s">
        <v>37</v>
      </c>
      <c r="I8" t="s">
        <v>38</v>
      </c>
      <c r="J8" t="s">
        <v>19</v>
      </c>
      <c r="K8">
        <v>0</v>
      </c>
      <c r="L8">
        <v>0</v>
      </c>
      <c r="M8">
        <v>0</v>
      </c>
      <c r="N8">
        <v>1</v>
      </c>
    </row>
    <row r="9" spans="1:14">
      <c r="A9" t="s">
        <v>39</v>
      </c>
      <c r="B9">
        <v>72</v>
      </c>
      <c r="C9" t="s">
        <v>15</v>
      </c>
      <c r="D9" s="1">
        <v>40695</v>
      </c>
      <c r="E9">
        <v>6</v>
      </c>
      <c r="F9">
        <v>2011</v>
      </c>
      <c r="G9" t="s">
        <v>16</v>
      </c>
      <c r="H9" t="s">
        <v>40</v>
      </c>
      <c r="I9" t="s">
        <v>41</v>
      </c>
      <c r="J9" t="s">
        <v>19</v>
      </c>
      <c r="K9">
        <v>0</v>
      </c>
      <c r="L9">
        <v>0</v>
      </c>
      <c r="M9">
        <v>0</v>
      </c>
      <c r="N9">
        <v>1</v>
      </c>
    </row>
    <row r="10" spans="1:14">
      <c r="A10" t="s">
        <v>42</v>
      </c>
      <c r="B10">
        <v>24</v>
      </c>
      <c r="C10" t="s">
        <v>21</v>
      </c>
      <c r="D10" s="1">
        <v>40409</v>
      </c>
      <c r="E10">
        <v>8</v>
      </c>
      <c r="F10">
        <v>2010</v>
      </c>
      <c r="G10" t="s">
        <v>43</v>
      </c>
      <c r="H10" t="s">
        <v>44</v>
      </c>
      <c r="I10" t="s">
        <v>45</v>
      </c>
      <c r="J10" t="s">
        <v>19</v>
      </c>
      <c r="K10">
        <v>0</v>
      </c>
      <c r="L10">
        <v>0</v>
      </c>
      <c r="M10">
        <v>0</v>
      </c>
      <c r="N10">
        <v>1</v>
      </c>
    </row>
    <row r="11" spans="1:14">
      <c r="A11" t="s">
        <v>46</v>
      </c>
      <c r="B11">
        <v>37</v>
      </c>
      <c r="C11" t="s">
        <v>47</v>
      </c>
      <c r="D11" s="1">
        <v>43430</v>
      </c>
      <c r="E11">
        <v>11</v>
      </c>
      <c r="F11">
        <v>2018</v>
      </c>
      <c r="G11" t="s">
        <v>16</v>
      </c>
      <c r="H11" t="s">
        <v>48</v>
      </c>
      <c r="I11" t="s">
        <v>49</v>
      </c>
      <c r="J11" t="s">
        <v>50</v>
      </c>
      <c r="K11">
        <v>0</v>
      </c>
      <c r="L11">
        <v>0</v>
      </c>
      <c r="M11">
        <v>0</v>
      </c>
      <c r="N11">
        <v>0</v>
      </c>
    </row>
    <row r="12" spans="1:14">
      <c r="A12" t="s">
        <v>51</v>
      </c>
      <c r="B12" t="s">
        <v>52</v>
      </c>
      <c r="C12" t="s">
        <v>15</v>
      </c>
      <c r="D12" s="1">
        <v>43430</v>
      </c>
      <c r="E12">
        <v>11</v>
      </c>
      <c r="F12">
        <v>2018</v>
      </c>
      <c r="G12" t="s">
        <v>16</v>
      </c>
      <c r="H12" t="s">
        <v>48</v>
      </c>
      <c r="I12" t="s">
        <v>49</v>
      </c>
      <c r="J12" t="s">
        <v>50</v>
      </c>
      <c r="K12">
        <v>0</v>
      </c>
      <c r="L12">
        <v>0</v>
      </c>
      <c r="M12">
        <v>0</v>
      </c>
      <c r="N12">
        <v>0</v>
      </c>
    </row>
    <row r="13" spans="1:14">
      <c r="A13" t="s">
        <v>53</v>
      </c>
      <c r="B13">
        <v>18</v>
      </c>
      <c r="C13" t="s">
        <v>21</v>
      </c>
      <c r="D13" s="1">
        <v>43374</v>
      </c>
      <c r="E13">
        <v>10</v>
      </c>
      <c r="F13">
        <v>2018</v>
      </c>
      <c r="G13" t="s">
        <v>16</v>
      </c>
      <c r="H13" t="s">
        <v>54</v>
      </c>
      <c r="I13" t="s">
        <v>55</v>
      </c>
      <c r="J13" t="s">
        <v>50</v>
      </c>
      <c r="K13">
        <v>0</v>
      </c>
      <c r="L13">
        <v>0</v>
      </c>
      <c r="M13">
        <v>0</v>
      </c>
      <c r="N13">
        <v>1</v>
      </c>
    </row>
    <row r="14" spans="1:14">
      <c r="A14" t="s">
        <v>56</v>
      </c>
      <c r="B14">
        <v>37</v>
      </c>
      <c r="C14" t="s">
        <v>21</v>
      </c>
      <c r="D14" s="1">
        <v>43357</v>
      </c>
      <c r="E14">
        <v>9</v>
      </c>
      <c r="F14">
        <v>2018</v>
      </c>
      <c r="G14" t="s">
        <v>16</v>
      </c>
      <c r="H14" t="s">
        <v>57</v>
      </c>
      <c r="I14" t="s">
        <v>58</v>
      </c>
      <c r="J14" t="s">
        <v>50</v>
      </c>
      <c r="K14">
        <v>0</v>
      </c>
      <c r="L14">
        <v>0</v>
      </c>
      <c r="M14">
        <v>0</v>
      </c>
      <c r="N14">
        <v>1</v>
      </c>
    </row>
    <row r="15" spans="1:14">
      <c r="A15" t="s">
        <v>59</v>
      </c>
      <c r="B15">
        <v>44</v>
      </c>
      <c r="C15" t="s">
        <v>21</v>
      </c>
      <c r="D15" s="1">
        <v>43270</v>
      </c>
      <c r="E15">
        <v>6</v>
      </c>
      <c r="F15">
        <v>2018</v>
      </c>
      <c r="G15" t="s">
        <v>16</v>
      </c>
      <c r="H15" t="s">
        <v>60</v>
      </c>
      <c r="I15" t="s">
        <v>61</v>
      </c>
      <c r="J15" t="s">
        <v>50</v>
      </c>
      <c r="K15">
        <v>0</v>
      </c>
      <c r="L15">
        <v>1</v>
      </c>
      <c r="M15">
        <v>0</v>
      </c>
      <c r="N15">
        <v>1</v>
      </c>
    </row>
    <row r="16" spans="1:14">
      <c r="A16" t="s">
        <v>62</v>
      </c>
      <c r="B16">
        <v>38</v>
      </c>
      <c r="C16" t="s">
        <v>21</v>
      </c>
      <c r="D16" s="1">
        <v>42550</v>
      </c>
      <c r="E16">
        <v>6</v>
      </c>
      <c r="F16">
        <v>2016</v>
      </c>
      <c r="G16" t="s">
        <v>16</v>
      </c>
      <c r="H16" t="s">
        <v>63</v>
      </c>
      <c r="I16" t="s">
        <v>64</v>
      </c>
      <c r="J16" t="s">
        <v>50</v>
      </c>
      <c r="K16">
        <v>0</v>
      </c>
      <c r="L16">
        <v>1</v>
      </c>
      <c r="M16">
        <v>0</v>
      </c>
      <c r="N16">
        <v>1</v>
      </c>
    </row>
    <row r="17" spans="1:14">
      <c r="A17" t="s">
        <v>65</v>
      </c>
      <c r="B17">
        <v>63</v>
      </c>
      <c r="C17" t="s">
        <v>21</v>
      </c>
      <c r="D17" s="1">
        <v>42223</v>
      </c>
      <c r="E17">
        <v>8</v>
      </c>
      <c r="F17">
        <v>2015</v>
      </c>
      <c r="G17" t="s">
        <v>16</v>
      </c>
      <c r="H17" t="s">
        <v>66</v>
      </c>
      <c r="I17" t="s">
        <v>67</v>
      </c>
      <c r="J17" t="s">
        <v>50</v>
      </c>
      <c r="K17">
        <v>0</v>
      </c>
      <c r="L17">
        <v>1</v>
      </c>
      <c r="M17">
        <v>0</v>
      </c>
      <c r="N17">
        <v>1</v>
      </c>
    </row>
    <row r="18" spans="1:14">
      <c r="A18" t="s">
        <v>68</v>
      </c>
      <c r="B18">
        <v>53</v>
      </c>
      <c r="C18" t="s">
        <v>21</v>
      </c>
      <c r="D18" s="1">
        <v>41899</v>
      </c>
      <c r="E18">
        <v>9</v>
      </c>
      <c r="F18">
        <v>2014</v>
      </c>
      <c r="G18" t="s">
        <v>16</v>
      </c>
      <c r="H18" t="s">
        <v>69</v>
      </c>
      <c r="I18" t="s">
        <v>70</v>
      </c>
      <c r="J18" t="s">
        <v>50</v>
      </c>
      <c r="K18">
        <v>1</v>
      </c>
      <c r="L18">
        <v>0</v>
      </c>
      <c r="M18">
        <v>0</v>
      </c>
      <c r="N18">
        <v>1</v>
      </c>
    </row>
    <row r="19" spans="1:14">
      <c r="A19" t="s">
        <v>71</v>
      </c>
      <c r="B19">
        <v>54</v>
      </c>
      <c r="C19" t="s">
        <v>21</v>
      </c>
      <c r="D19" s="1">
        <v>41889</v>
      </c>
      <c r="E19">
        <v>9</v>
      </c>
      <c r="F19">
        <v>2014</v>
      </c>
      <c r="G19" t="s">
        <v>16</v>
      </c>
      <c r="H19" t="s">
        <v>72</v>
      </c>
      <c r="I19" t="s">
        <v>73</v>
      </c>
      <c r="J19" t="s">
        <v>50</v>
      </c>
      <c r="K19">
        <v>1</v>
      </c>
      <c r="L19">
        <v>0</v>
      </c>
      <c r="M19">
        <v>0</v>
      </c>
      <c r="N19">
        <v>1</v>
      </c>
    </row>
    <row r="20" spans="1:14">
      <c r="A20" t="s">
        <v>74</v>
      </c>
      <c r="B20">
        <v>31</v>
      </c>
      <c r="C20" t="s">
        <v>21</v>
      </c>
      <c r="D20" s="1">
        <v>41886</v>
      </c>
      <c r="E20">
        <v>9</v>
      </c>
      <c r="F20">
        <v>2014</v>
      </c>
      <c r="G20" t="s">
        <v>16</v>
      </c>
      <c r="H20" t="s">
        <v>75</v>
      </c>
      <c r="I20" t="s">
        <v>76</v>
      </c>
      <c r="J20" t="s">
        <v>50</v>
      </c>
      <c r="K20">
        <v>0</v>
      </c>
      <c r="L20">
        <v>1</v>
      </c>
      <c r="M20">
        <v>0</v>
      </c>
      <c r="N20">
        <v>1</v>
      </c>
    </row>
    <row r="21" spans="1:14">
      <c r="A21" t="s">
        <v>77</v>
      </c>
      <c r="B21">
        <v>49</v>
      </c>
      <c r="C21" t="s">
        <v>21</v>
      </c>
      <c r="D21" s="1">
        <v>41145</v>
      </c>
      <c r="E21">
        <v>8</v>
      </c>
      <c r="F21">
        <v>2012</v>
      </c>
      <c r="G21" t="s">
        <v>16</v>
      </c>
      <c r="H21" t="s">
        <v>78</v>
      </c>
      <c r="I21" t="s">
        <v>79</v>
      </c>
      <c r="J21" t="s">
        <v>50</v>
      </c>
      <c r="K21">
        <v>0</v>
      </c>
      <c r="L21">
        <v>1</v>
      </c>
      <c r="M21">
        <v>1</v>
      </c>
      <c r="N21">
        <v>1</v>
      </c>
    </row>
    <row r="22" spans="1:14">
      <c r="A22" t="s">
        <v>80</v>
      </c>
      <c r="B22">
        <v>54</v>
      </c>
      <c r="C22" t="s">
        <v>21</v>
      </c>
      <c r="D22" s="1">
        <v>41183</v>
      </c>
      <c r="E22">
        <v>10</v>
      </c>
      <c r="F22">
        <v>2012</v>
      </c>
      <c r="G22" t="s">
        <v>16</v>
      </c>
      <c r="H22" t="s">
        <v>81</v>
      </c>
      <c r="I22" t="s">
        <v>82</v>
      </c>
      <c r="J22" t="s">
        <v>50</v>
      </c>
      <c r="K22">
        <v>0</v>
      </c>
      <c r="L22">
        <v>1</v>
      </c>
      <c r="M22">
        <v>0</v>
      </c>
      <c r="N22">
        <v>1</v>
      </c>
    </row>
    <row r="23" spans="1:14">
      <c r="A23" t="s">
        <v>83</v>
      </c>
      <c r="B23">
        <v>59</v>
      </c>
      <c r="C23" t="s">
        <v>21</v>
      </c>
      <c r="D23" s="1">
        <v>40779</v>
      </c>
      <c r="E23">
        <v>8</v>
      </c>
      <c r="F23">
        <v>2011</v>
      </c>
      <c r="G23" t="s">
        <v>16</v>
      </c>
      <c r="H23" t="s">
        <v>66</v>
      </c>
      <c r="I23" t="s">
        <v>84</v>
      </c>
      <c r="J23" t="s">
        <v>50</v>
      </c>
      <c r="K23">
        <v>0</v>
      </c>
      <c r="L23">
        <v>1</v>
      </c>
      <c r="M23">
        <v>1</v>
      </c>
      <c r="N23">
        <v>1</v>
      </c>
    </row>
    <row r="24" spans="1:14">
      <c r="A24" t="s">
        <v>85</v>
      </c>
      <c r="B24">
        <v>57</v>
      </c>
      <c r="C24" t="s">
        <v>21</v>
      </c>
      <c r="D24" s="1">
        <v>40730</v>
      </c>
      <c r="E24">
        <v>7</v>
      </c>
      <c r="F24">
        <v>2011</v>
      </c>
      <c r="G24" t="s">
        <v>16</v>
      </c>
      <c r="H24" t="s">
        <v>66</v>
      </c>
      <c r="I24" t="s">
        <v>86</v>
      </c>
      <c r="J24" t="s">
        <v>50</v>
      </c>
      <c r="K24">
        <v>0</v>
      </c>
      <c r="L24">
        <v>1</v>
      </c>
      <c r="M24">
        <v>0</v>
      </c>
      <c r="N24">
        <v>1</v>
      </c>
    </row>
    <row r="25" spans="1:14">
      <c r="A25" t="s">
        <v>87</v>
      </c>
      <c r="B25">
        <v>48</v>
      </c>
      <c r="C25" t="s">
        <v>21</v>
      </c>
      <c r="D25" s="1">
        <v>40387</v>
      </c>
      <c r="E25">
        <v>7</v>
      </c>
      <c r="F25">
        <v>2010</v>
      </c>
      <c r="G25" t="s">
        <v>16</v>
      </c>
      <c r="H25" t="s">
        <v>88</v>
      </c>
      <c r="I25" t="s">
        <v>89</v>
      </c>
      <c r="J25" t="s">
        <v>50</v>
      </c>
      <c r="K25">
        <v>0</v>
      </c>
      <c r="L25">
        <v>0</v>
      </c>
      <c r="M25">
        <v>0</v>
      </c>
      <c r="N25">
        <v>1</v>
      </c>
    </row>
    <row r="26" spans="1:14">
      <c r="A26" t="s">
        <v>90</v>
      </c>
      <c r="B26">
        <v>70</v>
      </c>
      <c r="C26" t="s">
        <v>21</v>
      </c>
      <c r="D26" s="1">
        <v>40346</v>
      </c>
      <c r="E26">
        <v>6</v>
      </c>
      <c r="F26">
        <v>2010</v>
      </c>
      <c r="G26" t="s">
        <v>16</v>
      </c>
      <c r="H26" t="s">
        <v>91</v>
      </c>
      <c r="I26" t="s">
        <v>92</v>
      </c>
      <c r="J26" t="s">
        <v>50</v>
      </c>
      <c r="K26">
        <v>0</v>
      </c>
      <c r="L26">
        <v>1</v>
      </c>
      <c r="M26">
        <v>0</v>
      </c>
      <c r="N26">
        <v>1</v>
      </c>
    </row>
    <row r="27" spans="1:14">
      <c r="A27" t="s">
        <v>93</v>
      </c>
      <c r="B27">
        <v>31</v>
      </c>
      <c r="C27" t="s">
        <v>21</v>
      </c>
      <c r="D27" s="1">
        <v>43284</v>
      </c>
      <c r="E27">
        <v>7</v>
      </c>
      <c r="F27">
        <v>2018</v>
      </c>
      <c r="G27" t="s">
        <v>16</v>
      </c>
      <c r="H27" t="s">
        <v>94</v>
      </c>
      <c r="I27" t="s">
        <v>95</v>
      </c>
      <c r="J27" t="s">
        <v>96</v>
      </c>
      <c r="K27">
        <v>0</v>
      </c>
      <c r="L27">
        <v>0</v>
      </c>
      <c r="M27">
        <v>0</v>
      </c>
      <c r="N27">
        <v>1</v>
      </c>
    </row>
    <row r="28" spans="1:14">
      <c r="A28" t="s">
        <v>97</v>
      </c>
      <c r="B28">
        <v>37</v>
      </c>
      <c r="C28" t="s">
        <v>15</v>
      </c>
      <c r="D28" s="1">
        <v>40090</v>
      </c>
      <c r="E28">
        <v>10</v>
      </c>
      <c r="F28">
        <v>2009</v>
      </c>
      <c r="G28" t="s">
        <v>43</v>
      </c>
      <c r="H28" t="s">
        <v>98</v>
      </c>
      <c r="I28" t="s">
        <v>99</v>
      </c>
      <c r="J28" t="s">
        <v>19</v>
      </c>
      <c r="K28">
        <v>0</v>
      </c>
      <c r="L28">
        <v>0</v>
      </c>
      <c r="M28">
        <v>0</v>
      </c>
      <c r="N28">
        <v>1</v>
      </c>
    </row>
    <row r="29" spans="1:14">
      <c r="A29" t="s">
        <v>100</v>
      </c>
      <c r="B29">
        <v>74</v>
      </c>
      <c r="C29" t="s">
        <v>15</v>
      </c>
      <c r="D29" s="1">
        <v>40031</v>
      </c>
      <c r="E29">
        <v>8</v>
      </c>
      <c r="F29">
        <v>2009</v>
      </c>
      <c r="G29" t="s">
        <v>16</v>
      </c>
      <c r="H29" t="s">
        <v>101</v>
      </c>
      <c r="I29" t="s">
        <v>102</v>
      </c>
      <c r="J29" t="s">
        <v>19</v>
      </c>
      <c r="K29">
        <v>0</v>
      </c>
      <c r="L29">
        <v>0</v>
      </c>
      <c r="M29">
        <v>0</v>
      </c>
      <c r="N29">
        <v>1</v>
      </c>
    </row>
    <row r="30" spans="1:14">
      <c r="A30" t="s">
        <v>103</v>
      </c>
      <c r="B30">
        <v>70</v>
      </c>
      <c r="C30" t="s">
        <v>15</v>
      </c>
      <c r="D30" s="1">
        <v>39598</v>
      </c>
      <c r="E30">
        <v>5</v>
      </c>
      <c r="F30">
        <v>2008</v>
      </c>
      <c r="G30" t="s">
        <v>16</v>
      </c>
      <c r="H30" t="s">
        <v>104</v>
      </c>
      <c r="I30" t="s">
        <v>105</v>
      </c>
      <c r="J30" t="s">
        <v>19</v>
      </c>
      <c r="K30">
        <v>0</v>
      </c>
      <c r="L30">
        <v>0</v>
      </c>
      <c r="M30">
        <v>0</v>
      </c>
      <c r="N30">
        <v>1</v>
      </c>
    </row>
    <row r="31" spans="1:14">
      <c r="A31" t="s">
        <v>106</v>
      </c>
      <c r="B31">
        <v>31</v>
      </c>
      <c r="C31" t="s">
        <v>15</v>
      </c>
      <c r="D31" s="1">
        <v>39283</v>
      </c>
      <c r="E31">
        <v>7</v>
      </c>
      <c r="F31">
        <v>2007</v>
      </c>
      <c r="G31" t="s">
        <v>16</v>
      </c>
      <c r="H31" t="s">
        <v>107</v>
      </c>
      <c r="I31" t="s">
        <v>108</v>
      </c>
      <c r="J31" t="s">
        <v>19</v>
      </c>
      <c r="K31">
        <v>0</v>
      </c>
      <c r="L31">
        <v>0</v>
      </c>
      <c r="M31">
        <v>0</v>
      </c>
      <c r="N31">
        <v>1</v>
      </c>
    </row>
    <row r="32" spans="1:14">
      <c r="A32" t="s">
        <v>109</v>
      </c>
      <c r="B32">
        <v>11</v>
      </c>
      <c r="C32" t="s">
        <v>21</v>
      </c>
      <c r="D32" s="1">
        <v>39250</v>
      </c>
      <c r="E32">
        <v>6</v>
      </c>
      <c r="F32">
        <v>2007</v>
      </c>
      <c r="G32" t="s">
        <v>16</v>
      </c>
      <c r="H32" t="s">
        <v>110</v>
      </c>
      <c r="I32" t="s">
        <v>111</v>
      </c>
      <c r="J32" t="s">
        <v>19</v>
      </c>
      <c r="K32">
        <v>0</v>
      </c>
      <c r="L32">
        <v>0</v>
      </c>
      <c r="M32">
        <v>0</v>
      </c>
      <c r="N32">
        <v>1</v>
      </c>
    </row>
    <row r="33" spans="1:14">
      <c r="A33" t="s">
        <v>112</v>
      </c>
      <c r="B33">
        <v>6</v>
      </c>
      <c r="C33" t="s">
        <v>15</v>
      </c>
      <c r="D33" s="1">
        <v>38820</v>
      </c>
      <c r="E33">
        <v>4</v>
      </c>
      <c r="F33">
        <v>2006</v>
      </c>
      <c r="G33" t="s">
        <v>16</v>
      </c>
      <c r="H33" t="s">
        <v>113</v>
      </c>
      <c r="I33" t="s">
        <v>114</v>
      </c>
      <c r="J33" t="s">
        <v>19</v>
      </c>
      <c r="K33">
        <v>0</v>
      </c>
      <c r="L33">
        <v>0</v>
      </c>
      <c r="M33">
        <v>0</v>
      </c>
      <c r="N33">
        <v>1</v>
      </c>
    </row>
    <row r="34" spans="1:14">
      <c r="A34" t="s">
        <v>115</v>
      </c>
      <c r="B34">
        <v>30</v>
      </c>
      <c r="C34" t="s">
        <v>15</v>
      </c>
      <c r="D34" s="1">
        <v>38601</v>
      </c>
      <c r="E34">
        <v>9</v>
      </c>
      <c r="F34">
        <v>2005</v>
      </c>
      <c r="G34" t="s">
        <v>16</v>
      </c>
      <c r="H34" t="s">
        <v>116</v>
      </c>
      <c r="I34" t="s">
        <v>117</v>
      </c>
      <c r="J34" t="s">
        <v>19</v>
      </c>
      <c r="K34">
        <v>0</v>
      </c>
      <c r="L34">
        <v>0</v>
      </c>
      <c r="M34">
        <v>0</v>
      </c>
      <c r="N34">
        <v>1</v>
      </c>
    </row>
    <row r="35" spans="1:14">
      <c r="A35" t="s">
        <v>118</v>
      </c>
      <c r="B35">
        <v>69</v>
      </c>
      <c r="C35" t="s">
        <v>21</v>
      </c>
      <c r="D35" s="1">
        <v>38590</v>
      </c>
      <c r="E35">
        <v>8</v>
      </c>
      <c r="F35">
        <v>2005</v>
      </c>
      <c r="G35" t="s">
        <v>16</v>
      </c>
      <c r="H35" t="s">
        <v>119</v>
      </c>
      <c r="I35" t="s">
        <v>120</v>
      </c>
      <c r="J35" t="s">
        <v>19</v>
      </c>
      <c r="K35">
        <v>0</v>
      </c>
      <c r="L35">
        <v>0</v>
      </c>
      <c r="M35">
        <v>0</v>
      </c>
      <c r="N35">
        <v>1</v>
      </c>
    </row>
    <row r="36" spans="1:14">
      <c r="A36" t="s">
        <v>121</v>
      </c>
      <c r="B36">
        <v>71</v>
      </c>
      <c r="C36" t="s">
        <v>21</v>
      </c>
      <c r="D36" s="1">
        <v>38517</v>
      </c>
      <c r="E36">
        <v>6</v>
      </c>
      <c r="F36">
        <v>2005</v>
      </c>
      <c r="G36" t="s">
        <v>16</v>
      </c>
      <c r="H36" t="s">
        <v>122</v>
      </c>
      <c r="I36" t="s">
        <v>123</v>
      </c>
      <c r="J36" t="s">
        <v>19</v>
      </c>
      <c r="K36">
        <v>0</v>
      </c>
      <c r="L36">
        <v>0</v>
      </c>
      <c r="M36">
        <v>0</v>
      </c>
      <c r="N36">
        <v>1</v>
      </c>
    </row>
    <row r="37" spans="1:14">
      <c r="A37" t="s">
        <v>124</v>
      </c>
      <c r="B37">
        <v>77</v>
      </c>
      <c r="C37" t="s">
        <v>21</v>
      </c>
      <c r="D37" s="1">
        <v>37528</v>
      </c>
      <c r="E37">
        <v>9</v>
      </c>
      <c r="F37">
        <v>2002</v>
      </c>
      <c r="G37" t="s">
        <v>16</v>
      </c>
      <c r="H37" t="s">
        <v>125</v>
      </c>
      <c r="I37" t="s">
        <v>126</v>
      </c>
      <c r="J37" t="s">
        <v>19</v>
      </c>
      <c r="K37">
        <v>0</v>
      </c>
      <c r="L37">
        <v>0</v>
      </c>
      <c r="M37">
        <v>0</v>
      </c>
      <c r="N37">
        <v>1</v>
      </c>
    </row>
    <row r="38" spans="1:14">
      <c r="A38" t="s">
        <v>127</v>
      </c>
      <c r="B38">
        <v>31</v>
      </c>
      <c r="C38" t="s">
        <v>21</v>
      </c>
      <c r="D38" s="1">
        <v>37500</v>
      </c>
      <c r="E38">
        <v>9</v>
      </c>
      <c r="F38">
        <v>2002</v>
      </c>
      <c r="G38" t="s">
        <v>16</v>
      </c>
      <c r="H38" t="s">
        <v>128</v>
      </c>
      <c r="I38" t="s">
        <v>129</v>
      </c>
      <c r="J38" t="s">
        <v>19</v>
      </c>
      <c r="K38">
        <v>0</v>
      </c>
      <c r="L38">
        <v>0</v>
      </c>
      <c r="M38">
        <v>0</v>
      </c>
      <c r="N38">
        <v>1</v>
      </c>
    </row>
    <row r="39" spans="1:14">
      <c r="A39" t="s">
        <v>130</v>
      </c>
      <c r="B39" t="s">
        <v>131</v>
      </c>
      <c r="C39" t="s">
        <v>15</v>
      </c>
      <c r="D39" s="1">
        <v>37487</v>
      </c>
      <c r="E39">
        <v>8</v>
      </c>
      <c r="F39">
        <v>2002</v>
      </c>
      <c r="G39" t="s">
        <v>16</v>
      </c>
      <c r="H39" t="s">
        <v>132</v>
      </c>
      <c r="I39" t="s">
        <v>133</v>
      </c>
      <c r="J39" t="s">
        <v>19</v>
      </c>
      <c r="K39">
        <v>0</v>
      </c>
      <c r="L39">
        <v>0</v>
      </c>
      <c r="M39">
        <v>0</v>
      </c>
      <c r="N39">
        <v>1</v>
      </c>
    </row>
    <row r="40" spans="1:14">
      <c r="A40" t="s">
        <v>134</v>
      </c>
      <c r="B40">
        <v>93</v>
      </c>
      <c r="C40" t="s">
        <v>15</v>
      </c>
      <c r="D40" s="1">
        <v>37121</v>
      </c>
      <c r="E40">
        <v>8</v>
      </c>
      <c r="F40">
        <v>2001</v>
      </c>
      <c r="G40" t="s">
        <v>16</v>
      </c>
      <c r="H40" t="s">
        <v>135</v>
      </c>
      <c r="I40" t="s">
        <v>136</v>
      </c>
      <c r="J40" t="s">
        <v>19</v>
      </c>
      <c r="K40">
        <v>0</v>
      </c>
      <c r="L40">
        <v>0</v>
      </c>
      <c r="M40">
        <v>0</v>
      </c>
      <c r="N40">
        <v>1</v>
      </c>
    </row>
    <row r="41" spans="1:14">
      <c r="A41" t="s">
        <v>137</v>
      </c>
      <c r="B41">
        <v>18</v>
      </c>
      <c r="C41" t="s">
        <v>21</v>
      </c>
      <c r="D41" s="1">
        <v>37045</v>
      </c>
      <c r="E41">
        <v>6</v>
      </c>
      <c r="F41">
        <v>2001</v>
      </c>
      <c r="G41" t="s">
        <v>16</v>
      </c>
      <c r="H41" t="s">
        <v>138</v>
      </c>
      <c r="I41" t="s">
        <v>139</v>
      </c>
      <c r="J41" t="s">
        <v>19</v>
      </c>
      <c r="K41">
        <v>0</v>
      </c>
      <c r="L41">
        <v>0</v>
      </c>
      <c r="M41">
        <v>0</v>
      </c>
      <c r="N41">
        <v>1</v>
      </c>
    </row>
    <row r="42" spans="1:14">
      <c r="A42" t="s">
        <v>140</v>
      </c>
      <c r="B42">
        <v>24</v>
      </c>
      <c r="C42" t="s">
        <v>15</v>
      </c>
      <c r="D42" s="1">
        <v>36709</v>
      </c>
      <c r="E42">
        <v>7</v>
      </c>
      <c r="F42">
        <v>2000</v>
      </c>
      <c r="G42" t="s">
        <v>16</v>
      </c>
      <c r="H42" t="s">
        <v>141</v>
      </c>
      <c r="I42" t="s">
        <v>142</v>
      </c>
      <c r="J42" t="s">
        <v>19</v>
      </c>
      <c r="K42">
        <v>0</v>
      </c>
      <c r="L42">
        <v>0</v>
      </c>
      <c r="M42">
        <v>0</v>
      </c>
      <c r="N42">
        <v>1</v>
      </c>
    </row>
    <row r="43" spans="1:14">
      <c r="A43" t="s">
        <v>143</v>
      </c>
      <c r="B43">
        <v>50</v>
      </c>
      <c r="C43" t="s">
        <v>15</v>
      </c>
      <c r="D43" s="1">
        <v>36667</v>
      </c>
      <c r="E43">
        <v>5</v>
      </c>
      <c r="F43">
        <v>2000</v>
      </c>
      <c r="G43" t="s">
        <v>16</v>
      </c>
      <c r="H43" t="s">
        <v>144</v>
      </c>
      <c r="I43" t="s">
        <v>145</v>
      </c>
      <c r="J43" t="s">
        <v>19</v>
      </c>
      <c r="K43">
        <v>0</v>
      </c>
      <c r="L43">
        <v>0</v>
      </c>
      <c r="M43">
        <v>0</v>
      </c>
      <c r="N43">
        <v>1</v>
      </c>
    </row>
    <row r="44" spans="1:14">
      <c r="A44" t="s">
        <v>146</v>
      </c>
      <c r="B44">
        <v>48</v>
      </c>
      <c r="C44" t="s">
        <v>21</v>
      </c>
      <c r="D44" s="1">
        <v>39722</v>
      </c>
      <c r="E44">
        <v>10</v>
      </c>
      <c r="F44">
        <v>2008</v>
      </c>
      <c r="G44" t="s">
        <v>16</v>
      </c>
      <c r="H44" t="s">
        <v>147</v>
      </c>
      <c r="I44" t="s">
        <v>148</v>
      </c>
      <c r="J44" t="s">
        <v>50</v>
      </c>
      <c r="K44">
        <v>1</v>
      </c>
      <c r="L44">
        <v>1</v>
      </c>
      <c r="M44">
        <v>0</v>
      </c>
      <c r="N44">
        <v>1</v>
      </c>
    </row>
    <row r="45" spans="1:14">
      <c r="A45" t="s">
        <v>149</v>
      </c>
      <c r="B45">
        <v>39</v>
      </c>
      <c r="C45" t="s">
        <v>21</v>
      </c>
      <c r="D45" s="1">
        <v>39560</v>
      </c>
      <c r="E45">
        <v>4</v>
      </c>
      <c r="F45">
        <v>2008</v>
      </c>
      <c r="G45" t="s">
        <v>43</v>
      </c>
      <c r="H45" t="s">
        <v>150</v>
      </c>
      <c r="I45" t="s">
        <v>151</v>
      </c>
      <c r="J45" t="s">
        <v>50</v>
      </c>
      <c r="K45">
        <v>0</v>
      </c>
      <c r="L45">
        <v>0</v>
      </c>
      <c r="M45">
        <v>0</v>
      </c>
      <c r="N45">
        <v>1</v>
      </c>
    </row>
    <row r="46" spans="1:14">
      <c r="A46" t="s">
        <v>152</v>
      </c>
      <c r="B46">
        <v>51</v>
      </c>
      <c r="C46" t="s">
        <v>21</v>
      </c>
      <c r="D46" s="1">
        <v>39411</v>
      </c>
      <c r="E46">
        <v>11</v>
      </c>
      <c r="F46">
        <v>2007</v>
      </c>
      <c r="G46" t="s">
        <v>16</v>
      </c>
      <c r="H46" t="s">
        <v>147</v>
      </c>
      <c r="I46" t="s">
        <v>153</v>
      </c>
      <c r="J46" t="s">
        <v>50</v>
      </c>
      <c r="K46">
        <v>1</v>
      </c>
      <c r="L46">
        <v>1</v>
      </c>
      <c r="M46">
        <v>0</v>
      </c>
      <c r="N46">
        <v>1</v>
      </c>
    </row>
    <row r="47" spans="1:14">
      <c r="A47" t="s">
        <v>154</v>
      </c>
      <c r="B47">
        <v>28</v>
      </c>
      <c r="C47" t="s">
        <v>21</v>
      </c>
      <c r="D47" s="1">
        <v>38835</v>
      </c>
      <c r="E47">
        <v>4</v>
      </c>
      <c r="F47">
        <v>2006</v>
      </c>
      <c r="G47" t="s">
        <v>16</v>
      </c>
      <c r="H47" t="s">
        <v>155</v>
      </c>
      <c r="I47" t="s">
        <v>156</v>
      </c>
      <c r="J47" t="s">
        <v>50</v>
      </c>
      <c r="K47">
        <v>0</v>
      </c>
      <c r="L47">
        <v>0</v>
      </c>
      <c r="M47">
        <v>0</v>
      </c>
      <c r="N47">
        <v>1</v>
      </c>
    </row>
    <row r="48" spans="1:14">
      <c r="A48" t="s">
        <v>157</v>
      </c>
      <c r="B48">
        <v>60</v>
      </c>
      <c r="C48" t="s">
        <v>21</v>
      </c>
      <c r="D48" s="1">
        <v>38615</v>
      </c>
      <c r="E48">
        <v>9</v>
      </c>
      <c r="F48">
        <v>2005</v>
      </c>
      <c r="G48" t="s">
        <v>16</v>
      </c>
      <c r="H48" t="s">
        <v>158</v>
      </c>
      <c r="I48" t="s">
        <v>159</v>
      </c>
      <c r="J48" t="s">
        <v>50</v>
      </c>
      <c r="K48">
        <v>0</v>
      </c>
      <c r="L48">
        <v>0</v>
      </c>
      <c r="M48">
        <v>0</v>
      </c>
      <c r="N48">
        <v>1</v>
      </c>
    </row>
    <row r="49" spans="1:14">
      <c r="A49" t="s">
        <v>160</v>
      </c>
      <c r="B49">
        <v>61</v>
      </c>
      <c r="C49" t="s">
        <v>161</v>
      </c>
      <c r="D49" s="1">
        <v>38526</v>
      </c>
      <c r="E49">
        <v>6</v>
      </c>
      <c r="F49">
        <v>2005</v>
      </c>
      <c r="G49" t="s">
        <v>16</v>
      </c>
      <c r="H49" t="s">
        <v>162</v>
      </c>
      <c r="I49" t="s">
        <v>163</v>
      </c>
      <c r="J49" t="s">
        <v>50</v>
      </c>
      <c r="K49">
        <v>0</v>
      </c>
      <c r="L49">
        <v>0</v>
      </c>
      <c r="M49">
        <v>0</v>
      </c>
      <c r="N49">
        <v>0</v>
      </c>
    </row>
    <row r="50" spans="1:14">
      <c r="A50" t="s">
        <v>164</v>
      </c>
      <c r="B50">
        <v>58</v>
      </c>
      <c r="C50" t="s">
        <v>15</v>
      </c>
      <c r="D50" s="1">
        <v>38526</v>
      </c>
      <c r="E50">
        <v>6</v>
      </c>
      <c r="F50">
        <v>2005</v>
      </c>
      <c r="G50" t="s">
        <v>16</v>
      </c>
      <c r="H50" t="s">
        <v>162</v>
      </c>
      <c r="I50" t="s">
        <v>163</v>
      </c>
      <c r="J50" t="s">
        <v>50</v>
      </c>
      <c r="K50">
        <v>0</v>
      </c>
      <c r="L50">
        <v>0</v>
      </c>
      <c r="M50">
        <v>0</v>
      </c>
      <c r="N50">
        <v>0</v>
      </c>
    </row>
    <row r="51" spans="1:14">
      <c r="A51" t="s">
        <v>165</v>
      </c>
      <c r="B51">
        <v>35</v>
      </c>
      <c r="C51" t="s">
        <v>15</v>
      </c>
      <c r="D51" s="1">
        <v>38508</v>
      </c>
      <c r="E51">
        <v>6</v>
      </c>
      <c r="F51">
        <v>2005</v>
      </c>
      <c r="G51" t="s">
        <v>16</v>
      </c>
      <c r="H51" t="s">
        <v>166</v>
      </c>
      <c r="I51" t="s">
        <v>167</v>
      </c>
      <c r="J51" t="s">
        <v>50</v>
      </c>
      <c r="K51">
        <v>0</v>
      </c>
      <c r="L51">
        <v>0</v>
      </c>
      <c r="M51">
        <v>0</v>
      </c>
      <c r="N51">
        <v>1</v>
      </c>
    </row>
    <row r="52" spans="1:14">
      <c r="A52" t="s">
        <v>168</v>
      </c>
      <c r="B52">
        <v>46</v>
      </c>
      <c r="C52" t="s">
        <v>21</v>
      </c>
      <c r="D52" s="1">
        <v>37899</v>
      </c>
      <c r="E52">
        <v>10</v>
      </c>
      <c r="F52">
        <v>2003</v>
      </c>
      <c r="G52" t="s">
        <v>16</v>
      </c>
      <c r="H52" t="s">
        <v>169</v>
      </c>
      <c r="I52" t="s">
        <v>170</v>
      </c>
      <c r="J52" t="s">
        <v>50</v>
      </c>
      <c r="K52">
        <v>0</v>
      </c>
      <c r="L52">
        <v>1</v>
      </c>
      <c r="M52">
        <v>0</v>
      </c>
      <c r="N52">
        <v>0</v>
      </c>
    </row>
    <row r="53" spans="1:14">
      <c r="A53" t="s">
        <v>171</v>
      </c>
      <c r="B53">
        <v>37</v>
      </c>
      <c r="C53" t="s">
        <v>15</v>
      </c>
      <c r="D53" s="1">
        <v>37899</v>
      </c>
      <c r="E53">
        <v>10</v>
      </c>
      <c r="F53">
        <v>2003</v>
      </c>
      <c r="G53" t="s">
        <v>16</v>
      </c>
      <c r="H53" t="s">
        <v>169</v>
      </c>
      <c r="I53" t="s">
        <v>170</v>
      </c>
      <c r="J53" t="s">
        <v>50</v>
      </c>
      <c r="K53">
        <v>0</v>
      </c>
      <c r="L53">
        <v>1</v>
      </c>
      <c r="M53">
        <v>0</v>
      </c>
      <c r="N53">
        <v>0</v>
      </c>
    </row>
    <row r="54" spans="1:14">
      <c r="A54" t="s">
        <v>172</v>
      </c>
      <c r="B54">
        <v>50</v>
      </c>
      <c r="C54" t="s">
        <v>21</v>
      </c>
      <c r="D54" s="1">
        <v>37194</v>
      </c>
      <c r="E54">
        <v>10</v>
      </c>
      <c r="F54">
        <v>2001</v>
      </c>
      <c r="G54" t="s">
        <v>16</v>
      </c>
      <c r="H54" t="s">
        <v>173</v>
      </c>
      <c r="I54" t="s">
        <v>174</v>
      </c>
      <c r="J54" t="s">
        <v>50</v>
      </c>
      <c r="K54">
        <v>0</v>
      </c>
      <c r="L54">
        <v>0</v>
      </c>
      <c r="M54">
        <v>0</v>
      </c>
      <c r="N54">
        <v>1</v>
      </c>
    </row>
    <row r="55" spans="1:14">
      <c r="A55" t="s">
        <v>175</v>
      </c>
      <c r="B55">
        <v>41</v>
      </c>
      <c r="C55" t="s">
        <v>21</v>
      </c>
      <c r="D55" s="1">
        <v>36721</v>
      </c>
      <c r="E55">
        <v>7</v>
      </c>
      <c r="F55">
        <v>2000</v>
      </c>
      <c r="G55" t="s">
        <v>16</v>
      </c>
      <c r="H55" t="s">
        <v>176</v>
      </c>
      <c r="I55" t="s">
        <v>177</v>
      </c>
      <c r="J55" t="s">
        <v>50</v>
      </c>
      <c r="K55">
        <v>0</v>
      </c>
      <c r="L55">
        <v>0</v>
      </c>
      <c r="M55">
        <v>0</v>
      </c>
      <c r="N55">
        <v>1</v>
      </c>
    </row>
    <row r="56" spans="1:14">
      <c r="A56" t="s">
        <v>178</v>
      </c>
      <c r="B56">
        <v>56</v>
      </c>
      <c r="C56" t="s">
        <v>21</v>
      </c>
      <c r="D56" s="1">
        <v>35656</v>
      </c>
      <c r="E56">
        <v>8</v>
      </c>
      <c r="F56">
        <v>1997</v>
      </c>
      <c r="G56" t="s">
        <v>16</v>
      </c>
      <c r="H56" t="s">
        <v>179</v>
      </c>
      <c r="I56" t="s">
        <v>180</v>
      </c>
      <c r="J56" t="s">
        <v>19</v>
      </c>
      <c r="K56">
        <v>0</v>
      </c>
      <c r="L56">
        <v>0</v>
      </c>
      <c r="M56">
        <v>0</v>
      </c>
      <c r="N56">
        <v>0</v>
      </c>
    </row>
    <row r="57" spans="1:14">
      <c r="A57" t="s">
        <v>181</v>
      </c>
      <c r="B57">
        <v>37</v>
      </c>
      <c r="C57" t="s">
        <v>15</v>
      </c>
      <c r="D57" s="1">
        <v>35656</v>
      </c>
      <c r="E57">
        <v>8</v>
      </c>
      <c r="F57">
        <v>1997</v>
      </c>
      <c r="G57" t="s">
        <v>16</v>
      </c>
      <c r="H57" t="s">
        <v>179</v>
      </c>
      <c r="I57" t="s">
        <v>180</v>
      </c>
      <c r="J57" t="s">
        <v>19</v>
      </c>
      <c r="K57">
        <v>0</v>
      </c>
      <c r="L57">
        <v>0</v>
      </c>
      <c r="M57">
        <v>0</v>
      </c>
      <c r="N57">
        <v>0</v>
      </c>
    </row>
    <row r="58" spans="1:14">
      <c r="A58" t="s">
        <v>182</v>
      </c>
      <c r="B58">
        <v>53</v>
      </c>
      <c r="C58" t="s">
        <v>21</v>
      </c>
      <c r="D58" s="1">
        <v>35230</v>
      </c>
      <c r="E58">
        <v>6</v>
      </c>
      <c r="F58">
        <v>1996</v>
      </c>
      <c r="G58" t="s">
        <v>16</v>
      </c>
      <c r="H58" t="s">
        <v>183</v>
      </c>
      <c r="I58" t="s">
        <v>184</v>
      </c>
      <c r="J58" t="s">
        <v>19</v>
      </c>
      <c r="K58">
        <v>0</v>
      </c>
      <c r="L58">
        <v>0</v>
      </c>
      <c r="M58">
        <v>0</v>
      </c>
      <c r="N58">
        <v>1</v>
      </c>
    </row>
    <row r="59" spans="1:14">
      <c r="A59" t="s">
        <v>185</v>
      </c>
      <c r="B59">
        <v>4</v>
      </c>
      <c r="C59" t="s">
        <v>21</v>
      </c>
      <c r="D59" s="1">
        <v>34593</v>
      </c>
      <c r="E59">
        <v>9</v>
      </c>
      <c r="F59">
        <v>1994</v>
      </c>
      <c r="G59" t="s">
        <v>16</v>
      </c>
      <c r="H59" t="s">
        <v>186</v>
      </c>
      <c r="I59" t="s">
        <v>187</v>
      </c>
      <c r="J59" t="s">
        <v>19</v>
      </c>
      <c r="K59">
        <v>0</v>
      </c>
      <c r="L59">
        <v>0</v>
      </c>
      <c r="M59">
        <v>0</v>
      </c>
      <c r="N59">
        <v>1</v>
      </c>
    </row>
    <row r="60" spans="1:14">
      <c r="A60" t="s">
        <v>188</v>
      </c>
      <c r="B60">
        <v>24</v>
      </c>
      <c r="C60" t="s">
        <v>21</v>
      </c>
      <c r="D60" s="1">
        <v>34191</v>
      </c>
      <c r="E60">
        <v>8</v>
      </c>
      <c r="F60">
        <v>1993</v>
      </c>
      <c r="G60" t="s">
        <v>16</v>
      </c>
      <c r="H60" t="s">
        <v>189</v>
      </c>
      <c r="I60" t="s">
        <v>190</v>
      </c>
      <c r="J60" t="s">
        <v>19</v>
      </c>
      <c r="K60">
        <v>0</v>
      </c>
      <c r="L60">
        <v>0</v>
      </c>
      <c r="M60">
        <v>0</v>
      </c>
      <c r="N60">
        <v>1</v>
      </c>
    </row>
    <row r="61" spans="1:14">
      <c r="A61" t="s">
        <v>191</v>
      </c>
      <c r="B61">
        <v>33</v>
      </c>
      <c r="C61" t="s">
        <v>15</v>
      </c>
      <c r="D61" s="1">
        <v>33793</v>
      </c>
      <c r="E61">
        <v>7</v>
      </c>
      <c r="F61">
        <v>1992</v>
      </c>
      <c r="G61" t="s">
        <v>16</v>
      </c>
      <c r="H61" t="s">
        <v>192</v>
      </c>
      <c r="I61" t="s">
        <v>193</v>
      </c>
      <c r="J61" t="s">
        <v>19</v>
      </c>
      <c r="K61">
        <v>0</v>
      </c>
      <c r="L61">
        <v>0</v>
      </c>
      <c r="M61">
        <v>0</v>
      </c>
      <c r="N61">
        <v>1</v>
      </c>
    </row>
    <row r="62" spans="1:14">
      <c r="A62" t="s">
        <v>194</v>
      </c>
      <c r="B62">
        <v>20</v>
      </c>
      <c r="C62" t="s">
        <v>21</v>
      </c>
      <c r="D62" s="1">
        <v>33769</v>
      </c>
      <c r="E62">
        <v>6</v>
      </c>
      <c r="F62">
        <v>1992</v>
      </c>
      <c r="G62" t="s">
        <v>16</v>
      </c>
      <c r="H62" t="s">
        <v>195</v>
      </c>
      <c r="I62" t="s">
        <v>196</v>
      </c>
      <c r="J62" t="s">
        <v>19</v>
      </c>
      <c r="K62">
        <v>0</v>
      </c>
      <c r="L62">
        <v>0</v>
      </c>
      <c r="M62">
        <v>0</v>
      </c>
      <c r="N62">
        <v>1</v>
      </c>
    </row>
    <row r="63" spans="1:14">
      <c r="A63" t="s">
        <v>197</v>
      </c>
      <c r="B63">
        <v>32</v>
      </c>
      <c r="C63" t="s">
        <v>21</v>
      </c>
      <c r="D63" s="1">
        <v>33522</v>
      </c>
      <c r="E63">
        <v>10</v>
      </c>
      <c r="F63">
        <v>1991</v>
      </c>
      <c r="G63" t="s">
        <v>16</v>
      </c>
      <c r="H63" t="s">
        <v>198</v>
      </c>
      <c r="I63" t="s">
        <v>199</v>
      </c>
      <c r="J63" t="s">
        <v>19</v>
      </c>
      <c r="K63">
        <v>0</v>
      </c>
      <c r="L63">
        <v>0</v>
      </c>
      <c r="M63">
        <v>0</v>
      </c>
      <c r="N63">
        <v>0</v>
      </c>
    </row>
    <row r="64" spans="1:14">
      <c r="A64" t="s">
        <v>200</v>
      </c>
      <c r="B64">
        <v>48</v>
      </c>
      <c r="C64" t="s">
        <v>15</v>
      </c>
      <c r="D64" s="1">
        <v>33522</v>
      </c>
      <c r="E64">
        <v>10</v>
      </c>
      <c r="F64">
        <v>1991</v>
      </c>
      <c r="G64" t="s">
        <v>16</v>
      </c>
      <c r="H64" t="s">
        <v>198</v>
      </c>
      <c r="I64" t="s">
        <v>199</v>
      </c>
      <c r="J64" t="s">
        <v>19</v>
      </c>
      <c r="K64">
        <v>0</v>
      </c>
      <c r="L64">
        <v>0</v>
      </c>
      <c r="M64">
        <v>0</v>
      </c>
      <c r="N64">
        <v>0</v>
      </c>
    </row>
    <row r="65" spans="1:14">
      <c r="A65" t="s">
        <v>201</v>
      </c>
      <c r="B65">
        <v>12</v>
      </c>
      <c r="C65" t="s">
        <v>21</v>
      </c>
      <c r="D65" s="1">
        <v>33384</v>
      </c>
      <c r="E65">
        <v>5</v>
      </c>
      <c r="F65">
        <v>1991</v>
      </c>
      <c r="G65" t="s">
        <v>16</v>
      </c>
      <c r="H65" t="s">
        <v>202</v>
      </c>
      <c r="I65" t="s">
        <v>203</v>
      </c>
      <c r="J65" t="s">
        <v>19</v>
      </c>
      <c r="K65">
        <v>0</v>
      </c>
      <c r="L65">
        <v>0</v>
      </c>
      <c r="M65">
        <v>0</v>
      </c>
      <c r="N65">
        <v>1</v>
      </c>
    </row>
    <row r="66" spans="1:14">
      <c r="A66" t="s">
        <v>204</v>
      </c>
      <c r="B66">
        <v>53</v>
      </c>
      <c r="C66" t="s">
        <v>21</v>
      </c>
      <c r="D66" s="1">
        <v>36465</v>
      </c>
      <c r="E66">
        <v>11</v>
      </c>
      <c r="F66">
        <v>1999</v>
      </c>
      <c r="G66" t="s">
        <v>16</v>
      </c>
      <c r="H66" t="s">
        <v>205</v>
      </c>
      <c r="I66" t="s">
        <v>206</v>
      </c>
      <c r="J66" t="s">
        <v>50</v>
      </c>
      <c r="K66">
        <v>1</v>
      </c>
      <c r="L66">
        <v>0</v>
      </c>
      <c r="M66">
        <v>0</v>
      </c>
      <c r="N66">
        <v>1</v>
      </c>
    </row>
    <row r="67" spans="1:14">
      <c r="A67" t="s">
        <v>207</v>
      </c>
      <c r="B67">
        <v>53</v>
      </c>
      <c r="C67" t="s">
        <v>21</v>
      </c>
      <c r="D67" s="1">
        <v>36305</v>
      </c>
      <c r="E67">
        <v>5</v>
      </c>
      <c r="F67">
        <v>1999</v>
      </c>
      <c r="G67" t="s">
        <v>16</v>
      </c>
      <c r="H67" t="s">
        <v>208</v>
      </c>
      <c r="I67" t="s">
        <v>209</v>
      </c>
      <c r="J67" t="s">
        <v>50</v>
      </c>
      <c r="K67">
        <v>0</v>
      </c>
      <c r="L67">
        <v>0</v>
      </c>
      <c r="M67">
        <v>0</v>
      </c>
      <c r="N67">
        <v>1</v>
      </c>
    </row>
    <row r="68" spans="1:14">
      <c r="A68" t="s">
        <v>210</v>
      </c>
      <c r="B68">
        <v>65</v>
      </c>
      <c r="C68" t="s">
        <v>21</v>
      </c>
      <c r="D68" s="1">
        <v>36092</v>
      </c>
      <c r="E68">
        <v>10</v>
      </c>
      <c r="F68">
        <v>1998</v>
      </c>
      <c r="G68" t="s">
        <v>16</v>
      </c>
      <c r="H68" t="s">
        <v>211</v>
      </c>
      <c r="I68" t="s">
        <v>212</v>
      </c>
      <c r="J68" t="s">
        <v>50</v>
      </c>
      <c r="K68">
        <v>0</v>
      </c>
      <c r="L68">
        <v>1</v>
      </c>
      <c r="M68">
        <v>0</v>
      </c>
      <c r="N68">
        <v>1</v>
      </c>
    </row>
    <row r="69" spans="1:14">
      <c r="A69" t="s">
        <v>213</v>
      </c>
      <c r="B69">
        <v>40</v>
      </c>
      <c r="C69" t="s">
        <v>21</v>
      </c>
      <c r="D69" s="1">
        <v>36029</v>
      </c>
      <c r="E69">
        <v>8</v>
      </c>
      <c r="F69">
        <v>1998</v>
      </c>
      <c r="G69" t="s">
        <v>16</v>
      </c>
      <c r="H69" t="s">
        <v>214</v>
      </c>
      <c r="I69" t="s">
        <v>215</v>
      </c>
      <c r="J69" t="s">
        <v>50</v>
      </c>
      <c r="K69">
        <v>0</v>
      </c>
      <c r="L69">
        <v>1</v>
      </c>
      <c r="M69">
        <v>0</v>
      </c>
      <c r="N69">
        <v>1</v>
      </c>
    </row>
    <row r="70" spans="1:14">
      <c r="A70" t="s">
        <v>216</v>
      </c>
      <c r="B70">
        <v>26</v>
      </c>
      <c r="C70" t="s">
        <v>21</v>
      </c>
      <c r="D70" s="1">
        <v>35932</v>
      </c>
      <c r="E70">
        <v>5</v>
      </c>
      <c r="F70">
        <v>1998</v>
      </c>
      <c r="G70" t="s">
        <v>16</v>
      </c>
      <c r="H70" t="s">
        <v>217</v>
      </c>
      <c r="I70" t="s">
        <v>218</v>
      </c>
      <c r="J70" t="s">
        <v>50</v>
      </c>
      <c r="K70">
        <v>0</v>
      </c>
      <c r="L70">
        <v>0</v>
      </c>
      <c r="M70">
        <v>1</v>
      </c>
      <c r="N70">
        <v>1</v>
      </c>
    </row>
    <row r="71" spans="1:14">
      <c r="A71" t="s">
        <v>219</v>
      </c>
      <c r="B71">
        <v>40</v>
      </c>
      <c r="C71" t="s">
        <v>21</v>
      </c>
      <c r="D71" s="1">
        <v>35834</v>
      </c>
      <c r="E71">
        <v>2</v>
      </c>
      <c r="F71">
        <v>1998</v>
      </c>
      <c r="G71" t="s">
        <v>16</v>
      </c>
      <c r="H71" t="s">
        <v>220</v>
      </c>
      <c r="I71" t="s">
        <v>221</v>
      </c>
      <c r="J71" t="s">
        <v>50</v>
      </c>
      <c r="K71">
        <v>0</v>
      </c>
      <c r="L71">
        <v>0</v>
      </c>
      <c r="M71">
        <v>0</v>
      </c>
      <c r="N71">
        <v>1</v>
      </c>
    </row>
    <row r="72" spans="1:14">
      <c r="A72" t="s">
        <v>222</v>
      </c>
      <c r="B72">
        <v>33</v>
      </c>
      <c r="C72" t="s">
        <v>21</v>
      </c>
      <c r="D72" s="1">
        <v>35300</v>
      </c>
      <c r="E72">
        <v>8</v>
      </c>
      <c r="F72">
        <v>1996</v>
      </c>
      <c r="G72" t="s">
        <v>16</v>
      </c>
      <c r="H72" t="s">
        <v>223</v>
      </c>
      <c r="I72" t="s">
        <v>224</v>
      </c>
      <c r="J72" t="s">
        <v>50</v>
      </c>
      <c r="K72">
        <v>0</v>
      </c>
      <c r="L72">
        <v>0</v>
      </c>
      <c r="M72">
        <v>0</v>
      </c>
      <c r="N72">
        <v>1</v>
      </c>
    </row>
    <row r="73" spans="1:14">
      <c r="A73" t="s">
        <v>225</v>
      </c>
      <c r="B73">
        <v>32</v>
      </c>
      <c r="C73" t="s">
        <v>15</v>
      </c>
      <c r="D73" s="1">
        <v>35251</v>
      </c>
      <c r="E73">
        <v>7</v>
      </c>
      <c r="F73">
        <v>1996</v>
      </c>
      <c r="G73" t="s">
        <v>16</v>
      </c>
      <c r="H73" t="s">
        <v>226</v>
      </c>
      <c r="I73" t="s">
        <v>227</v>
      </c>
      <c r="J73" t="s">
        <v>50</v>
      </c>
      <c r="K73">
        <v>0</v>
      </c>
      <c r="L73">
        <v>0</v>
      </c>
      <c r="M73">
        <v>0</v>
      </c>
      <c r="N73">
        <v>1</v>
      </c>
    </row>
    <row r="74" spans="1:14">
      <c r="A74" t="s">
        <v>228</v>
      </c>
      <c r="B74">
        <v>32</v>
      </c>
      <c r="C74" t="s">
        <v>21</v>
      </c>
      <c r="D74" s="1">
        <v>34981</v>
      </c>
      <c r="E74">
        <v>10</v>
      </c>
      <c r="F74">
        <v>1995</v>
      </c>
      <c r="G74" t="s">
        <v>16</v>
      </c>
      <c r="H74" t="s">
        <v>229</v>
      </c>
      <c r="I74" t="s">
        <v>230</v>
      </c>
      <c r="J74" t="s">
        <v>50</v>
      </c>
      <c r="K74">
        <v>0</v>
      </c>
      <c r="L74">
        <v>0</v>
      </c>
      <c r="M74">
        <v>0</v>
      </c>
      <c r="N74">
        <v>0</v>
      </c>
    </row>
    <row r="75" spans="1:14">
      <c r="A75" t="s">
        <v>231</v>
      </c>
      <c r="B75">
        <v>40</v>
      </c>
      <c r="C75" t="s">
        <v>21</v>
      </c>
      <c r="D75" s="1">
        <v>34981</v>
      </c>
      <c r="E75">
        <v>10</v>
      </c>
      <c r="F75">
        <v>1995</v>
      </c>
      <c r="G75" t="s">
        <v>16</v>
      </c>
      <c r="H75" t="s">
        <v>229</v>
      </c>
      <c r="I75" t="s">
        <v>230</v>
      </c>
      <c r="J75" t="s">
        <v>50</v>
      </c>
      <c r="K75">
        <v>0</v>
      </c>
      <c r="L75">
        <v>0</v>
      </c>
      <c r="M75">
        <v>0</v>
      </c>
      <c r="N75">
        <v>0</v>
      </c>
    </row>
    <row r="76" spans="1:14">
      <c r="A76" t="s">
        <v>232</v>
      </c>
      <c r="B76">
        <v>77</v>
      </c>
      <c r="C76" t="s">
        <v>15</v>
      </c>
      <c r="D76" s="1">
        <v>34881</v>
      </c>
      <c r="E76">
        <v>7</v>
      </c>
      <c r="F76">
        <v>1995</v>
      </c>
      <c r="G76" t="s">
        <v>16</v>
      </c>
      <c r="H76" t="s">
        <v>233</v>
      </c>
      <c r="I76" t="s">
        <v>234</v>
      </c>
      <c r="J76" t="s">
        <v>50</v>
      </c>
      <c r="K76">
        <v>0</v>
      </c>
      <c r="L76">
        <v>0</v>
      </c>
      <c r="M76">
        <v>0</v>
      </c>
      <c r="N76">
        <v>0</v>
      </c>
    </row>
    <row r="77" spans="1:14">
      <c r="A77" t="s">
        <v>235</v>
      </c>
      <c r="B77">
        <v>45</v>
      </c>
      <c r="C77" t="s">
        <v>21</v>
      </c>
      <c r="D77" s="1">
        <v>34881</v>
      </c>
      <c r="E77">
        <v>7</v>
      </c>
      <c r="F77">
        <v>1995</v>
      </c>
      <c r="G77" t="s">
        <v>16</v>
      </c>
      <c r="H77" t="s">
        <v>233</v>
      </c>
      <c r="I77" t="s">
        <v>234</v>
      </c>
      <c r="J77" t="s">
        <v>50</v>
      </c>
      <c r="K77">
        <v>0</v>
      </c>
      <c r="L77">
        <v>0</v>
      </c>
      <c r="M77">
        <v>0</v>
      </c>
      <c r="N77">
        <v>0</v>
      </c>
    </row>
    <row r="78" spans="1:14">
      <c r="A78" t="s">
        <v>236</v>
      </c>
      <c r="B78">
        <v>40</v>
      </c>
      <c r="C78" t="s">
        <v>21</v>
      </c>
      <c r="D78" s="1">
        <v>33880</v>
      </c>
      <c r="E78">
        <v>10</v>
      </c>
      <c r="F78">
        <v>1992</v>
      </c>
      <c r="G78" t="s">
        <v>16</v>
      </c>
      <c r="H78" t="s">
        <v>217</v>
      </c>
      <c r="I78" t="s">
        <v>237</v>
      </c>
      <c r="J78" t="s">
        <v>50</v>
      </c>
      <c r="K78">
        <v>0</v>
      </c>
      <c r="L78">
        <v>0</v>
      </c>
      <c r="M78">
        <v>0</v>
      </c>
      <c r="N78">
        <v>1</v>
      </c>
    </row>
    <row r="79" spans="1:14">
      <c r="A79" t="s">
        <v>238</v>
      </c>
      <c r="B79">
        <v>40</v>
      </c>
      <c r="C79" t="s">
        <v>21</v>
      </c>
      <c r="D79" s="1">
        <v>33862</v>
      </c>
      <c r="E79">
        <v>9</v>
      </c>
      <c r="F79">
        <v>1992</v>
      </c>
      <c r="G79" t="s">
        <v>16</v>
      </c>
      <c r="H79" t="s">
        <v>239</v>
      </c>
      <c r="I79" t="s">
        <v>240</v>
      </c>
      <c r="J79" t="s">
        <v>50</v>
      </c>
      <c r="K79">
        <v>0</v>
      </c>
      <c r="L79">
        <v>0</v>
      </c>
      <c r="M79">
        <v>0</v>
      </c>
      <c r="N79">
        <v>1</v>
      </c>
    </row>
    <row r="80" spans="1:14">
      <c r="A80" t="s">
        <v>241</v>
      </c>
      <c r="B80">
        <v>6</v>
      </c>
      <c r="C80" t="s">
        <v>21</v>
      </c>
      <c r="D80" s="1">
        <v>33795</v>
      </c>
      <c r="E80">
        <v>7</v>
      </c>
      <c r="F80">
        <v>1992</v>
      </c>
      <c r="G80" t="s">
        <v>16</v>
      </c>
      <c r="H80" t="s">
        <v>242</v>
      </c>
      <c r="I80" t="s">
        <v>243</v>
      </c>
      <c r="J80" t="s">
        <v>50</v>
      </c>
      <c r="K80">
        <v>0</v>
      </c>
      <c r="L80">
        <v>1</v>
      </c>
      <c r="M80">
        <v>0</v>
      </c>
      <c r="N80">
        <v>1</v>
      </c>
    </row>
    <row r="81" spans="1:14">
      <c r="A81" t="s">
        <v>244</v>
      </c>
      <c r="B81">
        <v>64</v>
      </c>
      <c r="C81" t="s">
        <v>15</v>
      </c>
      <c r="D81" s="1">
        <v>36350</v>
      </c>
      <c r="E81">
        <v>7</v>
      </c>
      <c r="F81">
        <v>1999</v>
      </c>
      <c r="G81" t="s">
        <v>16</v>
      </c>
      <c r="H81" t="s">
        <v>245</v>
      </c>
      <c r="I81" t="s">
        <v>246</v>
      </c>
      <c r="J81" t="s">
        <v>96</v>
      </c>
      <c r="K81">
        <v>0</v>
      </c>
      <c r="L81">
        <v>0</v>
      </c>
      <c r="M81">
        <v>0</v>
      </c>
      <c r="N81">
        <v>1</v>
      </c>
    </row>
    <row r="82" spans="1:14">
      <c r="A82" t="s">
        <v>247</v>
      </c>
      <c r="B82">
        <v>28</v>
      </c>
      <c r="C82" t="s">
        <v>21</v>
      </c>
      <c r="D82" s="1">
        <v>33215</v>
      </c>
      <c r="E82">
        <v>12</v>
      </c>
      <c r="F82">
        <v>1990</v>
      </c>
      <c r="G82" t="s">
        <v>16</v>
      </c>
      <c r="H82" t="s">
        <v>248</v>
      </c>
      <c r="I82" t="s">
        <v>249</v>
      </c>
      <c r="J82" t="s">
        <v>96</v>
      </c>
      <c r="K82">
        <v>0</v>
      </c>
      <c r="L82">
        <v>0</v>
      </c>
      <c r="M82">
        <v>0</v>
      </c>
      <c r="N82">
        <v>1</v>
      </c>
    </row>
    <row r="83" spans="1:14">
      <c r="A83" t="s">
        <v>250</v>
      </c>
      <c r="B83">
        <v>24</v>
      </c>
      <c r="C83" t="s">
        <v>21</v>
      </c>
      <c r="D83" s="1">
        <v>31196</v>
      </c>
      <c r="E83">
        <v>5</v>
      </c>
      <c r="F83">
        <v>1985</v>
      </c>
      <c r="G83" t="s">
        <v>16</v>
      </c>
      <c r="H83" t="s">
        <v>128</v>
      </c>
      <c r="I83" t="s">
        <v>251</v>
      </c>
      <c r="J83" t="s">
        <v>19</v>
      </c>
      <c r="K83">
        <v>0</v>
      </c>
      <c r="L83">
        <v>0</v>
      </c>
      <c r="M83">
        <v>0</v>
      </c>
      <c r="N83">
        <v>1</v>
      </c>
    </row>
    <row r="84" spans="1:14">
      <c r="A84" t="s">
        <v>252</v>
      </c>
      <c r="B84">
        <v>12</v>
      </c>
      <c r="C84" t="s">
        <v>21</v>
      </c>
      <c r="D84" s="1">
        <v>30503</v>
      </c>
      <c r="E84">
        <v>7</v>
      </c>
      <c r="F84">
        <v>1983</v>
      </c>
      <c r="G84" t="s">
        <v>16</v>
      </c>
      <c r="H84" t="s">
        <v>253</v>
      </c>
      <c r="I84" t="s">
        <v>254</v>
      </c>
      <c r="J84" t="s">
        <v>19</v>
      </c>
      <c r="K84">
        <v>0</v>
      </c>
      <c r="L84">
        <v>0</v>
      </c>
      <c r="M84">
        <v>0</v>
      </c>
      <c r="N84">
        <v>1</v>
      </c>
    </row>
    <row r="85" spans="1:14">
      <c r="A85" t="s">
        <v>255</v>
      </c>
      <c r="B85">
        <v>55</v>
      </c>
      <c r="C85" t="s">
        <v>21</v>
      </c>
      <c r="D85" s="1">
        <v>30463</v>
      </c>
      <c r="E85">
        <v>5</v>
      </c>
      <c r="F85">
        <v>1983</v>
      </c>
      <c r="G85" t="s">
        <v>16</v>
      </c>
      <c r="H85" t="s">
        <v>256</v>
      </c>
      <c r="I85" t="s">
        <v>257</v>
      </c>
      <c r="J85" t="s">
        <v>19</v>
      </c>
      <c r="K85">
        <v>0</v>
      </c>
      <c r="L85">
        <v>0</v>
      </c>
      <c r="M85">
        <v>0</v>
      </c>
      <c r="N85">
        <v>1</v>
      </c>
    </row>
    <row r="86" spans="1:14">
      <c r="A86" t="s">
        <v>258</v>
      </c>
      <c r="B86">
        <v>26</v>
      </c>
      <c r="C86" t="s">
        <v>21</v>
      </c>
      <c r="D86" s="1">
        <v>30457</v>
      </c>
      <c r="E86">
        <v>5</v>
      </c>
      <c r="F86">
        <v>1983</v>
      </c>
      <c r="G86" t="s">
        <v>16</v>
      </c>
      <c r="H86" t="s">
        <v>259</v>
      </c>
      <c r="I86" t="s">
        <v>260</v>
      </c>
      <c r="J86" t="s">
        <v>19</v>
      </c>
      <c r="K86">
        <v>0</v>
      </c>
      <c r="L86">
        <v>0</v>
      </c>
      <c r="M86">
        <v>0</v>
      </c>
      <c r="N86">
        <v>1</v>
      </c>
    </row>
    <row r="87" spans="1:14">
      <c r="A87" t="s">
        <v>261</v>
      </c>
      <c r="B87">
        <v>44</v>
      </c>
      <c r="C87" t="s">
        <v>21</v>
      </c>
      <c r="D87" s="1">
        <v>29447</v>
      </c>
      <c r="E87">
        <v>8</v>
      </c>
      <c r="F87">
        <v>1980</v>
      </c>
      <c r="G87" t="s">
        <v>16</v>
      </c>
      <c r="H87" t="s">
        <v>262</v>
      </c>
      <c r="I87" t="s">
        <v>263</v>
      </c>
      <c r="J87" t="s">
        <v>19</v>
      </c>
      <c r="K87">
        <v>0</v>
      </c>
      <c r="L87">
        <v>0</v>
      </c>
      <c r="M87">
        <v>0</v>
      </c>
      <c r="N87">
        <v>0</v>
      </c>
    </row>
    <row r="88" spans="1:14">
      <c r="A88" t="s">
        <v>264</v>
      </c>
      <c r="B88">
        <v>24</v>
      </c>
      <c r="C88" t="s">
        <v>15</v>
      </c>
      <c r="D88" s="1">
        <v>29447</v>
      </c>
      <c r="E88">
        <v>8</v>
      </c>
      <c r="F88">
        <v>1980</v>
      </c>
      <c r="G88" t="s">
        <v>16</v>
      </c>
      <c r="H88" t="s">
        <v>262</v>
      </c>
      <c r="I88" t="s">
        <v>263</v>
      </c>
      <c r="J88" t="s">
        <v>19</v>
      </c>
      <c r="K88">
        <v>0</v>
      </c>
      <c r="L88">
        <v>0</v>
      </c>
      <c r="M88">
        <v>0</v>
      </c>
      <c r="N88">
        <v>0</v>
      </c>
    </row>
    <row r="89" spans="1:14">
      <c r="A89" t="s">
        <v>265</v>
      </c>
      <c r="B89">
        <v>10</v>
      </c>
      <c r="C89" t="s">
        <v>21</v>
      </c>
      <c r="D89" s="1">
        <v>29420</v>
      </c>
      <c r="E89">
        <v>7</v>
      </c>
      <c r="F89">
        <v>1980</v>
      </c>
      <c r="G89" t="s">
        <v>16</v>
      </c>
      <c r="H89" t="s">
        <v>266</v>
      </c>
      <c r="I89" t="s">
        <v>267</v>
      </c>
      <c r="J89" t="s">
        <v>19</v>
      </c>
      <c r="K89">
        <v>0</v>
      </c>
      <c r="L89">
        <v>0</v>
      </c>
      <c r="M89">
        <v>0</v>
      </c>
      <c r="N89">
        <v>1</v>
      </c>
    </row>
    <row r="90" spans="1:14">
      <c r="A90" t="s">
        <v>268</v>
      </c>
      <c r="B90">
        <v>40</v>
      </c>
      <c r="C90" t="s">
        <v>21</v>
      </c>
      <c r="D90" s="1">
        <v>32451</v>
      </c>
      <c r="E90">
        <v>11</v>
      </c>
      <c r="F90">
        <v>1988</v>
      </c>
      <c r="G90" t="s">
        <v>16</v>
      </c>
      <c r="H90" t="s">
        <v>269</v>
      </c>
      <c r="I90" t="s">
        <v>270</v>
      </c>
      <c r="J90" t="s">
        <v>50</v>
      </c>
      <c r="K90">
        <v>1</v>
      </c>
      <c r="L90">
        <v>0</v>
      </c>
      <c r="M90">
        <v>0</v>
      </c>
      <c r="N90">
        <v>1</v>
      </c>
    </row>
    <row r="91" spans="1:14">
      <c r="A91" t="s">
        <v>271</v>
      </c>
      <c r="B91">
        <v>29</v>
      </c>
      <c r="C91" t="s">
        <v>21</v>
      </c>
      <c r="D91" s="1">
        <v>31986</v>
      </c>
      <c r="E91">
        <v>7</v>
      </c>
      <c r="F91">
        <v>1987</v>
      </c>
      <c r="G91" t="s">
        <v>16</v>
      </c>
      <c r="H91" t="s">
        <v>217</v>
      </c>
      <c r="I91" t="s">
        <v>272</v>
      </c>
      <c r="J91" t="s">
        <v>50</v>
      </c>
      <c r="K91">
        <v>0</v>
      </c>
      <c r="L91">
        <v>0</v>
      </c>
      <c r="M91">
        <v>1</v>
      </c>
      <c r="N91">
        <v>1</v>
      </c>
    </row>
    <row r="92" spans="1:14">
      <c r="A92" t="s">
        <v>273</v>
      </c>
      <c r="B92">
        <v>40</v>
      </c>
      <c r="C92" t="s">
        <v>21</v>
      </c>
      <c r="D92" s="1">
        <v>31892</v>
      </c>
      <c r="E92">
        <v>4</v>
      </c>
      <c r="F92">
        <v>1987</v>
      </c>
      <c r="G92" t="s">
        <v>16</v>
      </c>
      <c r="H92" t="s">
        <v>217</v>
      </c>
      <c r="I92" t="s">
        <v>274</v>
      </c>
      <c r="J92" t="s">
        <v>50</v>
      </c>
      <c r="K92">
        <v>0</v>
      </c>
      <c r="L92">
        <v>0</v>
      </c>
      <c r="M92">
        <v>0</v>
      </c>
      <c r="N92">
        <v>1</v>
      </c>
    </row>
    <row r="93" spans="1:14">
      <c r="A93" t="s">
        <v>275</v>
      </c>
      <c r="B93">
        <v>38</v>
      </c>
      <c r="C93" t="s">
        <v>21</v>
      </c>
      <c r="D93" s="1">
        <v>31690</v>
      </c>
      <c r="E93">
        <v>10</v>
      </c>
      <c r="F93">
        <v>1986</v>
      </c>
      <c r="G93" t="s">
        <v>16</v>
      </c>
      <c r="H93" t="s">
        <v>66</v>
      </c>
      <c r="I93" t="s">
        <v>276</v>
      </c>
      <c r="J93" t="s">
        <v>50</v>
      </c>
      <c r="K93">
        <v>0</v>
      </c>
      <c r="L93">
        <v>0</v>
      </c>
      <c r="M93">
        <v>0</v>
      </c>
      <c r="N93">
        <v>1</v>
      </c>
    </row>
    <row r="94" spans="1:14">
      <c r="A94" t="s">
        <v>277</v>
      </c>
      <c r="B94">
        <v>25</v>
      </c>
      <c r="C94" t="s">
        <v>15</v>
      </c>
      <c r="D94" s="1">
        <v>30893</v>
      </c>
      <c r="E94">
        <v>7</v>
      </c>
      <c r="F94">
        <v>1984</v>
      </c>
      <c r="G94" t="s">
        <v>16</v>
      </c>
      <c r="H94" t="s">
        <v>278</v>
      </c>
      <c r="I94" t="s">
        <v>279</v>
      </c>
      <c r="J94" t="s">
        <v>50</v>
      </c>
      <c r="K94">
        <v>0</v>
      </c>
      <c r="L94">
        <v>0</v>
      </c>
      <c r="M94">
        <v>0</v>
      </c>
      <c r="N94">
        <v>1</v>
      </c>
    </row>
    <row r="95" spans="1:14">
      <c r="A95" t="s">
        <v>280</v>
      </c>
      <c r="B95">
        <v>23</v>
      </c>
      <c r="C95" t="s">
        <v>21</v>
      </c>
      <c r="D95" s="1">
        <v>30492</v>
      </c>
      <c r="E95">
        <v>6</v>
      </c>
      <c r="F95">
        <v>1983</v>
      </c>
      <c r="G95" t="s">
        <v>16</v>
      </c>
      <c r="H95" t="s">
        <v>281</v>
      </c>
      <c r="I95" t="s">
        <v>282</v>
      </c>
      <c r="J95" t="s">
        <v>50</v>
      </c>
      <c r="K95">
        <v>0</v>
      </c>
      <c r="L95">
        <v>0</v>
      </c>
      <c r="M95">
        <v>0</v>
      </c>
      <c r="N95">
        <v>1</v>
      </c>
    </row>
    <row r="96" spans="1:14">
      <c r="A96" t="s">
        <v>283</v>
      </c>
      <c r="B96">
        <v>33</v>
      </c>
      <c r="C96" t="s">
        <v>21</v>
      </c>
      <c r="D96" s="1">
        <v>29494</v>
      </c>
      <c r="E96">
        <v>9</v>
      </c>
      <c r="F96">
        <v>1980</v>
      </c>
      <c r="G96" t="s">
        <v>16</v>
      </c>
      <c r="H96" t="s">
        <v>217</v>
      </c>
      <c r="I96" t="s">
        <v>284</v>
      </c>
      <c r="J96" t="s">
        <v>50</v>
      </c>
      <c r="K96">
        <v>0</v>
      </c>
      <c r="L96">
        <v>0</v>
      </c>
      <c r="M96">
        <v>0</v>
      </c>
      <c r="N96">
        <v>1</v>
      </c>
    </row>
    <row r="97" spans="1:14">
      <c r="A97" t="s">
        <v>285</v>
      </c>
      <c r="B97">
        <v>38</v>
      </c>
      <c r="C97" t="s">
        <v>21</v>
      </c>
      <c r="D97" s="1">
        <v>29457</v>
      </c>
      <c r="E97">
        <v>8</v>
      </c>
      <c r="F97">
        <v>1980</v>
      </c>
      <c r="G97" t="s">
        <v>16</v>
      </c>
      <c r="H97" t="s">
        <v>286</v>
      </c>
      <c r="I97" t="s">
        <v>287</v>
      </c>
      <c r="J97" t="s">
        <v>50</v>
      </c>
      <c r="K97">
        <v>0</v>
      </c>
      <c r="L97">
        <v>0</v>
      </c>
      <c r="M97">
        <v>0</v>
      </c>
      <c r="N97">
        <v>1</v>
      </c>
    </row>
    <row r="98" spans="1:14">
      <c r="A98" t="s">
        <v>288</v>
      </c>
      <c r="B98">
        <v>19</v>
      </c>
      <c r="C98" t="s">
        <v>15</v>
      </c>
      <c r="D98" s="1">
        <v>29426</v>
      </c>
      <c r="E98">
        <v>7</v>
      </c>
      <c r="F98">
        <v>1980</v>
      </c>
      <c r="G98" t="s">
        <v>16</v>
      </c>
      <c r="H98" t="s">
        <v>217</v>
      </c>
      <c r="I98" t="s">
        <v>289</v>
      </c>
      <c r="J98" t="s">
        <v>50</v>
      </c>
      <c r="K98">
        <v>1</v>
      </c>
      <c r="L98">
        <v>0</v>
      </c>
      <c r="M98">
        <v>0</v>
      </c>
      <c r="N98">
        <v>0</v>
      </c>
    </row>
    <row r="99" spans="1:14">
      <c r="A99" t="s">
        <v>290</v>
      </c>
      <c r="B99">
        <v>19</v>
      </c>
      <c r="C99" t="s">
        <v>21</v>
      </c>
      <c r="D99" s="1">
        <v>29426</v>
      </c>
      <c r="E99">
        <v>7</v>
      </c>
      <c r="F99">
        <v>1980</v>
      </c>
      <c r="G99" t="s">
        <v>16</v>
      </c>
      <c r="H99" t="s">
        <v>217</v>
      </c>
      <c r="I99" t="s">
        <v>289</v>
      </c>
      <c r="J99" t="s">
        <v>50</v>
      </c>
      <c r="K99">
        <v>1</v>
      </c>
      <c r="L99">
        <v>0</v>
      </c>
      <c r="M99">
        <v>0</v>
      </c>
      <c r="N99">
        <v>0</v>
      </c>
    </row>
    <row r="100" spans="1:14">
      <c r="A100" t="s">
        <v>291</v>
      </c>
      <c r="B100">
        <v>11</v>
      </c>
      <c r="C100" t="s">
        <v>21</v>
      </c>
      <c r="D100" s="1">
        <v>31916</v>
      </c>
      <c r="E100">
        <v>5</v>
      </c>
      <c r="F100">
        <v>1987</v>
      </c>
      <c r="G100" t="s">
        <v>43</v>
      </c>
      <c r="H100" t="s">
        <v>292</v>
      </c>
      <c r="I100" t="s">
        <v>293</v>
      </c>
      <c r="J100" t="s">
        <v>96</v>
      </c>
      <c r="K100">
        <v>0</v>
      </c>
      <c r="L100">
        <v>0</v>
      </c>
      <c r="M100">
        <v>0</v>
      </c>
      <c r="N100">
        <v>1</v>
      </c>
    </row>
    <row r="101" spans="1:14">
      <c r="A101" t="s">
        <v>294</v>
      </c>
      <c r="B101">
        <v>46</v>
      </c>
      <c r="C101" t="s">
        <v>21</v>
      </c>
      <c r="D101" s="1">
        <v>30649</v>
      </c>
      <c r="E101">
        <v>11</v>
      </c>
      <c r="F101">
        <v>1983</v>
      </c>
      <c r="G101" t="s">
        <v>16</v>
      </c>
      <c r="H101" t="s">
        <v>295</v>
      </c>
      <c r="I101" t="s">
        <v>296</v>
      </c>
      <c r="J101" t="s">
        <v>96</v>
      </c>
      <c r="K101">
        <v>0</v>
      </c>
      <c r="L101">
        <v>0</v>
      </c>
      <c r="M101">
        <v>0</v>
      </c>
      <c r="N101">
        <v>1</v>
      </c>
    </row>
    <row r="102" spans="1:14">
      <c r="A102" t="s">
        <v>297</v>
      </c>
      <c r="B102">
        <v>29</v>
      </c>
      <c r="C102" t="s">
        <v>21</v>
      </c>
      <c r="D102" s="1">
        <v>30221</v>
      </c>
      <c r="E102">
        <v>9</v>
      </c>
      <c r="F102">
        <v>1982</v>
      </c>
      <c r="G102" t="s">
        <v>43</v>
      </c>
      <c r="H102" t="s">
        <v>298</v>
      </c>
      <c r="I102" t="s">
        <v>299</v>
      </c>
      <c r="J102" t="s">
        <v>96</v>
      </c>
      <c r="K102">
        <v>0</v>
      </c>
      <c r="L102">
        <v>0</v>
      </c>
      <c r="M102">
        <v>0</v>
      </c>
      <c r="N102">
        <v>1</v>
      </c>
    </row>
    <row r="103" spans="1:14">
      <c r="A103" t="s">
        <v>300</v>
      </c>
      <c r="B103">
        <v>30</v>
      </c>
      <c r="C103" t="s">
        <v>15</v>
      </c>
      <c r="D103" s="1">
        <v>28673</v>
      </c>
      <c r="E103">
        <v>7</v>
      </c>
      <c r="F103">
        <v>1978</v>
      </c>
      <c r="G103" t="s">
        <v>43</v>
      </c>
      <c r="H103" t="s">
        <v>301</v>
      </c>
      <c r="I103" t="s">
        <v>302</v>
      </c>
      <c r="J103" t="s">
        <v>19</v>
      </c>
      <c r="K103">
        <v>0</v>
      </c>
      <c r="L103">
        <v>0</v>
      </c>
      <c r="M103">
        <v>0</v>
      </c>
      <c r="N103">
        <v>1</v>
      </c>
    </row>
    <row r="104" spans="1:14">
      <c r="A104" t="s">
        <v>303</v>
      </c>
      <c r="B104">
        <v>16</v>
      </c>
      <c r="C104" t="s">
        <v>21</v>
      </c>
      <c r="D104" s="1">
        <v>28623</v>
      </c>
      <c r="E104">
        <v>5</v>
      </c>
      <c r="F104">
        <v>1978</v>
      </c>
      <c r="G104" t="s">
        <v>16</v>
      </c>
      <c r="H104" t="s">
        <v>198</v>
      </c>
      <c r="I104" t="s">
        <v>304</v>
      </c>
      <c r="J104" t="s">
        <v>19</v>
      </c>
      <c r="K104">
        <v>0</v>
      </c>
      <c r="L104">
        <v>0</v>
      </c>
      <c r="M104">
        <v>0</v>
      </c>
      <c r="N104">
        <v>0</v>
      </c>
    </row>
    <row r="105" spans="1:14">
      <c r="A105" t="s">
        <v>305</v>
      </c>
      <c r="B105">
        <v>12</v>
      </c>
      <c r="C105" t="s">
        <v>21</v>
      </c>
      <c r="D105" s="1">
        <v>28623</v>
      </c>
      <c r="E105">
        <v>5</v>
      </c>
      <c r="F105">
        <v>1978</v>
      </c>
      <c r="G105" t="s">
        <v>16</v>
      </c>
      <c r="H105" t="s">
        <v>198</v>
      </c>
      <c r="I105" t="s">
        <v>304</v>
      </c>
      <c r="J105" t="s">
        <v>19</v>
      </c>
      <c r="K105">
        <v>0</v>
      </c>
      <c r="L105">
        <v>0</v>
      </c>
      <c r="M105">
        <v>0</v>
      </c>
      <c r="N105">
        <v>0</v>
      </c>
    </row>
    <row r="106" spans="1:14">
      <c r="A106" t="s">
        <v>306</v>
      </c>
      <c r="B106">
        <v>15</v>
      </c>
      <c r="C106" t="s">
        <v>21</v>
      </c>
      <c r="D106" s="1">
        <v>28623</v>
      </c>
      <c r="E106">
        <v>5</v>
      </c>
      <c r="F106">
        <v>1978</v>
      </c>
      <c r="G106" t="s">
        <v>16</v>
      </c>
      <c r="H106" t="s">
        <v>198</v>
      </c>
      <c r="I106" t="s">
        <v>304</v>
      </c>
      <c r="J106" t="s">
        <v>19</v>
      </c>
      <c r="K106">
        <v>0</v>
      </c>
      <c r="L106">
        <v>0</v>
      </c>
      <c r="M106">
        <v>0</v>
      </c>
      <c r="N106">
        <v>0</v>
      </c>
    </row>
    <row r="107" spans="1:14">
      <c r="A107" t="s">
        <v>307</v>
      </c>
      <c r="B107">
        <v>1</v>
      </c>
      <c r="C107" t="s">
        <v>15</v>
      </c>
      <c r="D107" s="1">
        <v>27618</v>
      </c>
      <c r="E107">
        <v>8</v>
      </c>
      <c r="F107">
        <v>1975</v>
      </c>
      <c r="G107" t="s">
        <v>43</v>
      </c>
      <c r="H107" t="s">
        <v>308</v>
      </c>
      <c r="I107" t="s">
        <v>309</v>
      </c>
      <c r="J107" t="s">
        <v>19</v>
      </c>
      <c r="K107">
        <v>0</v>
      </c>
      <c r="L107">
        <v>0</v>
      </c>
      <c r="M107">
        <v>0</v>
      </c>
      <c r="N107">
        <v>1</v>
      </c>
    </row>
    <row r="108" spans="1:14">
      <c r="A108" t="s">
        <v>310</v>
      </c>
      <c r="B108">
        <v>4</v>
      </c>
      <c r="C108" t="s">
        <v>15</v>
      </c>
      <c r="D108" s="1">
        <v>27165</v>
      </c>
      <c r="E108">
        <v>5</v>
      </c>
      <c r="F108">
        <v>1974</v>
      </c>
      <c r="G108" t="s">
        <v>16</v>
      </c>
      <c r="H108" t="s">
        <v>311</v>
      </c>
      <c r="I108" t="s">
        <v>312</v>
      </c>
      <c r="J108" t="s">
        <v>19</v>
      </c>
      <c r="K108">
        <v>0</v>
      </c>
      <c r="L108">
        <v>0</v>
      </c>
      <c r="M108">
        <v>0</v>
      </c>
      <c r="N108">
        <v>1</v>
      </c>
    </row>
    <row r="109" spans="1:14">
      <c r="A109" t="s">
        <v>313</v>
      </c>
      <c r="B109">
        <v>31</v>
      </c>
      <c r="C109" t="s">
        <v>21</v>
      </c>
      <c r="D109" s="1">
        <v>26139</v>
      </c>
      <c r="E109">
        <v>7</v>
      </c>
      <c r="F109">
        <v>1971</v>
      </c>
      <c r="G109" t="s">
        <v>16</v>
      </c>
      <c r="H109" t="s">
        <v>314</v>
      </c>
      <c r="I109" t="s">
        <v>315</v>
      </c>
      <c r="J109" t="s">
        <v>19</v>
      </c>
      <c r="K109">
        <v>1</v>
      </c>
      <c r="L109">
        <v>0</v>
      </c>
      <c r="M109">
        <v>0</v>
      </c>
      <c r="N109">
        <v>1</v>
      </c>
    </row>
    <row r="110" spans="1:14">
      <c r="A110" t="s">
        <v>316</v>
      </c>
      <c r="B110">
        <v>32</v>
      </c>
      <c r="C110" t="s">
        <v>21</v>
      </c>
      <c r="D110" s="1">
        <v>29113</v>
      </c>
      <c r="E110">
        <v>9</v>
      </c>
      <c r="F110">
        <v>1979</v>
      </c>
      <c r="G110" t="s">
        <v>16</v>
      </c>
      <c r="H110" t="s">
        <v>317</v>
      </c>
      <c r="I110" t="s">
        <v>318</v>
      </c>
      <c r="J110" t="s">
        <v>50</v>
      </c>
      <c r="K110">
        <v>1</v>
      </c>
      <c r="L110">
        <v>1</v>
      </c>
      <c r="M110">
        <v>0</v>
      </c>
      <c r="N110">
        <v>1</v>
      </c>
    </row>
    <row r="111" spans="1:14">
      <c r="A111" t="s">
        <v>319</v>
      </c>
      <c r="B111">
        <v>5</v>
      </c>
      <c r="C111" t="s">
        <v>15</v>
      </c>
      <c r="D111" s="1">
        <v>28307</v>
      </c>
      <c r="E111">
        <v>7</v>
      </c>
      <c r="F111">
        <v>1977</v>
      </c>
      <c r="G111" t="s">
        <v>16</v>
      </c>
      <c r="H111" t="s">
        <v>320</v>
      </c>
      <c r="I111" t="s">
        <v>321</v>
      </c>
      <c r="J111" t="s">
        <v>50</v>
      </c>
      <c r="K111">
        <v>0</v>
      </c>
      <c r="L111">
        <v>1</v>
      </c>
      <c r="M111">
        <v>0</v>
      </c>
      <c r="N111">
        <v>1</v>
      </c>
    </row>
    <row r="112" spans="1:14">
      <c r="A112" t="s">
        <v>322</v>
      </c>
      <c r="B112">
        <v>22</v>
      </c>
      <c r="C112" t="s">
        <v>15</v>
      </c>
      <c r="D112" s="1">
        <v>28026</v>
      </c>
      <c r="E112">
        <v>9</v>
      </c>
      <c r="F112">
        <v>1976</v>
      </c>
      <c r="G112" t="s">
        <v>16</v>
      </c>
      <c r="H112" t="s">
        <v>217</v>
      </c>
      <c r="I112" t="s">
        <v>323</v>
      </c>
      <c r="J112" t="s">
        <v>50</v>
      </c>
      <c r="K112">
        <v>0</v>
      </c>
      <c r="L112">
        <v>1</v>
      </c>
      <c r="M112">
        <v>0</v>
      </c>
      <c r="N112">
        <v>1</v>
      </c>
    </row>
    <row r="113" spans="1:14">
      <c r="A113" t="s">
        <v>324</v>
      </c>
      <c r="B113">
        <v>25</v>
      </c>
      <c r="C113" t="s">
        <v>21</v>
      </c>
      <c r="D113" s="1">
        <v>31666</v>
      </c>
      <c r="E113">
        <v>9</v>
      </c>
      <c r="F113">
        <v>1986</v>
      </c>
      <c r="G113" t="s">
        <v>16</v>
      </c>
      <c r="H113" t="s">
        <v>325</v>
      </c>
      <c r="I113" t="s">
        <v>326</v>
      </c>
      <c r="J113" t="s">
        <v>50</v>
      </c>
      <c r="K113">
        <v>0</v>
      </c>
      <c r="L113">
        <v>0</v>
      </c>
      <c r="M113">
        <v>0</v>
      </c>
      <c r="N113">
        <v>1</v>
      </c>
    </row>
    <row r="114" spans="1:14">
      <c r="A114" t="s">
        <v>327</v>
      </c>
      <c r="B114">
        <v>24</v>
      </c>
      <c r="C114" t="s">
        <v>15</v>
      </c>
      <c r="D114" s="1">
        <v>27965</v>
      </c>
      <c r="E114">
        <v>7</v>
      </c>
      <c r="F114">
        <v>1976</v>
      </c>
      <c r="G114" t="s">
        <v>16</v>
      </c>
      <c r="H114" t="s">
        <v>328</v>
      </c>
      <c r="I114" t="s">
        <v>329</v>
      </c>
      <c r="J114" t="s">
        <v>50</v>
      </c>
      <c r="K114">
        <v>0</v>
      </c>
      <c r="L114">
        <v>1</v>
      </c>
      <c r="M114">
        <v>1</v>
      </c>
      <c r="N114">
        <v>1</v>
      </c>
    </row>
    <row r="115" spans="1:14">
      <c r="A115" t="s">
        <v>330</v>
      </c>
      <c r="B115">
        <v>38</v>
      </c>
      <c r="C115" t="s">
        <v>21</v>
      </c>
      <c r="D115" s="1">
        <v>27242</v>
      </c>
      <c r="E115">
        <v>8</v>
      </c>
      <c r="F115">
        <v>1974</v>
      </c>
      <c r="G115" t="s">
        <v>16</v>
      </c>
      <c r="H115" t="s">
        <v>331</v>
      </c>
      <c r="I115" t="s">
        <v>332</v>
      </c>
      <c r="J115" t="s">
        <v>50</v>
      </c>
      <c r="K115">
        <v>0</v>
      </c>
      <c r="L115">
        <v>1</v>
      </c>
      <c r="M115">
        <v>0</v>
      </c>
      <c r="N115">
        <v>1</v>
      </c>
    </row>
    <row r="116" spans="1:14">
      <c r="A116" t="s">
        <v>333</v>
      </c>
      <c r="B116">
        <v>51</v>
      </c>
      <c r="C116" t="s">
        <v>21</v>
      </c>
      <c r="D116" s="1">
        <v>26932</v>
      </c>
      <c r="E116">
        <v>9</v>
      </c>
      <c r="F116">
        <v>1973</v>
      </c>
      <c r="G116" t="s">
        <v>16</v>
      </c>
      <c r="H116" t="s">
        <v>334</v>
      </c>
      <c r="I116" t="s">
        <v>335</v>
      </c>
      <c r="J116" t="s">
        <v>50</v>
      </c>
      <c r="K116">
        <v>0</v>
      </c>
      <c r="L116">
        <v>1</v>
      </c>
      <c r="M116">
        <v>0</v>
      </c>
      <c r="N116">
        <v>1</v>
      </c>
    </row>
    <row r="117" spans="1:14">
      <c r="A117" t="s">
        <v>336</v>
      </c>
      <c r="B117">
        <v>25</v>
      </c>
      <c r="C117" t="s">
        <v>21</v>
      </c>
      <c r="D117" s="1">
        <v>26475</v>
      </c>
      <c r="E117">
        <v>6</v>
      </c>
      <c r="F117">
        <v>1972</v>
      </c>
      <c r="G117" t="s">
        <v>16</v>
      </c>
      <c r="H117" t="s">
        <v>66</v>
      </c>
      <c r="I117" t="s">
        <v>337</v>
      </c>
      <c r="J117" t="s">
        <v>50</v>
      </c>
      <c r="K117">
        <v>0</v>
      </c>
      <c r="L117">
        <v>0</v>
      </c>
      <c r="M117">
        <v>0</v>
      </c>
      <c r="N117">
        <v>1</v>
      </c>
    </row>
    <row r="118" spans="1:14">
      <c r="A118" t="s">
        <v>338</v>
      </c>
      <c r="B118">
        <v>40</v>
      </c>
      <c r="C118" t="s">
        <v>21</v>
      </c>
      <c r="D118" s="1">
        <v>25583</v>
      </c>
      <c r="E118">
        <v>1</v>
      </c>
      <c r="F118">
        <v>1970</v>
      </c>
      <c r="G118" t="s">
        <v>16</v>
      </c>
      <c r="H118" t="s">
        <v>339</v>
      </c>
      <c r="I118" t="s">
        <v>340</v>
      </c>
      <c r="J118" t="s">
        <v>50</v>
      </c>
      <c r="K118">
        <v>1</v>
      </c>
      <c r="L118">
        <v>0</v>
      </c>
      <c r="M118">
        <v>0</v>
      </c>
      <c r="N118">
        <v>1</v>
      </c>
    </row>
    <row r="119" spans="1:14">
      <c r="A119" t="s">
        <v>341</v>
      </c>
      <c r="B119">
        <v>43</v>
      </c>
      <c r="C119" t="s">
        <v>21</v>
      </c>
      <c r="D119" s="1">
        <v>27998</v>
      </c>
      <c r="E119">
        <v>8</v>
      </c>
      <c r="F119">
        <v>1976</v>
      </c>
      <c r="G119" t="s">
        <v>43</v>
      </c>
      <c r="H119" t="s">
        <v>342</v>
      </c>
      <c r="I119" t="s">
        <v>343</v>
      </c>
      <c r="J119" t="s">
        <v>96</v>
      </c>
      <c r="K119">
        <v>0</v>
      </c>
      <c r="L119">
        <v>0</v>
      </c>
      <c r="M119">
        <v>0</v>
      </c>
      <c r="N119">
        <v>1</v>
      </c>
    </row>
    <row r="120" spans="1:14">
      <c r="A120" t="s">
        <v>344</v>
      </c>
      <c r="B120">
        <v>18</v>
      </c>
      <c r="C120" t="s">
        <v>21</v>
      </c>
      <c r="D120" s="1">
        <v>27399</v>
      </c>
      <c r="E120">
        <v>1</v>
      </c>
      <c r="F120">
        <v>1975</v>
      </c>
      <c r="G120" t="s">
        <v>16</v>
      </c>
      <c r="H120" t="s">
        <v>345</v>
      </c>
      <c r="I120" t="s">
        <v>346</v>
      </c>
      <c r="J120" t="s">
        <v>96</v>
      </c>
      <c r="K120">
        <v>0</v>
      </c>
      <c r="L120">
        <v>0</v>
      </c>
      <c r="M120">
        <v>0</v>
      </c>
      <c r="N120">
        <v>1</v>
      </c>
    </row>
    <row r="121" spans="1:14">
      <c r="A121" t="s">
        <v>347</v>
      </c>
      <c r="B121">
        <v>19</v>
      </c>
      <c r="C121" t="s">
        <v>21</v>
      </c>
      <c r="D121" s="1">
        <v>26317</v>
      </c>
      <c r="E121">
        <v>1</v>
      </c>
      <c r="F121">
        <v>1972</v>
      </c>
      <c r="G121" t="s">
        <v>43</v>
      </c>
      <c r="H121" t="s">
        <v>348</v>
      </c>
      <c r="I121" t="s">
        <v>349</v>
      </c>
      <c r="J121" t="s">
        <v>96</v>
      </c>
      <c r="K121">
        <v>0</v>
      </c>
      <c r="L121">
        <v>0</v>
      </c>
      <c r="M121">
        <v>0</v>
      </c>
      <c r="N121">
        <v>1</v>
      </c>
    </row>
    <row r="122" spans="1:14">
      <c r="A122" t="s">
        <v>350</v>
      </c>
      <c r="B122">
        <v>53</v>
      </c>
      <c r="C122" t="s">
        <v>21</v>
      </c>
      <c r="D122" s="1">
        <v>25112</v>
      </c>
      <c r="E122">
        <v>10</v>
      </c>
      <c r="F122">
        <v>1968</v>
      </c>
      <c r="G122" t="s">
        <v>16</v>
      </c>
      <c r="H122" t="s">
        <v>351</v>
      </c>
      <c r="I122" t="s">
        <v>352</v>
      </c>
      <c r="J122" t="s">
        <v>19</v>
      </c>
      <c r="K122">
        <v>0</v>
      </c>
      <c r="L122">
        <v>0</v>
      </c>
      <c r="M122">
        <v>0</v>
      </c>
      <c r="N122">
        <v>1</v>
      </c>
    </row>
    <row r="123" spans="1:14">
      <c r="A123" t="s">
        <v>353</v>
      </c>
      <c r="B123">
        <v>11</v>
      </c>
      <c r="C123" t="s">
        <v>15</v>
      </c>
      <c r="D123" s="1">
        <v>24692</v>
      </c>
      <c r="E123">
        <v>8</v>
      </c>
      <c r="F123">
        <v>1967</v>
      </c>
      <c r="G123" t="s">
        <v>16</v>
      </c>
      <c r="H123" t="s">
        <v>354</v>
      </c>
      <c r="I123" t="s">
        <v>355</v>
      </c>
      <c r="J123" t="s">
        <v>19</v>
      </c>
      <c r="K123">
        <v>0</v>
      </c>
      <c r="L123">
        <v>0</v>
      </c>
      <c r="M123">
        <v>0</v>
      </c>
      <c r="N123">
        <v>1</v>
      </c>
    </row>
    <row r="124" spans="1:14">
      <c r="A124" t="s">
        <v>356</v>
      </c>
      <c r="B124">
        <v>3</v>
      </c>
      <c r="C124" t="s">
        <v>15</v>
      </c>
      <c r="D124" s="1">
        <v>24357</v>
      </c>
      <c r="E124">
        <v>9</v>
      </c>
      <c r="F124">
        <v>1966</v>
      </c>
      <c r="G124" t="s">
        <v>43</v>
      </c>
      <c r="H124" t="s">
        <v>357</v>
      </c>
      <c r="I124" t="s">
        <v>358</v>
      </c>
      <c r="J124" t="s">
        <v>19</v>
      </c>
      <c r="K124">
        <v>0</v>
      </c>
      <c r="L124">
        <v>0</v>
      </c>
      <c r="M124">
        <v>0</v>
      </c>
      <c r="N124">
        <v>1</v>
      </c>
    </row>
    <row r="125" spans="1:14">
      <c r="A125" t="s">
        <v>359</v>
      </c>
      <c r="B125">
        <v>51</v>
      </c>
      <c r="C125" t="s">
        <v>21</v>
      </c>
      <c r="D125" s="1">
        <v>23925</v>
      </c>
      <c r="E125">
        <v>7</v>
      </c>
      <c r="F125">
        <v>1965</v>
      </c>
      <c r="G125" t="s">
        <v>16</v>
      </c>
      <c r="H125" t="s">
        <v>360</v>
      </c>
      <c r="I125" t="s">
        <v>361</v>
      </c>
      <c r="J125" t="s">
        <v>19</v>
      </c>
      <c r="K125">
        <v>0</v>
      </c>
      <c r="L125">
        <v>0</v>
      </c>
      <c r="M125">
        <v>0</v>
      </c>
      <c r="N125">
        <v>1</v>
      </c>
    </row>
    <row r="126" spans="1:14">
      <c r="A126" t="s">
        <v>362</v>
      </c>
      <c r="B126">
        <v>26</v>
      </c>
      <c r="C126" t="s">
        <v>21</v>
      </c>
      <c r="D126" s="1">
        <v>23637</v>
      </c>
      <c r="E126">
        <v>9</v>
      </c>
      <c r="F126">
        <v>1964</v>
      </c>
      <c r="G126" t="s">
        <v>16</v>
      </c>
      <c r="H126" t="s">
        <v>363</v>
      </c>
      <c r="I126" t="s">
        <v>364</v>
      </c>
      <c r="J126" t="s">
        <v>19</v>
      </c>
      <c r="K126">
        <v>1</v>
      </c>
      <c r="L126">
        <v>0</v>
      </c>
      <c r="M126">
        <v>0</v>
      </c>
      <c r="N126">
        <v>1</v>
      </c>
    </row>
    <row r="127" spans="1:14">
      <c r="A127" t="s">
        <v>365</v>
      </c>
      <c r="B127">
        <v>51</v>
      </c>
      <c r="C127" t="s">
        <v>21</v>
      </c>
      <c r="D127" s="1">
        <v>23239</v>
      </c>
      <c r="E127">
        <v>8</v>
      </c>
      <c r="F127">
        <v>1963</v>
      </c>
      <c r="G127" t="s">
        <v>16</v>
      </c>
      <c r="H127" t="s">
        <v>366</v>
      </c>
      <c r="I127" t="s">
        <v>367</v>
      </c>
      <c r="J127" t="s">
        <v>19</v>
      </c>
      <c r="K127">
        <v>0</v>
      </c>
      <c r="L127">
        <v>0</v>
      </c>
      <c r="M127">
        <v>0</v>
      </c>
      <c r="N127">
        <v>1</v>
      </c>
    </row>
    <row r="128" spans="1:14">
      <c r="A128" t="s">
        <v>368</v>
      </c>
      <c r="B128">
        <v>49</v>
      </c>
      <c r="C128" t="s">
        <v>21</v>
      </c>
      <c r="D128" s="1">
        <v>25293</v>
      </c>
      <c r="E128">
        <v>3</v>
      </c>
      <c r="F128">
        <v>1969</v>
      </c>
      <c r="G128" t="s">
        <v>43</v>
      </c>
      <c r="H128" t="s">
        <v>369</v>
      </c>
      <c r="I128" t="s">
        <v>370</v>
      </c>
      <c r="J128" t="s">
        <v>50</v>
      </c>
      <c r="K128">
        <v>0</v>
      </c>
      <c r="L128">
        <v>0</v>
      </c>
      <c r="M128">
        <v>0</v>
      </c>
      <c r="N128">
        <v>1</v>
      </c>
    </row>
    <row r="129" spans="1:14">
      <c r="A129" t="s">
        <v>371</v>
      </c>
      <c r="B129">
        <v>19</v>
      </c>
      <c r="C129" t="s">
        <v>15</v>
      </c>
      <c r="D129" s="1">
        <v>24697</v>
      </c>
      <c r="E129">
        <v>8</v>
      </c>
      <c r="F129">
        <v>1967</v>
      </c>
      <c r="G129" t="s">
        <v>16</v>
      </c>
      <c r="H129" t="s">
        <v>217</v>
      </c>
      <c r="I129" t="s">
        <v>372</v>
      </c>
      <c r="J129" t="s">
        <v>50</v>
      </c>
      <c r="K129">
        <v>0</v>
      </c>
      <c r="L129">
        <v>1</v>
      </c>
      <c r="M129">
        <v>0</v>
      </c>
      <c r="N129">
        <v>0</v>
      </c>
    </row>
    <row r="130" spans="1:14">
      <c r="A130" t="s">
        <v>373</v>
      </c>
      <c r="B130">
        <v>19</v>
      </c>
      <c r="C130" t="s">
        <v>15</v>
      </c>
      <c r="D130" s="1">
        <v>24697</v>
      </c>
      <c r="E130">
        <v>8</v>
      </c>
      <c r="F130">
        <v>1967</v>
      </c>
      <c r="G130" t="s">
        <v>16</v>
      </c>
      <c r="H130" t="s">
        <v>217</v>
      </c>
      <c r="I130" t="s">
        <v>374</v>
      </c>
      <c r="J130" t="s">
        <v>50</v>
      </c>
      <c r="K130">
        <v>0</v>
      </c>
      <c r="L130">
        <v>1</v>
      </c>
      <c r="M130">
        <v>0</v>
      </c>
      <c r="N130">
        <v>0</v>
      </c>
    </row>
    <row r="131" spans="1:14">
      <c r="A131" t="s">
        <v>375</v>
      </c>
      <c r="B131">
        <v>19</v>
      </c>
      <c r="C131" t="s">
        <v>21</v>
      </c>
      <c r="D131" s="1">
        <v>25159</v>
      </c>
      <c r="E131">
        <v>11</v>
      </c>
      <c r="F131">
        <v>1968</v>
      </c>
      <c r="G131" t="s">
        <v>16</v>
      </c>
      <c r="H131" t="s">
        <v>295</v>
      </c>
      <c r="I131" t="s">
        <v>376</v>
      </c>
      <c r="J131" t="s">
        <v>96</v>
      </c>
      <c r="K131">
        <v>0</v>
      </c>
      <c r="L131">
        <v>0</v>
      </c>
      <c r="M131">
        <v>0</v>
      </c>
      <c r="N131">
        <v>1</v>
      </c>
    </row>
    <row r="132" spans="1:14">
      <c r="A132" t="s">
        <v>377</v>
      </c>
      <c r="B132">
        <v>51</v>
      </c>
      <c r="C132" t="s">
        <v>21</v>
      </c>
      <c r="D132" s="1">
        <v>21799</v>
      </c>
      <c r="E132">
        <v>9</v>
      </c>
      <c r="F132">
        <v>1959</v>
      </c>
      <c r="G132" t="s">
        <v>16</v>
      </c>
      <c r="H132" t="s">
        <v>378</v>
      </c>
      <c r="I132" t="s">
        <v>379</v>
      </c>
      <c r="J132" t="s">
        <v>19</v>
      </c>
      <c r="K132">
        <v>0</v>
      </c>
      <c r="L132">
        <v>0</v>
      </c>
      <c r="M132">
        <v>0</v>
      </c>
      <c r="N132">
        <v>1</v>
      </c>
    </row>
    <row r="133" spans="1:14">
      <c r="A133" t="s">
        <v>380</v>
      </c>
      <c r="B133">
        <v>7</v>
      </c>
      <c r="C133" t="s">
        <v>15</v>
      </c>
      <c r="D133" s="1">
        <v>21409</v>
      </c>
      <c r="E133">
        <v>8</v>
      </c>
      <c r="F133">
        <v>1958</v>
      </c>
      <c r="G133" t="s">
        <v>16</v>
      </c>
      <c r="H133" t="s">
        <v>381</v>
      </c>
      <c r="I133" t="s">
        <v>382</v>
      </c>
      <c r="J133" t="s">
        <v>19</v>
      </c>
      <c r="K133">
        <v>0</v>
      </c>
      <c r="L133">
        <v>0</v>
      </c>
      <c r="M133">
        <v>0</v>
      </c>
      <c r="N133">
        <v>1</v>
      </c>
    </row>
    <row r="134" spans="1:14">
      <c r="A134" t="s">
        <v>383</v>
      </c>
      <c r="B134">
        <v>3</v>
      </c>
      <c r="C134" t="s">
        <v>21</v>
      </c>
      <c r="D134" s="1">
        <v>19582</v>
      </c>
      <c r="E134">
        <v>8</v>
      </c>
      <c r="F134">
        <v>1953</v>
      </c>
      <c r="G134" t="s">
        <v>43</v>
      </c>
      <c r="H134" t="s">
        <v>384</v>
      </c>
      <c r="I134" t="s">
        <v>385</v>
      </c>
      <c r="J134" t="s">
        <v>19</v>
      </c>
      <c r="K134">
        <v>0</v>
      </c>
      <c r="L134">
        <v>0</v>
      </c>
      <c r="M134">
        <v>0</v>
      </c>
      <c r="N134">
        <v>1</v>
      </c>
    </row>
    <row r="135" spans="1:14">
      <c r="A135" t="s">
        <v>386</v>
      </c>
      <c r="B135">
        <v>50</v>
      </c>
      <c r="C135" t="s">
        <v>21</v>
      </c>
      <c r="D135" s="1">
        <v>19317</v>
      </c>
      <c r="E135">
        <v>11</v>
      </c>
      <c r="F135">
        <v>1952</v>
      </c>
      <c r="G135" t="s">
        <v>16</v>
      </c>
      <c r="H135" t="s">
        <v>233</v>
      </c>
      <c r="I135" t="s">
        <v>387</v>
      </c>
      <c r="J135" t="s">
        <v>19</v>
      </c>
      <c r="K135">
        <v>0</v>
      </c>
      <c r="L135">
        <v>0</v>
      </c>
      <c r="M135">
        <v>0</v>
      </c>
      <c r="N135">
        <v>1</v>
      </c>
    </row>
    <row r="136" spans="1:14">
      <c r="A136" t="s">
        <v>388</v>
      </c>
      <c r="B136">
        <v>18</v>
      </c>
      <c r="C136" t="s">
        <v>21</v>
      </c>
      <c r="D136" s="1">
        <v>19256</v>
      </c>
      <c r="E136">
        <v>9</v>
      </c>
      <c r="F136">
        <v>1952</v>
      </c>
      <c r="G136" t="s">
        <v>43</v>
      </c>
      <c r="H136" t="s">
        <v>389</v>
      </c>
      <c r="I136" t="s">
        <v>390</v>
      </c>
      <c r="J136" t="s">
        <v>19</v>
      </c>
      <c r="K136">
        <v>0</v>
      </c>
      <c r="L136">
        <v>0</v>
      </c>
      <c r="M136">
        <v>0</v>
      </c>
      <c r="N136">
        <v>1</v>
      </c>
    </row>
    <row r="137" spans="1:14">
      <c r="A137" t="s">
        <v>391</v>
      </c>
      <c r="B137">
        <v>45</v>
      </c>
      <c r="C137" t="s">
        <v>21</v>
      </c>
      <c r="D137" s="1">
        <v>21485</v>
      </c>
      <c r="E137">
        <v>10</v>
      </c>
      <c r="F137">
        <v>1958</v>
      </c>
      <c r="G137" t="s">
        <v>16</v>
      </c>
      <c r="H137" t="s">
        <v>392</v>
      </c>
      <c r="I137" t="s">
        <v>393</v>
      </c>
      <c r="J137" t="s">
        <v>50</v>
      </c>
      <c r="K137">
        <v>1</v>
      </c>
      <c r="L137">
        <v>1</v>
      </c>
      <c r="M137">
        <v>0</v>
      </c>
      <c r="N137">
        <v>1</v>
      </c>
    </row>
    <row r="138" spans="1:14">
      <c r="A138" t="s">
        <v>394</v>
      </c>
      <c r="B138">
        <v>29</v>
      </c>
      <c r="C138" t="s">
        <v>21</v>
      </c>
      <c r="D138" s="1">
        <v>20750</v>
      </c>
      <c r="E138">
        <v>10</v>
      </c>
      <c r="F138">
        <v>1956</v>
      </c>
      <c r="G138" t="s">
        <v>16</v>
      </c>
      <c r="H138" t="s">
        <v>395</v>
      </c>
      <c r="I138" t="s">
        <v>396</v>
      </c>
      <c r="J138" t="s">
        <v>50</v>
      </c>
      <c r="K138">
        <v>1</v>
      </c>
      <c r="L138">
        <v>0</v>
      </c>
      <c r="M138">
        <v>0</v>
      </c>
      <c r="N138">
        <v>1</v>
      </c>
    </row>
    <row r="139" spans="1:14">
      <c r="A139" t="s">
        <v>397</v>
      </c>
      <c r="B139">
        <v>28</v>
      </c>
      <c r="C139" t="s">
        <v>21</v>
      </c>
      <c r="D139" s="1">
        <v>20737</v>
      </c>
      <c r="E139">
        <v>10</v>
      </c>
      <c r="F139">
        <v>1956</v>
      </c>
      <c r="G139" t="s">
        <v>43</v>
      </c>
      <c r="H139" t="s">
        <v>398</v>
      </c>
      <c r="I139" t="s">
        <v>399</v>
      </c>
      <c r="J139" t="s">
        <v>50</v>
      </c>
      <c r="K139">
        <v>0</v>
      </c>
      <c r="L139">
        <v>0</v>
      </c>
      <c r="M139">
        <v>0</v>
      </c>
      <c r="N139">
        <v>1</v>
      </c>
    </row>
    <row r="140" spans="1:14">
      <c r="A140" t="s">
        <v>400</v>
      </c>
      <c r="B140" t="s">
        <v>401</v>
      </c>
      <c r="C140" t="s">
        <v>21</v>
      </c>
      <c r="D140" s="1">
        <v>20351</v>
      </c>
      <c r="E140">
        <v>9</v>
      </c>
      <c r="F140">
        <v>1955</v>
      </c>
      <c r="G140" t="s">
        <v>16</v>
      </c>
      <c r="H140" t="s">
        <v>402</v>
      </c>
      <c r="I140" t="s">
        <v>403</v>
      </c>
      <c r="J140" t="s">
        <v>50</v>
      </c>
      <c r="K140">
        <v>1</v>
      </c>
      <c r="L140">
        <v>0</v>
      </c>
      <c r="M140">
        <v>0</v>
      </c>
      <c r="N140">
        <v>1</v>
      </c>
    </row>
    <row r="141" spans="1:14">
      <c r="A141" t="s">
        <v>404</v>
      </c>
      <c r="B141">
        <v>3</v>
      </c>
      <c r="C141" t="s">
        <v>15</v>
      </c>
      <c r="D141" s="1">
        <v>17721</v>
      </c>
      <c r="E141">
        <v>7</v>
      </c>
      <c r="F141">
        <v>1948</v>
      </c>
      <c r="G141" t="s">
        <v>16</v>
      </c>
      <c r="H141" t="s">
        <v>405</v>
      </c>
      <c r="I141" t="s">
        <v>406</v>
      </c>
      <c r="J141" t="s">
        <v>19</v>
      </c>
      <c r="K141">
        <v>0</v>
      </c>
      <c r="L141">
        <v>0</v>
      </c>
      <c r="M141">
        <v>0</v>
      </c>
      <c r="N141">
        <v>1</v>
      </c>
    </row>
    <row r="142" spans="1:14">
      <c r="A142" t="s">
        <v>407</v>
      </c>
      <c r="B142">
        <v>59</v>
      </c>
      <c r="C142" t="s">
        <v>21</v>
      </c>
      <c r="D142" s="1">
        <v>16651</v>
      </c>
      <c r="E142">
        <v>8</v>
      </c>
      <c r="F142">
        <v>1945</v>
      </c>
      <c r="G142" t="s">
        <v>43</v>
      </c>
      <c r="H142" t="s">
        <v>408</v>
      </c>
      <c r="I142" t="s">
        <v>409</v>
      </c>
      <c r="J142" t="s">
        <v>19</v>
      </c>
      <c r="K142">
        <v>0</v>
      </c>
      <c r="L142">
        <v>0</v>
      </c>
      <c r="M142">
        <v>0</v>
      </c>
      <c r="N142">
        <v>1</v>
      </c>
    </row>
    <row r="143" spans="1:14">
      <c r="A143" t="s">
        <v>410</v>
      </c>
      <c r="B143">
        <v>37</v>
      </c>
      <c r="C143" t="s">
        <v>21</v>
      </c>
      <c r="D143" s="1">
        <v>16033</v>
      </c>
      <c r="E143">
        <v>11</v>
      </c>
      <c r="F143">
        <v>1943</v>
      </c>
      <c r="G143" t="s">
        <v>16</v>
      </c>
      <c r="H143" t="s">
        <v>411</v>
      </c>
      <c r="I143" t="s">
        <v>412</v>
      </c>
      <c r="J143" t="s">
        <v>19</v>
      </c>
      <c r="K143">
        <v>1</v>
      </c>
      <c r="L143">
        <v>0</v>
      </c>
      <c r="M143">
        <v>0</v>
      </c>
      <c r="N143">
        <v>1</v>
      </c>
    </row>
    <row r="144" spans="1:14">
      <c r="A144" t="s">
        <v>413</v>
      </c>
      <c r="B144">
        <v>8</v>
      </c>
      <c r="C144" t="s">
        <v>21</v>
      </c>
      <c r="D144" s="1">
        <v>16690</v>
      </c>
      <c r="E144">
        <v>9</v>
      </c>
      <c r="F144">
        <v>1945</v>
      </c>
      <c r="G144" t="s">
        <v>43</v>
      </c>
      <c r="H144" t="s">
        <v>414</v>
      </c>
      <c r="I144" t="s">
        <v>415</v>
      </c>
      <c r="J144" t="s">
        <v>50</v>
      </c>
      <c r="K144">
        <v>0</v>
      </c>
      <c r="L144">
        <v>0</v>
      </c>
      <c r="M144">
        <v>0</v>
      </c>
      <c r="N144">
        <v>1</v>
      </c>
    </row>
    <row r="145" spans="1:14">
      <c r="A145" t="s">
        <v>416</v>
      </c>
      <c r="B145">
        <v>68</v>
      </c>
      <c r="C145" t="s">
        <v>21</v>
      </c>
      <c r="D145" s="1">
        <v>15686</v>
      </c>
      <c r="E145">
        <v>12</v>
      </c>
      <c r="F145">
        <v>1942</v>
      </c>
      <c r="G145" t="s">
        <v>43</v>
      </c>
      <c r="H145" t="s">
        <v>417</v>
      </c>
      <c r="I145" t="s">
        <v>418</v>
      </c>
      <c r="J145" t="s">
        <v>50</v>
      </c>
      <c r="K145">
        <v>0</v>
      </c>
      <c r="L145">
        <v>0</v>
      </c>
      <c r="M145">
        <v>0</v>
      </c>
      <c r="N145">
        <v>1</v>
      </c>
    </row>
    <row r="146" spans="1:14">
      <c r="A146" t="s">
        <v>419</v>
      </c>
      <c r="B146">
        <v>45</v>
      </c>
      <c r="C146" t="s">
        <v>15</v>
      </c>
      <c r="D146" s="1">
        <v>15576</v>
      </c>
      <c r="E146">
        <v>8</v>
      </c>
      <c r="F146">
        <v>1942</v>
      </c>
      <c r="G146" t="s">
        <v>16</v>
      </c>
      <c r="H146" t="s">
        <v>66</v>
      </c>
      <c r="I146" t="s">
        <v>420</v>
      </c>
      <c r="J146" t="s">
        <v>50</v>
      </c>
      <c r="K146">
        <v>0</v>
      </c>
      <c r="L146">
        <v>0</v>
      </c>
      <c r="M146">
        <v>0</v>
      </c>
      <c r="N146">
        <v>1</v>
      </c>
    </row>
    <row r="147" spans="1:14">
      <c r="A147" t="s">
        <v>421</v>
      </c>
      <c r="B147">
        <v>28</v>
      </c>
      <c r="C147" t="s">
        <v>21</v>
      </c>
      <c r="D147" s="1">
        <v>15141</v>
      </c>
      <c r="E147">
        <v>6</v>
      </c>
      <c r="F147">
        <v>1941</v>
      </c>
      <c r="G147" t="s">
        <v>43</v>
      </c>
      <c r="H147" t="s">
        <v>422</v>
      </c>
      <c r="I147" t="s">
        <v>423</v>
      </c>
      <c r="J147" t="s">
        <v>50</v>
      </c>
      <c r="K147">
        <v>0</v>
      </c>
      <c r="L147">
        <v>0</v>
      </c>
      <c r="M147">
        <v>0</v>
      </c>
      <c r="N147">
        <v>1</v>
      </c>
    </row>
    <row r="148" spans="1:14">
      <c r="A148" t="s">
        <v>424</v>
      </c>
      <c r="B148">
        <v>55</v>
      </c>
      <c r="C148" t="s">
        <v>21</v>
      </c>
      <c r="D148" s="1">
        <v>13438</v>
      </c>
      <c r="E148">
        <v>10</v>
      </c>
      <c r="F148">
        <v>1936</v>
      </c>
      <c r="G148" t="s">
        <v>43</v>
      </c>
      <c r="H148" t="s">
        <v>425</v>
      </c>
      <c r="I148" t="s">
        <v>426</v>
      </c>
      <c r="J148" t="s">
        <v>19</v>
      </c>
      <c r="K148">
        <v>0</v>
      </c>
      <c r="L148">
        <v>0</v>
      </c>
      <c r="M148">
        <v>0</v>
      </c>
      <c r="N148">
        <v>0</v>
      </c>
    </row>
    <row r="149" spans="1:14">
      <c r="A149" t="s">
        <v>427</v>
      </c>
      <c r="B149">
        <v>68</v>
      </c>
      <c r="C149" t="s">
        <v>21</v>
      </c>
      <c r="D149" s="1">
        <v>13438</v>
      </c>
      <c r="E149">
        <v>10</v>
      </c>
      <c r="F149">
        <v>1936</v>
      </c>
      <c r="G149" t="s">
        <v>43</v>
      </c>
      <c r="H149" t="s">
        <v>425</v>
      </c>
      <c r="I149" t="s">
        <v>426</v>
      </c>
      <c r="J149" t="s">
        <v>19</v>
      </c>
      <c r="K149">
        <v>0</v>
      </c>
      <c r="L149">
        <v>0</v>
      </c>
      <c r="M149">
        <v>0</v>
      </c>
      <c r="N149">
        <v>0</v>
      </c>
    </row>
    <row r="150" spans="1:14">
      <c r="A150" t="s">
        <v>428</v>
      </c>
      <c r="B150">
        <v>54</v>
      </c>
      <c r="C150" t="s">
        <v>21</v>
      </c>
      <c r="D150" s="1">
        <v>12734</v>
      </c>
      <c r="E150">
        <v>11</v>
      </c>
      <c r="F150">
        <v>1934</v>
      </c>
      <c r="G150" t="s">
        <v>43</v>
      </c>
      <c r="H150" t="s">
        <v>429</v>
      </c>
      <c r="I150" t="s">
        <v>430</v>
      </c>
      <c r="J150" t="s">
        <v>19</v>
      </c>
      <c r="K150">
        <v>0</v>
      </c>
      <c r="L150">
        <v>0</v>
      </c>
      <c r="M150">
        <v>0</v>
      </c>
      <c r="N150">
        <v>1</v>
      </c>
    </row>
    <row r="151" spans="1:14">
      <c r="A151" t="s">
        <v>431</v>
      </c>
      <c r="B151">
        <v>64</v>
      </c>
      <c r="C151" t="s">
        <v>21</v>
      </c>
      <c r="D151" s="1">
        <v>12734</v>
      </c>
      <c r="E151">
        <v>11</v>
      </c>
      <c r="F151">
        <v>1934</v>
      </c>
      <c r="G151" t="s">
        <v>43</v>
      </c>
      <c r="H151" t="s">
        <v>432</v>
      </c>
      <c r="I151" t="s">
        <v>433</v>
      </c>
      <c r="J151" t="s">
        <v>19</v>
      </c>
      <c r="K151">
        <v>0</v>
      </c>
      <c r="L151">
        <v>0</v>
      </c>
      <c r="M151">
        <v>0</v>
      </c>
      <c r="N151">
        <v>1</v>
      </c>
    </row>
    <row r="152" spans="1:14">
      <c r="A152" t="s">
        <v>434</v>
      </c>
      <c r="B152">
        <v>11</v>
      </c>
      <c r="C152" t="s">
        <v>21</v>
      </c>
      <c r="D152" s="1">
        <v>12329</v>
      </c>
      <c r="E152">
        <v>10</v>
      </c>
      <c r="F152">
        <v>1933</v>
      </c>
      <c r="G152" t="s">
        <v>43</v>
      </c>
      <c r="H152" t="s">
        <v>435</v>
      </c>
      <c r="I152" t="s">
        <v>436</v>
      </c>
      <c r="J152" t="s">
        <v>19</v>
      </c>
      <c r="K152">
        <v>0</v>
      </c>
      <c r="L152">
        <v>0</v>
      </c>
      <c r="M152">
        <v>0</v>
      </c>
      <c r="N152">
        <v>1</v>
      </c>
    </row>
    <row r="153" spans="1:14">
      <c r="A153" t="s">
        <v>437</v>
      </c>
      <c r="B153">
        <v>5</v>
      </c>
      <c r="C153" t="s">
        <v>21</v>
      </c>
      <c r="D153" s="1">
        <v>11971</v>
      </c>
      <c r="E153">
        <v>10</v>
      </c>
      <c r="F153">
        <v>1932</v>
      </c>
      <c r="G153" t="s">
        <v>43</v>
      </c>
      <c r="H153" t="s">
        <v>438</v>
      </c>
      <c r="I153" t="s">
        <v>439</v>
      </c>
      <c r="J153" t="s">
        <v>19</v>
      </c>
      <c r="K153">
        <v>0</v>
      </c>
      <c r="L153">
        <v>0</v>
      </c>
      <c r="M153">
        <v>0</v>
      </c>
      <c r="N153">
        <v>1</v>
      </c>
    </row>
    <row r="154" spans="1:14">
      <c r="A154" t="s">
        <v>440</v>
      </c>
      <c r="B154">
        <v>60</v>
      </c>
      <c r="C154" t="s">
        <v>21</v>
      </c>
      <c r="D154" s="1">
        <v>11111</v>
      </c>
      <c r="E154">
        <v>6</v>
      </c>
      <c r="F154">
        <v>1930</v>
      </c>
      <c r="G154" t="s">
        <v>43</v>
      </c>
      <c r="H154" t="s">
        <v>441</v>
      </c>
      <c r="I154" t="s">
        <v>442</v>
      </c>
      <c r="J154" t="s">
        <v>19</v>
      </c>
      <c r="K154">
        <v>0</v>
      </c>
      <c r="L154">
        <v>0</v>
      </c>
      <c r="M154">
        <v>0</v>
      </c>
      <c r="N154">
        <v>1</v>
      </c>
    </row>
    <row r="155" spans="1:14">
      <c r="A155" t="s">
        <v>443</v>
      </c>
      <c r="B155">
        <v>76</v>
      </c>
      <c r="C155" t="s">
        <v>21</v>
      </c>
      <c r="D155" s="1">
        <v>12618</v>
      </c>
      <c r="E155">
        <v>7</v>
      </c>
      <c r="F155">
        <v>1934</v>
      </c>
      <c r="G155" t="s">
        <v>43</v>
      </c>
      <c r="H155" t="s">
        <v>444</v>
      </c>
      <c r="I155" t="s">
        <v>445</v>
      </c>
      <c r="J155" t="s">
        <v>50</v>
      </c>
      <c r="K155">
        <v>0</v>
      </c>
      <c r="L155">
        <v>1</v>
      </c>
      <c r="M155">
        <v>0</v>
      </c>
      <c r="N155">
        <v>1</v>
      </c>
    </row>
    <row r="156" spans="1:14">
      <c r="A156" t="s">
        <v>446</v>
      </c>
      <c r="B156">
        <v>70</v>
      </c>
      <c r="C156" t="s">
        <v>21</v>
      </c>
      <c r="D156" s="1">
        <v>11963</v>
      </c>
      <c r="E156">
        <v>10</v>
      </c>
      <c r="F156">
        <v>1932</v>
      </c>
      <c r="G156" t="s">
        <v>16</v>
      </c>
      <c r="H156" t="s">
        <v>447</v>
      </c>
      <c r="I156" t="s">
        <v>448</v>
      </c>
      <c r="J156" t="s">
        <v>50</v>
      </c>
      <c r="K156">
        <v>0</v>
      </c>
      <c r="L156">
        <v>0</v>
      </c>
      <c r="M156">
        <v>0</v>
      </c>
      <c r="N156">
        <v>1</v>
      </c>
    </row>
    <row r="157" spans="1:14">
      <c r="A157" t="s">
        <v>449</v>
      </c>
      <c r="B157">
        <v>56</v>
      </c>
      <c r="C157" t="s">
        <v>21</v>
      </c>
      <c r="D157" s="1">
        <v>11878</v>
      </c>
      <c r="E157">
        <v>7</v>
      </c>
      <c r="F157">
        <v>1932</v>
      </c>
      <c r="G157" t="s">
        <v>43</v>
      </c>
      <c r="H157" t="s">
        <v>450</v>
      </c>
      <c r="I157" t="s">
        <v>451</v>
      </c>
      <c r="J157" t="s">
        <v>50</v>
      </c>
      <c r="K157">
        <v>0</v>
      </c>
      <c r="L157">
        <v>0</v>
      </c>
      <c r="M157">
        <v>0</v>
      </c>
      <c r="N157">
        <v>1</v>
      </c>
    </row>
    <row r="158" spans="1:14">
      <c r="A158" t="s">
        <v>452</v>
      </c>
      <c r="B158" t="s">
        <v>453</v>
      </c>
      <c r="C158" t="s">
        <v>15</v>
      </c>
      <c r="D158" s="1">
        <v>10834</v>
      </c>
      <c r="E158">
        <v>8</v>
      </c>
      <c r="F158">
        <v>1929</v>
      </c>
      <c r="G158" t="s">
        <v>16</v>
      </c>
      <c r="H158" t="s">
        <v>454</v>
      </c>
      <c r="I158" t="s">
        <v>455</v>
      </c>
      <c r="J158" t="s">
        <v>19</v>
      </c>
      <c r="K158">
        <v>0</v>
      </c>
      <c r="L158">
        <v>0</v>
      </c>
      <c r="M158">
        <v>0</v>
      </c>
      <c r="N158">
        <v>1</v>
      </c>
    </row>
    <row r="159" spans="1:14">
      <c r="A159" t="s">
        <v>456</v>
      </c>
      <c r="B159" t="s">
        <v>401</v>
      </c>
      <c r="C159" t="s">
        <v>21</v>
      </c>
      <c r="D159" s="1">
        <v>10882</v>
      </c>
      <c r="E159">
        <v>10</v>
      </c>
      <c r="F159">
        <v>1929</v>
      </c>
      <c r="G159" t="s">
        <v>16</v>
      </c>
      <c r="H159" t="s">
        <v>457</v>
      </c>
      <c r="I159" t="s">
        <v>458</v>
      </c>
      <c r="J159" t="s">
        <v>50</v>
      </c>
      <c r="K159">
        <v>0</v>
      </c>
      <c r="L159">
        <v>0</v>
      </c>
      <c r="M159">
        <v>0</v>
      </c>
      <c r="N159">
        <v>1</v>
      </c>
    </row>
    <row r="160" spans="1:14">
      <c r="A160" t="s">
        <v>459</v>
      </c>
      <c r="B160">
        <v>52</v>
      </c>
      <c r="C160" t="s">
        <v>21</v>
      </c>
      <c r="D160" s="1">
        <v>10848</v>
      </c>
      <c r="E160">
        <v>9</v>
      </c>
      <c r="F160">
        <v>1929</v>
      </c>
      <c r="G160" t="s">
        <v>16</v>
      </c>
      <c r="H160" t="s">
        <v>381</v>
      </c>
      <c r="I160" t="s">
        <v>460</v>
      </c>
      <c r="J160" t="s">
        <v>50</v>
      </c>
      <c r="K160">
        <v>0</v>
      </c>
      <c r="L160">
        <v>0</v>
      </c>
      <c r="M160">
        <v>0</v>
      </c>
      <c r="N160">
        <v>1</v>
      </c>
    </row>
    <row r="161" spans="1:14">
      <c r="A161" t="s">
        <v>461</v>
      </c>
      <c r="B161">
        <v>60</v>
      </c>
      <c r="C161" t="s">
        <v>21</v>
      </c>
      <c r="D161" s="1">
        <v>8199</v>
      </c>
      <c r="E161">
        <v>6</v>
      </c>
      <c r="F161">
        <v>1922</v>
      </c>
      <c r="G161" t="s">
        <v>16</v>
      </c>
      <c r="H161" t="s">
        <v>462</v>
      </c>
      <c r="I161" t="s">
        <v>463</v>
      </c>
      <c r="J161" t="s">
        <v>50</v>
      </c>
      <c r="K161">
        <v>0</v>
      </c>
      <c r="L161">
        <v>1</v>
      </c>
      <c r="M161">
        <v>0</v>
      </c>
      <c r="N161">
        <v>1</v>
      </c>
    </row>
    <row r="162" spans="1:14">
      <c r="A162" t="s">
        <v>464</v>
      </c>
      <c r="B162">
        <v>61</v>
      </c>
      <c r="C162" t="s">
        <v>21</v>
      </c>
      <c r="D162" s="1">
        <v>6096</v>
      </c>
      <c r="E162">
        <v>9</v>
      </c>
      <c r="F162">
        <v>1916</v>
      </c>
      <c r="G162" t="s">
        <v>16</v>
      </c>
      <c r="H162" t="s">
        <v>66</v>
      </c>
      <c r="I162" t="s">
        <v>465</v>
      </c>
      <c r="J162" t="s">
        <v>50</v>
      </c>
      <c r="K162">
        <v>0</v>
      </c>
      <c r="L162">
        <v>0</v>
      </c>
      <c r="M162">
        <v>0</v>
      </c>
      <c r="N162">
        <v>1</v>
      </c>
    </row>
    <row r="163" spans="1:14">
      <c r="A163" t="s">
        <v>466</v>
      </c>
      <c r="B163">
        <v>1</v>
      </c>
      <c r="D163" s="1">
        <v>3201</v>
      </c>
      <c r="E163">
        <v>10</v>
      </c>
      <c r="F163">
        <v>1908</v>
      </c>
      <c r="G163" t="s">
        <v>43</v>
      </c>
      <c r="H163" t="s">
        <v>467</v>
      </c>
      <c r="I163" t="s">
        <v>468</v>
      </c>
      <c r="J163" t="s">
        <v>19</v>
      </c>
      <c r="K163">
        <v>0</v>
      </c>
      <c r="L163">
        <v>0</v>
      </c>
      <c r="M163">
        <v>0</v>
      </c>
      <c r="N163">
        <v>1</v>
      </c>
    </row>
    <row r="164" spans="1:14">
      <c r="A164" t="s">
        <v>469</v>
      </c>
      <c r="B164">
        <v>18</v>
      </c>
      <c r="C164" t="s">
        <v>21</v>
      </c>
      <c r="D164" s="1">
        <v>2520</v>
      </c>
      <c r="E164">
        <v>11</v>
      </c>
      <c r="F164">
        <v>1906</v>
      </c>
      <c r="G164" t="s">
        <v>16</v>
      </c>
      <c r="H164" t="s">
        <v>470</v>
      </c>
      <c r="I164" t="s">
        <v>471</v>
      </c>
      <c r="J164" t="s">
        <v>19</v>
      </c>
      <c r="K164">
        <v>0</v>
      </c>
      <c r="L164">
        <v>0</v>
      </c>
      <c r="M164">
        <v>0</v>
      </c>
      <c r="N164">
        <v>1</v>
      </c>
    </row>
    <row r="165" spans="1:14">
      <c r="A165" t="s">
        <v>472</v>
      </c>
      <c r="B165">
        <v>3</v>
      </c>
      <c r="C165" t="s">
        <v>15</v>
      </c>
      <c r="D165" s="1">
        <v>505</v>
      </c>
      <c r="E165">
        <v>5</v>
      </c>
      <c r="F165">
        <v>1901</v>
      </c>
      <c r="G165" t="s">
        <v>16</v>
      </c>
      <c r="H165" t="s">
        <v>473</v>
      </c>
      <c r="I165" t="s">
        <v>474</v>
      </c>
      <c r="J165" t="s">
        <v>19</v>
      </c>
      <c r="K165">
        <v>0</v>
      </c>
      <c r="L165">
        <v>0</v>
      </c>
      <c r="M165">
        <v>0</v>
      </c>
      <c r="N165">
        <v>0</v>
      </c>
    </row>
    <row r="166" spans="1:14">
      <c r="A166" t="s">
        <v>475</v>
      </c>
      <c r="B166">
        <v>5</v>
      </c>
      <c r="C166" t="s">
        <v>21</v>
      </c>
      <c r="D166" s="1">
        <v>505</v>
      </c>
      <c r="E166">
        <v>5</v>
      </c>
      <c r="F166">
        <v>1901</v>
      </c>
      <c r="G166" t="s">
        <v>16</v>
      </c>
      <c r="H166" t="s">
        <v>473</v>
      </c>
      <c r="I166" t="s">
        <v>474</v>
      </c>
      <c r="J166" t="s">
        <v>19</v>
      </c>
      <c r="K166">
        <v>0</v>
      </c>
      <c r="L166">
        <v>0</v>
      </c>
      <c r="M166">
        <v>0</v>
      </c>
      <c r="N166">
        <v>0</v>
      </c>
    </row>
    <row r="167" spans="1:14">
      <c r="A167" t="s">
        <v>476</v>
      </c>
      <c r="B167">
        <v>7</v>
      </c>
      <c r="C167" t="s">
        <v>21</v>
      </c>
      <c r="D167" s="1">
        <v>505</v>
      </c>
      <c r="E167">
        <v>5</v>
      </c>
      <c r="F167">
        <v>1901</v>
      </c>
      <c r="G167" t="s">
        <v>16</v>
      </c>
      <c r="H167" t="s">
        <v>473</v>
      </c>
      <c r="I167" t="s">
        <v>474</v>
      </c>
      <c r="J167" t="s">
        <v>19</v>
      </c>
      <c r="K167">
        <v>0</v>
      </c>
      <c r="L167">
        <v>0</v>
      </c>
      <c r="M167">
        <v>0</v>
      </c>
      <c r="N167">
        <v>0</v>
      </c>
    </row>
    <row r="170" spans="1:14">
      <c r="A170" t="s">
        <v>477</v>
      </c>
    </row>
    <row r="171" spans="1:14">
      <c r="A171" s="32" t="s">
        <v>478</v>
      </c>
    </row>
  </sheetData>
  <hyperlinks>
    <hyperlink ref="A171" r:id="rId1" xr:uid="{76CC15A4-B6C3-4DF0-8CDE-2A3B8E38BFDB}"/>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78378A-0332-464D-B539-086FB730E539}">
  <dimension ref="A1:V167"/>
  <sheetViews>
    <sheetView workbookViewId="0">
      <selection activeCell="T2" sqref="T2"/>
    </sheetView>
  </sheetViews>
  <sheetFormatPr defaultRowHeight="15"/>
  <cols>
    <col min="1" max="1" width="28.5703125" bestFit="1" customWidth="1"/>
    <col min="2" max="2" width="11" bestFit="1" customWidth="1"/>
    <col min="3" max="3" width="14.140625" bestFit="1" customWidth="1"/>
    <col min="4" max="4" width="9.7109375" bestFit="1" customWidth="1"/>
    <col min="5" max="6" width="11.42578125" bestFit="1" customWidth="1"/>
    <col min="8" max="8" width="14.7109375" style="2" bestFit="1" customWidth="1"/>
    <col min="10" max="10" width="30.7109375" bestFit="1" customWidth="1"/>
    <col min="11" max="11" width="30.7109375" customWidth="1"/>
    <col min="12" max="12" width="14.5703125" bestFit="1" customWidth="1"/>
    <col min="13" max="13" width="9.7109375" bestFit="1" customWidth="1"/>
    <col min="14" max="14" width="11.7109375" customWidth="1"/>
    <col min="15" max="15" width="8.5703125" customWidth="1"/>
    <col min="16" max="16" width="16.140625" customWidth="1"/>
    <col min="17" max="17" width="9.7109375" customWidth="1"/>
    <col min="19" max="19" width="15.7109375" customWidth="1"/>
  </cols>
  <sheetData>
    <row r="1" spans="1:22" s="2" customFormat="1">
      <c r="A1" s="2" t="s">
        <v>0</v>
      </c>
      <c r="B1" s="2" t="s">
        <v>479</v>
      </c>
      <c r="C1" s="2" t="s">
        <v>480</v>
      </c>
      <c r="D1" s="2" t="s">
        <v>481</v>
      </c>
      <c r="E1" s="2" t="s">
        <v>3</v>
      </c>
      <c r="F1" s="2" t="s">
        <v>482</v>
      </c>
      <c r="G1" s="2" t="s">
        <v>4</v>
      </c>
      <c r="H1" s="2" t="s">
        <v>5</v>
      </c>
      <c r="I1" s="2" t="s">
        <v>483</v>
      </c>
      <c r="J1" s="2" t="s">
        <v>6</v>
      </c>
      <c r="K1" s="2" t="s">
        <v>7</v>
      </c>
      <c r="L1" s="2" t="s">
        <v>484</v>
      </c>
      <c r="M1" s="2" t="s">
        <v>9</v>
      </c>
      <c r="N1" s="2" t="s">
        <v>485</v>
      </c>
      <c r="O1" s="2" t="s">
        <v>486</v>
      </c>
      <c r="P1" s="2" t="s">
        <v>11</v>
      </c>
      <c r="Q1" s="2" t="s">
        <v>487</v>
      </c>
      <c r="R1" s="2" t="s">
        <v>488</v>
      </c>
      <c r="S1" s="2" t="s">
        <v>12</v>
      </c>
      <c r="T1" s="2" t="s">
        <v>489</v>
      </c>
      <c r="U1" s="2" t="s">
        <v>13</v>
      </c>
    </row>
    <row r="2" spans="1:22">
      <c r="A2" s="2" t="s">
        <v>344</v>
      </c>
      <c r="B2" s="2">
        <v>18</v>
      </c>
      <c r="C2" s="4" t="str">
        <f>IF(Table2[[#This Row],[ Age]]="&lt;10","01 Child",IF(Table2[[#This Row],[ Age]]&gt;64,"04 Senior", IF(Table2[[#This Row],[ Age]]&gt;34,"03 Middle Aged",IF(Table2[[#This Row],[ Age]]&gt;14,"02 Adolescent","01 Child"))))</f>
        <v>02 Adolescent</v>
      </c>
      <c r="D2" s="2" t="s">
        <v>21</v>
      </c>
      <c r="E2" s="3">
        <v>27399</v>
      </c>
      <c r="F2" s="3" t="str">
        <f>TEXT(Table2[[#This Row],[Date]],"mmm")</f>
        <v>Jan</v>
      </c>
      <c r="G2" s="2">
        <v>1</v>
      </c>
      <c r="H2" s="4">
        <v>1975</v>
      </c>
      <c r="I2" s="2" t="str">
        <f>IF(Table2[[#This Row],[Year]]&gt;2000,"2001-2020",IF(Table2[[#This Row],[Year]]&gt;1980,"1981-2000",IF(Table2[[#This Row],[Year]]&gt;1960,"1961-1980",IF(Table2[[#This Row],[Year]]&gt;1940,"1941-1960",IF(Table2[[#This Row],[Year]]&gt;1920,"1921-1940","1900-1920")))))</f>
        <v>1961-1980</v>
      </c>
      <c r="J2" s="2" t="s">
        <v>16</v>
      </c>
      <c r="K2" s="2" t="s">
        <v>345</v>
      </c>
      <c r="L2" s="2" t="str">
        <f>_xlfn.TEXTAFTER(SUBSTITUTE(Table2[[#This Row],[Location]],CHAR(160)," "),", ")</f>
        <v>Northwest Territories</v>
      </c>
      <c r="M2" s="2" t="s">
        <v>96</v>
      </c>
      <c r="N2" s="2">
        <v>0</v>
      </c>
      <c r="O2" s="2" t="str">
        <f>IF(Table2[[#This Row],[Hunter (num)]]=1,"Hunter","Non-Hunter")</f>
        <v>Non-Hunter</v>
      </c>
      <c r="P2" s="2">
        <v>0</v>
      </c>
      <c r="Q2" s="2" t="str">
        <f>IF(Table2[[#This Row],[Grizzly]]=1,"Grizzly","Other Subspecies")</f>
        <v>Other Subspecies</v>
      </c>
      <c r="R2" s="2">
        <v>0</v>
      </c>
      <c r="S2" s="2" t="str">
        <f>IF(Table2[[#This Row],[Hikers (num)]]=1,"Hiker","Non-Hiker")</f>
        <v>Non-Hiker</v>
      </c>
      <c r="T2" s="2" t="str">
        <f>IF(Table2[[#This Row],[Only one killed]]=1,"Single","Multiple")</f>
        <v>Single</v>
      </c>
      <c r="U2" s="2">
        <v>1</v>
      </c>
      <c r="V2" s="2"/>
    </row>
    <row r="3" spans="1:22">
      <c r="A3" s="2" t="s">
        <v>347</v>
      </c>
      <c r="B3" s="2">
        <v>19</v>
      </c>
      <c r="C3" s="4" t="str">
        <f>IF(Table2[[#This Row],[ Age]]="&lt;10","01 Child",IF(Table2[[#This Row],[ Age]]&gt;64,"04 Senior", IF(Table2[[#This Row],[ Age]]&gt;34,"03 Middle Aged",IF(Table2[[#This Row],[ Age]]&gt;14,"02 Adolescent","01 Child"))))</f>
        <v>02 Adolescent</v>
      </c>
      <c r="D3" s="2" t="s">
        <v>21</v>
      </c>
      <c r="E3" s="3">
        <v>26317</v>
      </c>
      <c r="F3" s="3" t="str">
        <f>TEXT(Table2[[#This Row],[Date]],"mmm")</f>
        <v>Jan</v>
      </c>
      <c r="G3" s="2">
        <v>1</v>
      </c>
      <c r="H3" s="4">
        <v>1972</v>
      </c>
      <c r="I3" s="2" t="str">
        <f>IF(Table2[[#This Row],[Year]]&gt;2000,"2001-2020",IF(Table2[[#This Row],[Year]]&gt;1980,"1981-2000",IF(Table2[[#This Row],[Year]]&gt;1960,"1961-1980",IF(Table2[[#This Row],[Year]]&gt;1940,"1941-1960",IF(Table2[[#This Row],[Year]]&gt;1920,"1921-1940","1900-1920")))))</f>
        <v>1961-1980</v>
      </c>
      <c r="J3" s="2" t="s">
        <v>43</v>
      </c>
      <c r="K3" s="2" t="s">
        <v>348</v>
      </c>
      <c r="L3" s="2" t="str">
        <f>_xlfn.TEXTAFTER(SUBSTITUTE(Table2[[#This Row],[Location]],CHAR(160)," "),", ")</f>
        <v>Ohio</v>
      </c>
      <c r="M3" s="2" t="s">
        <v>96</v>
      </c>
      <c r="N3" s="2">
        <v>0</v>
      </c>
      <c r="O3" s="2" t="str">
        <f>IF(Table2[[#This Row],[Hunter (num)]]=1,"Hunter","Non-Hunter")</f>
        <v>Non-Hunter</v>
      </c>
      <c r="P3" s="2">
        <v>0</v>
      </c>
      <c r="Q3" s="2" t="str">
        <f>IF(Table2[[#This Row],[Grizzly]]=1,"Grizzly","Other Subspecies")</f>
        <v>Other Subspecies</v>
      </c>
      <c r="R3" s="2">
        <v>0</v>
      </c>
      <c r="S3" s="2" t="str">
        <f>IF(Table2[[#This Row],[Hikers (num)]]=1,"Hiker","Non-Hiker")</f>
        <v>Non-Hiker</v>
      </c>
      <c r="T3" s="2" t="str">
        <f>IF(Table2[[#This Row],[Only one killed]]=1,"Single","Multiple")</f>
        <v>Single</v>
      </c>
      <c r="U3" s="2">
        <v>1</v>
      </c>
      <c r="V3" s="2"/>
    </row>
    <row r="4" spans="1:22">
      <c r="A4" s="2" t="s">
        <v>338</v>
      </c>
      <c r="B4" s="2">
        <v>40</v>
      </c>
      <c r="C4" s="4" t="str">
        <f>IF(Table2[[#This Row],[ Age]]="&lt;10","01 Child",IF(Table2[[#This Row],[ Age]]&gt;64,"04 Senior", IF(Table2[[#This Row],[ Age]]&gt;34,"03 Middle Aged",IF(Table2[[#This Row],[ Age]]&gt;14,"02 Adolescent","01 Child"))))</f>
        <v>03 Middle Aged</v>
      </c>
      <c r="D4" s="2" t="s">
        <v>21</v>
      </c>
      <c r="E4" s="3">
        <v>25583</v>
      </c>
      <c r="F4" s="3" t="str">
        <f>TEXT(Table2[[#This Row],[Date]],"mmm")</f>
        <v>Jan</v>
      </c>
      <c r="G4" s="2">
        <v>1</v>
      </c>
      <c r="H4" s="4">
        <v>1970</v>
      </c>
      <c r="I4" s="2" t="str">
        <f>IF(Table2[[#This Row],[Year]]&gt;2000,"2001-2020",IF(Table2[[#This Row],[Year]]&gt;1980,"1981-2000",IF(Table2[[#This Row],[Year]]&gt;1960,"1961-1980",IF(Table2[[#This Row],[Year]]&gt;1940,"1941-1960",IF(Table2[[#This Row],[Year]]&gt;1920,"1921-1940","1900-1920")))))</f>
        <v>1961-1980</v>
      </c>
      <c r="J4" s="2" t="s">
        <v>16</v>
      </c>
      <c r="K4" s="2" t="s">
        <v>339</v>
      </c>
      <c r="L4" s="2" t="str">
        <f>_xlfn.TEXTAFTER(SUBSTITUTE(Table2[[#This Row],[Location]],CHAR(160)," "),", ")</f>
        <v>British Columbia</v>
      </c>
      <c r="M4" s="2" t="s">
        <v>50</v>
      </c>
      <c r="N4" s="2">
        <v>1</v>
      </c>
      <c r="O4" s="2" t="str">
        <f>IF(Table2[[#This Row],[Hunter (num)]]=1,"Hunter","Non-Hunter")</f>
        <v>Hunter</v>
      </c>
      <c r="P4" s="2">
        <v>0</v>
      </c>
      <c r="Q4" s="2" t="str">
        <f>IF(Table2[[#This Row],[Grizzly]]=1,"Grizzly","Other Subspecies")</f>
        <v>Other Subspecies</v>
      </c>
      <c r="R4" s="2">
        <v>0</v>
      </c>
      <c r="S4" s="2" t="str">
        <f>IF(Table2[[#This Row],[Hikers (num)]]=1,"Hiker","Non-Hiker")</f>
        <v>Non-Hiker</v>
      </c>
      <c r="T4" s="2" t="str">
        <f>IF(Table2[[#This Row],[Only one killed]]=1,"Single","Multiple")</f>
        <v>Single</v>
      </c>
      <c r="U4" s="2">
        <v>1</v>
      </c>
      <c r="V4" s="2"/>
    </row>
    <row r="5" spans="1:22">
      <c r="A5" s="2" t="s">
        <v>219</v>
      </c>
      <c r="B5" s="2">
        <v>40</v>
      </c>
      <c r="C5" s="4" t="str">
        <f>IF(Table2[[#This Row],[ Age]]="&lt;10","01 Child",IF(Table2[[#This Row],[ Age]]&gt;64,"04 Senior", IF(Table2[[#This Row],[ Age]]&gt;34,"03 Middle Aged",IF(Table2[[#This Row],[ Age]]&gt;14,"02 Adolescent","01 Child"))))</f>
        <v>03 Middle Aged</v>
      </c>
      <c r="D5" s="2" t="s">
        <v>21</v>
      </c>
      <c r="E5" s="3">
        <v>35834</v>
      </c>
      <c r="F5" s="3" t="str">
        <f>TEXT(Table2[[#This Row],[Date]],"mmm")</f>
        <v>Feb</v>
      </c>
      <c r="G5" s="2">
        <v>2</v>
      </c>
      <c r="H5" s="4">
        <v>1998</v>
      </c>
      <c r="I5" s="2" t="str">
        <f>IF(Table2[[#This Row],[Year]]&gt;2000,"2001-2020",IF(Table2[[#This Row],[Year]]&gt;1980,"1981-2000",IF(Table2[[#This Row],[Year]]&gt;1960,"1961-1980",IF(Table2[[#This Row],[Year]]&gt;1940,"1941-1960",IF(Table2[[#This Row],[Year]]&gt;1920,"1921-1940","1900-1920")))))</f>
        <v>1981-2000</v>
      </c>
      <c r="J5" s="2" t="s">
        <v>16</v>
      </c>
      <c r="K5" s="2" t="s">
        <v>220</v>
      </c>
      <c r="L5" s="2" t="str">
        <f>_xlfn.TEXTAFTER(SUBSTITUTE(Table2[[#This Row],[Location]],CHAR(160)," "),", ")</f>
        <v>Alaska</v>
      </c>
      <c r="M5" s="2" t="s">
        <v>50</v>
      </c>
      <c r="N5" s="2">
        <v>0</v>
      </c>
      <c r="O5" s="2" t="str">
        <f>IF(Table2[[#This Row],[Hunter (num)]]=1,"Hunter","Non-Hunter")</f>
        <v>Non-Hunter</v>
      </c>
      <c r="P5" s="2">
        <v>0</v>
      </c>
      <c r="Q5" s="2" t="str">
        <f>IF(Table2[[#This Row],[Grizzly]]=1,"Grizzly","Other Subspecies")</f>
        <v>Other Subspecies</v>
      </c>
      <c r="R5" s="2">
        <v>0</v>
      </c>
      <c r="S5" s="2" t="str">
        <f>IF(Table2[[#This Row],[Hikers (num)]]=1,"Hiker","Non-Hiker")</f>
        <v>Non-Hiker</v>
      </c>
      <c r="T5" s="2" t="str">
        <f>IF(Table2[[#This Row],[Only one killed]]=1,"Single","Multiple")</f>
        <v>Single</v>
      </c>
      <c r="U5" s="2">
        <v>1</v>
      </c>
      <c r="V5" s="2"/>
    </row>
    <row r="6" spans="1:22">
      <c r="A6" s="2" t="s">
        <v>368</v>
      </c>
      <c r="B6" s="2">
        <v>49</v>
      </c>
      <c r="C6" s="4" t="str">
        <f>IF(Table2[[#This Row],[ Age]]="&lt;10","01 Child",IF(Table2[[#This Row],[ Age]]&gt;64,"04 Senior", IF(Table2[[#This Row],[ Age]]&gt;34,"03 Middle Aged",IF(Table2[[#This Row],[ Age]]&gt;14,"02 Adolescent","01 Child"))))</f>
        <v>03 Middle Aged</v>
      </c>
      <c r="D6" s="2" t="s">
        <v>21</v>
      </c>
      <c r="E6" s="3">
        <v>25293</v>
      </c>
      <c r="F6" s="3" t="str">
        <f>TEXT(Table2[[#This Row],[Date]],"mmm")</f>
        <v>Mar</v>
      </c>
      <c r="G6" s="2">
        <v>3</v>
      </c>
      <c r="H6" s="4">
        <v>1969</v>
      </c>
      <c r="I6" s="2" t="str">
        <f>IF(Table2[[#This Row],[Year]]&gt;2000,"2001-2020",IF(Table2[[#This Row],[Year]]&gt;1980,"1981-2000",IF(Table2[[#This Row],[Year]]&gt;1960,"1961-1980",IF(Table2[[#This Row],[Year]]&gt;1940,"1941-1960",IF(Table2[[#This Row],[Year]]&gt;1920,"1921-1940","1900-1920")))))</f>
        <v>1961-1980</v>
      </c>
      <c r="J6" s="2" t="s">
        <v>43</v>
      </c>
      <c r="K6" s="2" t="s">
        <v>369</v>
      </c>
      <c r="L6" s="2" t="str">
        <f>_xlfn.TEXTAFTER(SUBSTITUTE(Table2[[#This Row],[Location]],CHAR(160)," "),", ")</f>
        <v>Missouri</v>
      </c>
      <c r="M6" s="2" t="s">
        <v>50</v>
      </c>
      <c r="N6" s="2">
        <v>0</v>
      </c>
      <c r="O6" s="2" t="str">
        <f>IF(Table2[[#This Row],[Hunter (num)]]=1,"Hunter","Non-Hunter")</f>
        <v>Non-Hunter</v>
      </c>
      <c r="P6" s="2">
        <v>0</v>
      </c>
      <c r="Q6" s="2" t="str">
        <f>IF(Table2[[#This Row],[Grizzly]]=1,"Grizzly","Other Subspecies")</f>
        <v>Other Subspecies</v>
      </c>
      <c r="R6" s="2">
        <v>0</v>
      </c>
      <c r="S6" s="2" t="str">
        <f>IF(Table2[[#This Row],[Hikers (num)]]=1,"Hiker","Non-Hiker")</f>
        <v>Non-Hiker</v>
      </c>
      <c r="T6" s="2" t="str">
        <f>IF(Table2[[#This Row],[Only one killed]]=1,"Single","Multiple")</f>
        <v>Single</v>
      </c>
      <c r="U6" s="2">
        <v>1</v>
      </c>
      <c r="V6" s="2"/>
    </row>
    <row r="7" spans="1:22">
      <c r="A7" s="2" t="s">
        <v>466</v>
      </c>
      <c r="B7" s="2">
        <v>1</v>
      </c>
      <c r="C7" s="4" t="str">
        <f>IF(Table2[[#This Row],[ Age]]="&lt;10","01 Child",IF(Table2[[#This Row],[ Age]]&gt;64,"04 Senior", IF(Table2[[#This Row],[ Age]]&gt;34,"03 Middle Aged",IF(Table2[[#This Row],[ Age]]&gt;14,"02 Adolescent","01 Child"))))</f>
        <v>01 Child</v>
      </c>
      <c r="D7" s="2" t="str" cm="1">
        <f t="array" ref="D7">INDEX(D11:D154,MODE(MATCH(D11:D154,D11:D154,0)))</f>
        <v>male</v>
      </c>
      <c r="E7" s="3">
        <v>3201</v>
      </c>
      <c r="F7" s="3" t="str">
        <f>TEXT(Table2[[#This Row],[Date]],"mmm")</f>
        <v>Oct</v>
      </c>
      <c r="G7" s="2">
        <v>10</v>
      </c>
      <c r="H7" s="4">
        <v>1908</v>
      </c>
      <c r="I7" s="2" t="str">
        <f>IF(Table2[[#This Row],[Year]]&gt;2000,"2001-2020",IF(Table2[[#This Row],[Year]]&gt;1980,"1981-2000",IF(Table2[[#This Row],[Year]]&gt;1960,"1961-1980",IF(Table2[[#This Row],[Year]]&gt;1940,"1941-1960",IF(Table2[[#This Row],[Year]]&gt;1920,"1921-1940","1900-1920")))))</f>
        <v>1900-1920</v>
      </c>
      <c r="J7" s="2" t="s">
        <v>43</v>
      </c>
      <c r="K7" s="2" t="s">
        <v>467</v>
      </c>
      <c r="L7" s="2" t="str">
        <f>_xlfn.TEXTAFTER(SUBSTITUTE(Table2[[#This Row],[Location]],CHAR(160)," "),", ")</f>
        <v>Arizona</v>
      </c>
      <c r="M7" s="2" t="s">
        <v>19</v>
      </c>
      <c r="N7" s="2">
        <v>0</v>
      </c>
      <c r="O7" s="2" t="str">
        <f>IF(Table2[[#This Row],[Hunter (num)]]=1,"Hunter","Non-Hunter")</f>
        <v>Non-Hunter</v>
      </c>
      <c r="P7" s="2">
        <v>0</v>
      </c>
      <c r="Q7" s="2" t="str">
        <f>IF(Table2[[#This Row],[Grizzly]]=1,"Grizzly","Other Subspecies")</f>
        <v>Other Subspecies</v>
      </c>
      <c r="R7" s="2">
        <v>0</v>
      </c>
      <c r="S7" s="2" t="str">
        <f>IF(Table2[[#This Row],[Hikers (num)]]=1,"Hiker","Non-Hiker")</f>
        <v>Non-Hiker</v>
      </c>
      <c r="T7" s="2" t="str">
        <f>IF(Table2[[#This Row],[Only one killed]]=1,"Single","Multiple")</f>
        <v>Single</v>
      </c>
      <c r="U7" s="2">
        <v>1</v>
      </c>
      <c r="V7" s="2"/>
    </row>
    <row r="8" spans="1:22">
      <c r="A8" s="2" t="s">
        <v>154</v>
      </c>
      <c r="B8" s="2">
        <v>28</v>
      </c>
      <c r="C8" s="4" t="str">
        <f>IF(Table2[[#This Row],[ Age]]="&lt;10","01 Child",IF(Table2[[#This Row],[ Age]]&gt;64,"04 Senior", IF(Table2[[#This Row],[ Age]]&gt;34,"03 Middle Aged",IF(Table2[[#This Row],[ Age]]&gt;14,"02 Adolescent","01 Child"))))</f>
        <v>02 Adolescent</v>
      </c>
      <c r="D8" s="2" t="s">
        <v>21</v>
      </c>
      <c r="E8" s="3">
        <v>38835</v>
      </c>
      <c r="F8" s="3" t="str">
        <f>TEXT(Table2[[#This Row],[Date]],"mmm")</f>
        <v>Apr</v>
      </c>
      <c r="G8" s="2">
        <v>4</v>
      </c>
      <c r="H8" s="4">
        <v>2006</v>
      </c>
      <c r="I8" s="2" t="str">
        <f>IF(Table2[[#This Row],[Year]]&gt;2000,"2001-2020",IF(Table2[[#This Row],[Year]]&gt;1980,"1981-2000",IF(Table2[[#This Row],[Year]]&gt;1960,"1961-1980",IF(Table2[[#This Row],[Year]]&gt;1940,"1941-1960",IF(Table2[[#This Row],[Year]]&gt;1920,"1921-1940","1900-1920")))))</f>
        <v>2001-2020</v>
      </c>
      <c r="J8" s="2" t="s">
        <v>16</v>
      </c>
      <c r="K8" s="2" t="s">
        <v>155</v>
      </c>
      <c r="L8" s="2" t="str">
        <f>_xlfn.TEXTAFTER(SUBSTITUTE(Table2[[#This Row],[Location]],CHAR(160)," "),", ")</f>
        <v>Yukon</v>
      </c>
      <c r="M8" s="2" t="s">
        <v>50</v>
      </c>
      <c r="N8" s="2">
        <v>0</v>
      </c>
      <c r="O8" s="2" t="str">
        <f>IF(Table2[[#This Row],[Hunter (num)]]=1,"Hunter","Non-Hunter")</f>
        <v>Non-Hunter</v>
      </c>
      <c r="P8" s="2">
        <v>0</v>
      </c>
      <c r="Q8" s="2" t="str">
        <f>IF(Table2[[#This Row],[Grizzly]]=1,"Grizzly","Other Subspecies")</f>
        <v>Other Subspecies</v>
      </c>
      <c r="R8" s="2">
        <v>0</v>
      </c>
      <c r="S8" s="2" t="str">
        <f>IF(Table2[[#This Row],[Hikers (num)]]=1,"Hiker","Non-Hiker")</f>
        <v>Non-Hiker</v>
      </c>
      <c r="T8" s="2" t="str">
        <f>IF(Table2[[#This Row],[Only one killed]]=1,"Single","Multiple")</f>
        <v>Single</v>
      </c>
      <c r="U8" s="2">
        <v>1</v>
      </c>
      <c r="V8" s="2"/>
    </row>
    <row r="9" spans="1:22">
      <c r="A9" s="2" t="s">
        <v>149</v>
      </c>
      <c r="B9" s="2">
        <v>39</v>
      </c>
      <c r="C9" s="4" t="str">
        <f>IF(Table2[[#This Row],[ Age]]="&lt;10","01 Child",IF(Table2[[#This Row],[ Age]]&gt;64,"04 Senior", IF(Table2[[#This Row],[ Age]]&gt;34,"03 Middle Aged",IF(Table2[[#This Row],[ Age]]&gt;14,"02 Adolescent","01 Child"))))</f>
        <v>03 Middle Aged</v>
      </c>
      <c r="D9" s="2" t="s">
        <v>21</v>
      </c>
      <c r="E9" s="3">
        <v>39560</v>
      </c>
      <c r="F9" s="3" t="str">
        <f>TEXT(Table2[[#This Row],[Date]],"mmm")</f>
        <v>Apr</v>
      </c>
      <c r="G9" s="2">
        <v>4</v>
      </c>
      <c r="H9" s="4">
        <v>2008</v>
      </c>
      <c r="I9" s="2" t="str">
        <f>IF(Table2[[#This Row],[Year]]&gt;2000,"2001-2020",IF(Table2[[#This Row],[Year]]&gt;1980,"1981-2000",IF(Table2[[#This Row],[Year]]&gt;1960,"1961-1980",IF(Table2[[#This Row],[Year]]&gt;1940,"1941-1960",IF(Table2[[#This Row],[Year]]&gt;1920,"1921-1940","1900-1920")))))</f>
        <v>2001-2020</v>
      </c>
      <c r="J9" s="2" t="s">
        <v>43</v>
      </c>
      <c r="K9" s="2" t="s">
        <v>150</v>
      </c>
      <c r="L9" s="2" t="str">
        <f>_xlfn.TEXTAFTER(SUBSTITUTE(Table2[[#This Row],[Location]],CHAR(160)," "),", ")</f>
        <v>California</v>
      </c>
      <c r="M9" s="2" t="s">
        <v>50</v>
      </c>
      <c r="N9" s="2">
        <v>0</v>
      </c>
      <c r="O9" s="2" t="str">
        <f>IF(Table2[[#This Row],[Hunter (num)]]=1,"Hunter","Non-Hunter")</f>
        <v>Non-Hunter</v>
      </c>
      <c r="P9" s="2">
        <v>0</v>
      </c>
      <c r="Q9" s="2" t="str">
        <f>IF(Table2[[#This Row],[Grizzly]]=1,"Grizzly","Other Subspecies")</f>
        <v>Other Subspecies</v>
      </c>
      <c r="R9" s="2">
        <v>0</v>
      </c>
      <c r="S9" s="2" t="str">
        <f>IF(Table2[[#This Row],[Hikers (num)]]=1,"Hiker","Non-Hiker")</f>
        <v>Non-Hiker</v>
      </c>
      <c r="T9" s="2" t="str">
        <f>IF(Table2[[#This Row],[Only one killed]]=1,"Single","Multiple")</f>
        <v>Single</v>
      </c>
      <c r="U9" s="2">
        <v>1</v>
      </c>
      <c r="V9" s="2"/>
    </row>
    <row r="10" spans="1:22">
      <c r="A10" s="2" t="s">
        <v>273</v>
      </c>
      <c r="B10" s="2">
        <v>40</v>
      </c>
      <c r="C10" s="4" t="str">
        <f>IF(Table2[[#This Row],[ Age]]="&lt;10","01 Child",IF(Table2[[#This Row],[ Age]]&gt;64,"04 Senior", IF(Table2[[#This Row],[ Age]]&gt;34,"03 Middle Aged",IF(Table2[[#This Row],[ Age]]&gt;14,"02 Adolescent","01 Child"))))</f>
        <v>03 Middle Aged</v>
      </c>
      <c r="D10" s="2" t="s">
        <v>21</v>
      </c>
      <c r="E10" s="3">
        <v>31892</v>
      </c>
      <c r="F10" s="3" t="str">
        <f>TEXT(Table2[[#This Row],[Date]],"mmm")</f>
        <v>Apr</v>
      </c>
      <c r="G10" s="2">
        <v>4</v>
      </c>
      <c r="H10" s="4">
        <v>1987</v>
      </c>
      <c r="I10" s="2" t="str">
        <f>IF(Table2[[#This Row],[Year]]&gt;2000,"2001-2020",IF(Table2[[#This Row],[Year]]&gt;1980,"1981-2000",IF(Table2[[#This Row],[Year]]&gt;1960,"1961-1980",IF(Table2[[#This Row],[Year]]&gt;1940,"1941-1960",IF(Table2[[#This Row],[Year]]&gt;1920,"1921-1940","1900-1920")))))</f>
        <v>1981-2000</v>
      </c>
      <c r="J10" s="2" t="s">
        <v>16</v>
      </c>
      <c r="K10" s="2" t="s">
        <v>217</v>
      </c>
      <c r="L10" s="2" t="str">
        <f>_xlfn.TEXTAFTER(SUBSTITUTE(Table2[[#This Row],[Location]],CHAR(160)," "),", ")</f>
        <v>Montana</v>
      </c>
      <c r="M10" s="2" t="s">
        <v>50</v>
      </c>
      <c r="N10" s="2">
        <v>0</v>
      </c>
      <c r="O10" s="2" t="str">
        <f>IF(Table2[[#This Row],[Hunter (num)]]=1,"Hunter","Non-Hunter")</f>
        <v>Non-Hunter</v>
      </c>
      <c r="P10" s="2">
        <v>0</v>
      </c>
      <c r="Q10" s="2" t="str">
        <f>IF(Table2[[#This Row],[Grizzly]]=1,"Grizzly","Other Subspecies")</f>
        <v>Other Subspecies</v>
      </c>
      <c r="R10" s="2">
        <v>0</v>
      </c>
      <c r="S10" s="2" t="str">
        <f>IF(Table2[[#This Row],[Hikers (num)]]=1,"Hiker","Non-Hiker")</f>
        <v>Non-Hiker</v>
      </c>
      <c r="T10" s="2" t="str">
        <f>IF(Table2[[#This Row],[Only one killed]]=1,"Single","Multiple")</f>
        <v>Single</v>
      </c>
      <c r="U10" s="2">
        <v>1</v>
      </c>
      <c r="V10" s="2"/>
    </row>
    <row r="11" spans="1:22">
      <c r="A11" s="2" t="s">
        <v>472</v>
      </c>
      <c r="B11" s="2">
        <v>3</v>
      </c>
      <c r="C11" s="4" t="str">
        <f>IF(Table2[[#This Row],[ Age]]="&lt;10","01 Child",IF(Table2[[#This Row],[ Age]]&gt;64,"04 Senior", IF(Table2[[#This Row],[ Age]]&gt;34,"03 Middle Aged",IF(Table2[[#This Row],[ Age]]&gt;14,"02 Adolescent","01 Child"))))</f>
        <v>01 Child</v>
      </c>
      <c r="D11" s="2" t="s">
        <v>15</v>
      </c>
      <c r="E11" s="3">
        <v>505</v>
      </c>
      <c r="F11" s="3" t="str">
        <f>TEXT(Table2[[#This Row],[Date]],"mmm")</f>
        <v>May</v>
      </c>
      <c r="G11" s="2">
        <v>5</v>
      </c>
      <c r="H11" s="4">
        <v>1901</v>
      </c>
      <c r="I11" s="2" t="str">
        <f>IF(Table2[[#This Row],[Year]]&gt;2000,"2001-2020",IF(Table2[[#This Row],[Year]]&gt;1980,"1981-2000",IF(Table2[[#This Row],[Year]]&gt;1960,"1961-1980",IF(Table2[[#This Row],[Year]]&gt;1940,"1941-1960",IF(Table2[[#This Row],[Year]]&gt;1920,"1921-1940","1900-1920")))))</f>
        <v>1900-1920</v>
      </c>
      <c r="J11" s="2" t="s">
        <v>16</v>
      </c>
      <c r="K11" s="2" t="s">
        <v>473</v>
      </c>
      <c r="L11" s="2" t="str">
        <f>_xlfn.TEXTAFTER(SUBSTITUTE(Table2[[#This Row],[Location]],CHAR(160)," "),", ")</f>
        <v>West Virginia</v>
      </c>
      <c r="M11" s="2" t="s">
        <v>19</v>
      </c>
      <c r="N11" s="2">
        <v>0</v>
      </c>
      <c r="O11" s="2" t="str">
        <f>IF(Table2[[#This Row],[Hunter (num)]]=1,"Hunter","Non-Hunter")</f>
        <v>Non-Hunter</v>
      </c>
      <c r="P11" s="2">
        <v>0</v>
      </c>
      <c r="Q11" s="2" t="str">
        <f>IF(Table2[[#This Row],[Grizzly]]=1,"Grizzly","Other Subspecies")</f>
        <v>Other Subspecies</v>
      </c>
      <c r="R11" s="2">
        <v>0</v>
      </c>
      <c r="S11" s="2" t="str">
        <f>IF(Table2[[#This Row],[Hikers (num)]]=1,"Hiker","Non-Hiker")</f>
        <v>Non-Hiker</v>
      </c>
      <c r="T11" s="2" t="str">
        <f>IF(Table2[[#This Row],[Only one killed]]=1,"Single","Multiple")</f>
        <v>Multiple</v>
      </c>
      <c r="U11" s="2">
        <v>0</v>
      </c>
      <c r="V11" s="2"/>
    </row>
    <row r="12" spans="1:22">
      <c r="A12" s="2" t="s">
        <v>475</v>
      </c>
      <c r="B12" s="2">
        <v>5</v>
      </c>
      <c r="C12" s="4" t="str">
        <f>IF(Table2[[#This Row],[ Age]]="&lt;10","01 Child",IF(Table2[[#This Row],[ Age]]&gt;64,"04 Senior", IF(Table2[[#This Row],[ Age]]&gt;34,"03 Middle Aged",IF(Table2[[#This Row],[ Age]]&gt;14,"02 Adolescent","01 Child"))))</f>
        <v>01 Child</v>
      </c>
      <c r="D12" s="2" t="s">
        <v>21</v>
      </c>
      <c r="E12" s="3">
        <v>505</v>
      </c>
      <c r="F12" s="3" t="str">
        <f>TEXT(Table2[[#This Row],[Date]],"mmm")</f>
        <v>May</v>
      </c>
      <c r="G12" s="2">
        <v>5</v>
      </c>
      <c r="H12" s="4">
        <v>1901</v>
      </c>
      <c r="I12" s="2" t="str">
        <f>IF(Table2[[#This Row],[Year]]&gt;2000,"2001-2020",IF(Table2[[#This Row],[Year]]&gt;1980,"1981-2000",IF(Table2[[#This Row],[Year]]&gt;1960,"1961-1980",IF(Table2[[#This Row],[Year]]&gt;1940,"1941-1960",IF(Table2[[#This Row],[Year]]&gt;1920,"1921-1940","1900-1920")))))</f>
        <v>1900-1920</v>
      </c>
      <c r="J12" s="2" t="s">
        <v>16</v>
      </c>
      <c r="K12" s="2" t="s">
        <v>473</v>
      </c>
      <c r="L12" s="2" t="str">
        <f>_xlfn.TEXTAFTER(SUBSTITUTE(Table2[[#This Row],[Location]],CHAR(160)," "),", ")</f>
        <v>West Virginia</v>
      </c>
      <c r="M12" s="2" t="s">
        <v>19</v>
      </c>
      <c r="N12" s="2">
        <v>0</v>
      </c>
      <c r="O12" s="2" t="str">
        <f>IF(Table2[[#This Row],[Hunter (num)]]=1,"Hunter","Non-Hunter")</f>
        <v>Non-Hunter</v>
      </c>
      <c r="P12" s="2">
        <v>0</v>
      </c>
      <c r="Q12" s="2" t="str">
        <f>IF(Table2[[#This Row],[Grizzly]]=1,"Grizzly","Other Subspecies")</f>
        <v>Other Subspecies</v>
      </c>
      <c r="R12" s="2">
        <v>0</v>
      </c>
      <c r="S12" s="2" t="str">
        <f>IF(Table2[[#This Row],[Hikers (num)]]=1,"Hiker","Non-Hiker")</f>
        <v>Non-Hiker</v>
      </c>
      <c r="T12" s="2" t="str">
        <f>IF(Table2[[#This Row],[Only one killed]]=1,"Single","Multiple")</f>
        <v>Multiple</v>
      </c>
      <c r="U12" s="2">
        <v>0</v>
      </c>
      <c r="V12" s="2"/>
    </row>
    <row r="13" spans="1:22">
      <c r="A13" s="2" t="s">
        <v>476</v>
      </c>
      <c r="B13" s="2">
        <v>7</v>
      </c>
      <c r="C13" s="4" t="str">
        <f>IF(Table2[[#This Row],[ Age]]="&lt;10","01 Child",IF(Table2[[#This Row],[ Age]]&gt;64,"04 Senior", IF(Table2[[#This Row],[ Age]]&gt;34,"03 Middle Aged",IF(Table2[[#This Row],[ Age]]&gt;14,"02 Adolescent","01 Child"))))</f>
        <v>01 Child</v>
      </c>
      <c r="D13" s="2" t="s">
        <v>21</v>
      </c>
      <c r="E13" s="3">
        <v>505</v>
      </c>
      <c r="F13" s="3" t="str">
        <f>TEXT(Table2[[#This Row],[Date]],"mmm")</f>
        <v>May</v>
      </c>
      <c r="G13" s="2">
        <v>5</v>
      </c>
      <c r="H13" s="4">
        <v>1901</v>
      </c>
      <c r="I13" s="2" t="str">
        <f>IF(Table2[[#This Row],[Year]]&gt;2000,"2001-2020",IF(Table2[[#This Row],[Year]]&gt;1980,"1981-2000",IF(Table2[[#This Row],[Year]]&gt;1960,"1961-1980",IF(Table2[[#This Row],[Year]]&gt;1940,"1941-1960",IF(Table2[[#This Row],[Year]]&gt;1920,"1921-1940","1900-1920")))))</f>
        <v>1900-1920</v>
      </c>
      <c r="J13" s="2" t="s">
        <v>16</v>
      </c>
      <c r="K13" s="2" t="s">
        <v>473</v>
      </c>
      <c r="L13" s="2" t="str">
        <f>_xlfn.TEXTAFTER(SUBSTITUTE(Table2[[#This Row],[Location]],CHAR(160)," "),", ")</f>
        <v>West Virginia</v>
      </c>
      <c r="M13" s="2" t="s">
        <v>19</v>
      </c>
      <c r="N13" s="2">
        <v>0</v>
      </c>
      <c r="O13" s="2" t="str">
        <f>IF(Table2[[#This Row],[Hunter (num)]]=1,"Hunter","Non-Hunter")</f>
        <v>Non-Hunter</v>
      </c>
      <c r="P13" s="2">
        <v>0</v>
      </c>
      <c r="Q13" s="2" t="str">
        <f>IF(Table2[[#This Row],[Grizzly]]=1,"Grizzly","Other Subspecies")</f>
        <v>Other Subspecies</v>
      </c>
      <c r="R13" s="2">
        <v>0</v>
      </c>
      <c r="S13" s="2" t="str">
        <f>IF(Table2[[#This Row],[Hikers (num)]]=1,"Hiker","Non-Hiker")</f>
        <v>Non-Hiker</v>
      </c>
      <c r="T13" s="2" t="str">
        <f>IF(Table2[[#This Row],[Only one killed]]=1,"Single","Multiple")</f>
        <v>Multiple</v>
      </c>
      <c r="U13" s="2">
        <v>0</v>
      </c>
      <c r="V13" s="2"/>
    </row>
    <row r="14" spans="1:22">
      <c r="A14" s="2" t="s">
        <v>437</v>
      </c>
      <c r="B14" s="2">
        <v>5</v>
      </c>
      <c r="C14" s="4" t="str">
        <f>IF(Table2[[#This Row],[ Age]]="&lt;10","01 Child",IF(Table2[[#This Row],[ Age]]&gt;64,"04 Senior", IF(Table2[[#This Row],[ Age]]&gt;34,"03 Middle Aged",IF(Table2[[#This Row],[ Age]]&gt;14,"02 Adolescent","01 Child"))))</f>
        <v>01 Child</v>
      </c>
      <c r="D14" s="2" t="s">
        <v>21</v>
      </c>
      <c r="E14" s="3">
        <v>11971</v>
      </c>
      <c r="F14" s="3" t="str">
        <f>TEXT(Table2[[#This Row],[Date]],"mmm")</f>
        <v>Oct</v>
      </c>
      <c r="G14" s="2">
        <v>10</v>
      </c>
      <c r="H14" s="4">
        <v>1932</v>
      </c>
      <c r="I14" s="2" t="str">
        <f>IF(Table2[[#This Row],[Year]]&gt;2000,"2001-2020",IF(Table2[[#This Row],[Year]]&gt;1980,"1981-2000",IF(Table2[[#This Row],[Year]]&gt;1960,"1961-1980",IF(Table2[[#This Row],[Year]]&gt;1940,"1941-1960",IF(Table2[[#This Row],[Year]]&gt;1920,"1921-1940","1900-1920")))))</f>
        <v>1921-1940</v>
      </c>
      <c r="J14" s="2" t="s">
        <v>43</v>
      </c>
      <c r="K14" s="2" t="s">
        <v>438</v>
      </c>
      <c r="L14" s="2" t="str">
        <f>_xlfn.TEXTAFTER(SUBSTITUTE(Table2[[#This Row],[Location]],CHAR(160)," "),", ")</f>
        <v>New York</v>
      </c>
      <c r="M14" s="2" t="s">
        <v>19</v>
      </c>
      <c r="N14" s="2">
        <v>0</v>
      </c>
      <c r="O14" s="2" t="str">
        <f>IF(Table2[[#This Row],[Hunter (num)]]=1,"Hunter","Non-Hunter")</f>
        <v>Non-Hunter</v>
      </c>
      <c r="P14" s="2">
        <v>0</v>
      </c>
      <c r="Q14" s="2" t="str">
        <f>IF(Table2[[#This Row],[Grizzly]]=1,"Grizzly","Other Subspecies")</f>
        <v>Other Subspecies</v>
      </c>
      <c r="R14" s="2">
        <v>0</v>
      </c>
      <c r="S14" s="2" t="str">
        <f>IF(Table2[[#This Row],[Hikers (num)]]=1,"Hiker","Non-Hiker")</f>
        <v>Non-Hiker</v>
      </c>
      <c r="T14" s="2" t="str">
        <f>IF(Table2[[#This Row],[Only one killed]]=1,"Single","Multiple")</f>
        <v>Single</v>
      </c>
      <c r="U14" s="2">
        <v>1</v>
      </c>
      <c r="V14" s="2"/>
    </row>
    <row r="15" spans="1:22">
      <c r="A15" s="2" t="s">
        <v>434</v>
      </c>
      <c r="B15" s="2">
        <v>11</v>
      </c>
      <c r="C15" s="4" t="str">
        <f>IF(Table2[[#This Row],[ Age]]="&lt;10","01 Child",IF(Table2[[#This Row],[ Age]]&gt;64,"04 Senior", IF(Table2[[#This Row],[ Age]]&gt;34,"03 Middle Aged",IF(Table2[[#This Row],[ Age]]&gt;14,"02 Adolescent","01 Child"))))</f>
        <v>01 Child</v>
      </c>
      <c r="D15" s="2" t="s">
        <v>21</v>
      </c>
      <c r="E15" s="3">
        <v>12329</v>
      </c>
      <c r="F15" s="3" t="str">
        <f>TEXT(Table2[[#This Row],[Date]],"mmm")</f>
        <v>Oct</v>
      </c>
      <c r="G15" s="2">
        <v>10</v>
      </c>
      <c r="H15" s="4">
        <v>1933</v>
      </c>
      <c r="I15" s="2" t="str">
        <f>IF(Table2[[#This Row],[Year]]&gt;2000,"2001-2020",IF(Table2[[#This Row],[Year]]&gt;1980,"1981-2000",IF(Table2[[#This Row],[Year]]&gt;1960,"1961-1980",IF(Table2[[#This Row],[Year]]&gt;1940,"1941-1960",IF(Table2[[#This Row],[Year]]&gt;1920,"1921-1940","1900-1920")))))</f>
        <v>1921-1940</v>
      </c>
      <c r="J15" s="2" t="s">
        <v>43</v>
      </c>
      <c r="K15" s="2" t="s">
        <v>435</v>
      </c>
      <c r="L15" s="2" t="str">
        <f>_xlfn.TEXTAFTER(SUBSTITUTE(Table2[[#This Row],[Location]],CHAR(160)," "),", ")</f>
        <v>New York</v>
      </c>
      <c r="M15" s="2" t="s">
        <v>19</v>
      </c>
      <c r="N15" s="2">
        <v>0</v>
      </c>
      <c r="O15" s="2" t="str">
        <f>IF(Table2[[#This Row],[Hunter (num)]]=1,"Hunter","Non-Hunter")</f>
        <v>Non-Hunter</v>
      </c>
      <c r="P15" s="2">
        <v>0</v>
      </c>
      <c r="Q15" s="2" t="str">
        <f>IF(Table2[[#This Row],[Grizzly]]=1,"Grizzly","Other Subspecies")</f>
        <v>Other Subspecies</v>
      </c>
      <c r="R15" s="2">
        <v>0</v>
      </c>
      <c r="S15" s="2" t="str">
        <f>IF(Table2[[#This Row],[Hikers (num)]]=1,"Hiker","Non-Hiker")</f>
        <v>Non-Hiker</v>
      </c>
      <c r="T15" s="2" t="str">
        <f>IF(Table2[[#This Row],[Only one killed]]=1,"Single","Multiple")</f>
        <v>Single</v>
      </c>
      <c r="U15" s="2">
        <v>1</v>
      </c>
      <c r="V15" s="2"/>
    </row>
    <row r="16" spans="1:22">
      <c r="A16" s="2" t="s">
        <v>452</v>
      </c>
      <c r="B16" s="2" t="s">
        <v>490</v>
      </c>
      <c r="C16" s="4" t="str">
        <f>IF(Table2[[#This Row],[ Age]]="&lt;10","01 Child",IF(Table2[[#This Row],[ Age]]&gt;64,"04 Senior", IF(Table2[[#This Row],[ Age]]&gt;34,"03 Middle Aged",IF(Table2[[#This Row],[ Age]]&gt;14,"02 Adolescent","01 Child"))))</f>
        <v>01 Child</v>
      </c>
      <c r="D16" s="2" t="s">
        <v>15</v>
      </c>
      <c r="E16" s="3">
        <v>10834</v>
      </c>
      <c r="F16" s="3" t="str">
        <f>TEXT(Table2[[#This Row],[Date]],"mmm")</f>
        <v>Aug</v>
      </c>
      <c r="G16" s="2">
        <v>8</v>
      </c>
      <c r="H16" s="4">
        <v>1929</v>
      </c>
      <c r="I16" s="2" t="str">
        <f>IF(Table2[[#This Row],[Year]]&gt;2000,"2001-2020",IF(Table2[[#This Row],[Year]]&gt;1980,"1981-2000",IF(Table2[[#This Row],[Year]]&gt;1960,"1961-1980",IF(Table2[[#This Row],[Year]]&gt;1940,"1941-1960",IF(Table2[[#This Row],[Year]]&gt;1920,"1921-1940","1900-1920")))))</f>
        <v>1921-1940</v>
      </c>
      <c r="J16" s="2" t="s">
        <v>16</v>
      </c>
      <c r="K16" s="2" t="s">
        <v>454</v>
      </c>
      <c r="L16" s="2" t="str">
        <f>_xlfn.TEXTAFTER(SUBSTITUTE(Table2[[#This Row],[Location]],CHAR(160)," "),", ")</f>
        <v>Manitoba</v>
      </c>
      <c r="M16" s="2" t="s">
        <v>19</v>
      </c>
      <c r="N16" s="2">
        <v>0</v>
      </c>
      <c r="O16" s="2" t="str">
        <f>IF(Table2[[#This Row],[Hunter (num)]]=1,"Hunter","Non-Hunter")</f>
        <v>Non-Hunter</v>
      </c>
      <c r="P16" s="2">
        <v>0</v>
      </c>
      <c r="Q16" s="2" t="str">
        <f>IF(Table2[[#This Row],[Grizzly]]=1,"Grizzly","Other Subspecies")</f>
        <v>Other Subspecies</v>
      </c>
      <c r="R16" s="2">
        <v>0</v>
      </c>
      <c r="S16" s="2" t="str">
        <f>IF(Table2[[#This Row],[Hikers (num)]]=1,"Hiker","Non-Hiker")</f>
        <v>Non-Hiker</v>
      </c>
      <c r="T16" s="2" t="str">
        <f>IF(Table2[[#This Row],[Only one killed]]=1,"Single","Multiple")</f>
        <v>Single</v>
      </c>
      <c r="U16" s="2">
        <v>1</v>
      </c>
      <c r="V16" s="2"/>
    </row>
    <row r="17" spans="1:22">
      <c r="A17" s="2" t="s">
        <v>404</v>
      </c>
      <c r="B17" s="2">
        <v>3</v>
      </c>
      <c r="C17" s="4" t="str">
        <f>IF(Table2[[#This Row],[ Age]]="&lt;10","01 Child",IF(Table2[[#This Row],[ Age]]&gt;64,"04 Senior", IF(Table2[[#This Row],[ Age]]&gt;34,"03 Middle Aged",IF(Table2[[#This Row],[ Age]]&gt;14,"02 Adolescent","01 Child"))))</f>
        <v>01 Child</v>
      </c>
      <c r="D17" s="2" t="s">
        <v>15</v>
      </c>
      <c r="E17" s="3">
        <v>17721</v>
      </c>
      <c r="F17" s="3" t="str">
        <f>TEXT(Table2[[#This Row],[Date]],"mmm")</f>
        <v>Jul</v>
      </c>
      <c r="G17" s="2">
        <v>7</v>
      </c>
      <c r="H17" s="4">
        <v>1948</v>
      </c>
      <c r="I17" s="2" t="str">
        <f>IF(Table2[[#This Row],[Year]]&gt;2000,"2001-2020",IF(Table2[[#This Row],[Year]]&gt;1980,"1981-2000",IF(Table2[[#This Row],[Year]]&gt;1960,"1961-1980",IF(Table2[[#This Row],[Year]]&gt;1940,"1941-1960",IF(Table2[[#This Row],[Year]]&gt;1920,"1921-1940","1900-1920")))))</f>
        <v>1941-1960</v>
      </c>
      <c r="J17" s="2" t="s">
        <v>16</v>
      </c>
      <c r="K17" s="2" t="s">
        <v>405</v>
      </c>
      <c r="L17" s="2" t="str">
        <f>_xlfn.TEXTAFTER(SUBSTITUTE(Table2[[#This Row],[Location]],CHAR(160)," "),", ")</f>
        <v>Michigan</v>
      </c>
      <c r="M17" s="2" t="s">
        <v>19</v>
      </c>
      <c r="N17" s="2">
        <v>0</v>
      </c>
      <c r="O17" s="2" t="str">
        <f>IF(Table2[[#This Row],[Hunter (num)]]=1,"Hunter","Non-Hunter")</f>
        <v>Non-Hunter</v>
      </c>
      <c r="P17" s="2">
        <v>0</v>
      </c>
      <c r="Q17" s="2" t="str">
        <f>IF(Table2[[#This Row],[Grizzly]]=1,"Grizzly","Other Subspecies")</f>
        <v>Other Subspecies</v>
      </c>
      <c r="R17" s="2">
        <v>0</v>
      </c>
      <c r="S17" s="2" t="str">
        <f>IF(Table2[[#This Row],[Hikers (num)]]=1,"Hiker","Non-Hiker")</f>
        <v>Non-Hiker</v>
      </c>
      <c r="T17" s="2" t="str">
        <f>IF(Table2[[#This Row],[Only one killed]]=1,"Single","Multiple")</f>
        <v>Single</v>
      </c>
      <c r="U17" s="2">
        <v>1</v>
      </c>
      <c r="V17" s="2"/>
    </row>
    <row r="18" spans="1:22">
      <c r="A18" s="2" t="s">
        <v>306</v>
      </c>
      <c r="B18" s="2">
        <v>15</v>
      </c>
      <c r="C18" s="4" t="str">
        <f>IF(Table2[[#This Row],[ Age]]="&lt;10","01 Child",IF(Table2[[#This Row],[ Age]]&gt;64,"04 Senior", IF(Table2[[#This Row],[ Age]]&gt;34,"03 Middle Aged",IF(Table2[[#This Row],[ Age]]&gt;14,"02 Adolescent","01 Child"))))</f>
        <v>02 Adolescent</v>
      </c>
      <c r="D18" s="2" t="s">
        <v>21</v>
      </c>
      <c r="E18" s="3">
        <v>28623</v>
      </c>
      <c r="F18" s="3" t="str">
        <f>TEXT(Table2[[#This Row],[Date]],"mmm")</f>
        <v>May</v>
      </c>
      <c r="G18" s="2">
        <v>5</v>
      </c>
      <c r="H18" s="4">
        <v>1978</v>
      </c>
      <c r="I18" s="2" t="str">
        <f>IF(Table2[[#This Row],[Year]]&gt;2000,"2001-2020",IF(Table2[[#This Row],[Year]]&gt;1980,"1981-2000",IF(Table2[[#This Row],[Year]]&gt;1960,"1961-1980",IF(Table2[[#This Row],[Year]]&gt;1940,"1941-1960",IF(Table2[[#This Row],[Year]]&gt;1920,"1921-1940","1900-1920")))))</f>
        <v>1961-1980</v>
      </c>
      <c r="J18" s="2" t="s">
        <v>16</v>
      </c>
      <c r="K18" s="2" t="s">
        <v>198</v>
      </c>
      <c r="L18" s="2" t="str">
        <f>_xlfn.TEXTAFTER(SUBSTITUTE(Table2[[#This Row],[Location]],CHAR(160)," "),", ")</f>
        <v>Ontario</v>
      </c>
      <c r="M18" s="2" t="s">
        <v>19</v>
      </c>
      <c r="N18" s="2">
        <v>0</v>
      </c>
      <c r="O18" s="2" t="str">
        <f>IF(Table2[[#This Row],[Hunter (num)]]=1,"Hunter","Non-Hunter")</f>
        <v>Non-Hunter</v>
      </c>
      <c r="P18" s="2">
        <v>0</v>
      </c>
      <c r="Q18" s="2" t="str">
        <f>IF(Table2[[#This Row],[Grizzly]]=1,"Grizzly","Other Subspecies")</f>
        <v>Other Subspecies</v>
      </c>
      <c r="R18" s="2">
        <v>0</v>
      </c>
      <c r="S18" s="2" t="str">
        <f>IF(Table2[[#This Row],[Hikers (num)]]=1,"Hiker","Non-Hiker")</f>
        <v>Non-Hiker</v>
      </c>
      <c r="T18" s="2" t="str">
        <f>IF(Table2[[#This Row],[Only one killed]]=1,"Single","Multiple")</f>
        <v>Multiple</v>
      </c>
      <c r="U18" s="2">
        <v>0</v>
      </c>
      <c r="V18" s="2"/>
    </row>
    <row r="19" spans="1:22">
      <c r="A19" s="2" t="s">
        <v>303</v>
      </c>
      <c r="B19" s="2">
        <v>16</v>
      </c>
      <c r="C19" s="4" t="str">
        <f>IF(Table2[[#This Row],[ Age]]="&lt;10","01 Child",IF(Table2[[#This Row],[ Age]]&gt;64,"04 Senior", IF(Table2[[#This Row],[ Age]]&gt;34,"03 Middle Aged",IF(Table2[[#This Row],[ Age]]&gt;14,"02 Adolescent","01 Child"))))</f>
        <v>02 Adolescent</v>
      </c>
      <c r="D19" s="2" t="s">
        <v>21</v>
      </c>
      <c r="E19" s="3">
        <v>28623</v>
      </c>
      <c r="F19" s="3" t="str">
        <f>TEXT(Table2[[#This Row],[Date]],"mmm")</f>
        <v>May</v>
      </c>
      <c r="G19" s="2">
        <v>5</v>
      </c>
      <c r="H19" s="4">
        <v>1978</v>
      </c>
      <c r="I19" s="2" t="str">
        <f>IF(Table2[[#This Row],[Year]]&gt;2000,"2001-2020",IF(Table2[[#This Row],[Year]]&gt;1980,"1981-2000",IF(Table2[[#This Row],[Year]]&gt;1960,"1961-1980",IF(Table2[[#This Row],[Year]]&gt;1940,"1941-1960",IF(Table2[[#This Row],[Year]]&gt;1920,"1921-1940","1900-1920")))))</f>
        <v>1961-1980</v>
      </c>
      <c r="J19" s="2" t="s">
        <v>16</v>
      </c>
      <c r="K19" s="2" t="s">
        <v>198</v>
      </c>
      <c r="L19" s="2" t="str">
        <f>_xlfn.TEXTAFTER(SUBSTITUTE(Table2[[#This Row],[Location]],CHAR(160)," "),", ")</f>
        <v>Ontario</v>
      </c>
      <c r="M19" s="2" t="s">
        <v>19</v>
      </c>
      <c r="N19" s="2">
        <v>0</v>
      </c>
      <c r="O19" s="2" t="str">
        <f>IF(Table2[[#This Row],[Hunter (num)]]=1,"Hunter","Non-Hunter")</f>
        <v>Non-Hunter</v>
      </c>
      <c r="P19" s="2">
        <v>0</v>
      </c>
      <c r="Q19" s="2" t="str">
        <f>IF(Table2[[#This Row],[Grizzly]]=1,"Grizzly","Other Subspecies")</f>
        <v>Other Subspecies</v>
      </c>
      <c r="R19" s="2">
        <v>0</v>
      </c>
      <c r="S19" s="2" t="str">
        <f>IF(Table2[[#This Row],[Hikers (num)]]=1,"Hiker","Non-Hiker")</f>
        <v>Non-Hiker</v>
      </c>
      <c r="T19" s="2" t="str">
        <f>IF(Table2[[#This Row],[Only one killed]]=1,"Single","Multiple")</f>
        <v>Multiple</v>
      </c>
      <c r="U19" s="2">
        <v>0</v>
      </c>
      <c r="V19" s="2"/>
    </row>
    <row r="20" spans="1:22">
      <c r="A20" s="2" t="s">
        <v>250</v>
      </c>
      <c r="B20" s="2">
        <v>24</v>
      </c>
      <c r="C20" s="4" t="str">
        <f>IF(Table2[[#This Row],[ Age]]="&lt;10","01 Child",IF(Table2[[#This Row],[ Age]]&gt;64,"04 Senior", IF(Table2[[#This Row],[ Age]]&gt;34,"03 Middle Aged",IF(Table2[[#This Row],[ Age]]&gt;14,"02 Adolescent","01 Child"))))</f>
        <v>02 Adolescent</v>
      </c>
      <c r="D20" s="2" t="s">
        <v>21</v>
      </c>
      <c r="E20" s="3">
        <v>31196</v>
      </c>
      <c r="F20" s="3" t="str">
        <f>TEXT(Table2[[#This Row],[Date]],"mmm")</f>
        <v>May</v>
      </c>
      <c r="G20" s="2">
        <v>5</v>
      </c>
      <c r="H20" s="4">
        <v>1985</v>
      </c>
      <c r="I20" s="2" t="str">
        <f>IF(Table2[[#This Row],[Year]]&gt;2000,"2001-2020",IF(Table2[[#This Row],[Year]]&gt;1980,"1981-2000",IF(Table2[[#This Row],[Year]]&gt;1960,"1961-1980",IF(Table2[[#This Row],[Year]]&gt;1940,"1941-1960",IF(Table2[[#This Row],[Year]]&gt;1920,"1921-1940","1900-1920")))))</f>
        <v>1981-2000</v>
      </c>
      <c r="J20" s="2" t="s">
        <v>16</v>
      </c>
      <c r="K20" s="2" t="s">
        <v>128</v>
      </c>
      <c r="L20" s="2" t="str">
        <f>_xlfn.TEXTAFTER(SUBSTITUTE(Table2[[#This Row],[Location]],CHAR(160)," "),", ")</f>
        <v>British Columbia</v>
      </c>
      <c r="M20" s="2" t="s">
        <v>19</v>
      </c>
      <c r="N20" s="2">
        <v>0</v>
      </c>
      <c r="O20" s="2" t="str">
        <f>IF(Table2[[#This Row],[Hunter (num)]]=1,"Hunter","Non-Hunter")</f>
        <v>Non-Hunter</v>
      </c>
      <c r="P20" s="2">
        <v>0</v>
      </c>
      <c r="Q20" s="2" t="str">
        <f>IF(Table2[[#This Row],[Grizzly]]=1,"Grizzly","Other Subspecies")</f>
        <v>Other Subspecies</v>
      </c>
      <c r="R20" s="2">
        <v>0</v>
      </c>
      <c r="S20" s="2" t="str">
        <f>IF(Table2[[#This Row],[Hikers (num)]]=1,"Hiker","Non-Hiker")</f>
        <v>Non-Hiker</v>
      </c>
      <c r="T20" s="2" t="str">
        <f>IF(Table2[[#This Row],[Only one killed]]=1,"Single","Multiple")</f>
        <v>Single</v>
      </c>
      <c r="U20" s="2">
        <v>1</v>
      </c>
      <c r="V20" s="2"/>
    </row>
    <row r="21" spans="1:22">
      <c r="A21" s="2" t="s">
        <v>216</v>
      </c>
      <c r="B21" s="2">
        <v>26</v>
      </c>
      <c r="C21" s="4" t="str">
        <f>IF(Table2[[#This Row],[ Age]]="&lt;10","01 Child",IF(Table2[[#This Row],[ Age]]&gt;64,"04 Senior", IF(Table2[[#This Row],[ Age]]&gt;34,"03 Middle Aged",IF(Table2[[#This Row],[ Age]]&gt;14,"02 Adolescent","01 Child"))))</f>
        <v>02 Adolescent</v>
      </c>
      <c r="D21" s="2" t="s">
        <v>21</v>
      </c>
      <c r="E21" s="3">
        <v>35932</v>
      </c>
      <c r="F21" s="3" t="str">
        <f>TEXT(Table2[[#This Row],[Date]],"mmm")</f>
        <v>May</v>
      </c>
      <c r="G21" s="2">
        <v>5</v>
      </c>
      <c r="H21" s="4">
        <v>1998</v>
      </c>
      <c r="I21" s="2" t="str">
        <f>IF(Table2[[#This Row],[Year]]&gt;2000,"2001-2020",IF(Table2[[#This Row],[Year]]&gt;1980,"1981-2000",IF(Table2[[#This Row],[Year]]&gt;1960,"1961-1980",IF(Table2[[#This Row],[Year]]&gt;1940,"1941-1960",IF(Table2[[#This Row],[Year]]&gt;1920,"1921-1940","1900-1920")))))</f>
        <v>1981-2000</v>
      </c>
      <c r="J21" s="2" t="s">
        <v>16</v>
      </c>
      <c r="K21" s="2" t="s">
        <v>217</v>
      </c>
      <c r="L21" s="2" t="str">
        <f>_xlfn.TEXTAFTER(SUBSTITUTE(Table2[[#This Row],[Location]],CHAR(160)," "),", ")</f>
        <v>Montana</v>
      </c>
      <c r="M21" s="2" t="s">
        <v>50</v>
      </c>
      <c r="N21" s="2">
        <v>0</v>
      </c>
      <c r="O21" s="2" t="str">
        <f>IF(Table2[[#This Row],[Hunter (num)]]=1,"Hunter","Non-Hunter")</f>
        <v>Non-Hunter</v>
      </c>
      <c r="P21" s="2">
        <v>0</v>
      </c>
      <c r="Q21" s="2" t="str">
        <f>IF(Table2[[#This Row],[Grizzly]]=1,"Grizzly","Other Subspecies")</f>
        <v>Other Subspecies</v>
      </c>
      <c r="R21" s="2">
        <v>1</v>
      </c>
      <c r="S21" s="2" t="str">
        <f>IF(Table2[[#This Row],[Hikers (num)]]=1,"Hiker","Non-Hiker")</f>
        <v>Hiker</v>
      </c>
      <c r="T21" s="2" t="str">
        <f>IF(Table2[[#This Row],[Only one killed]]=1,"Single","Multiple")</f>
        <v>Single</v>
      </c>
      <c r="U21" s="2">
        <v>1</v>
      </c>
      <c r="V21" s="2"/>
    </row>
    <row r="22" spans="1:22">
      <c r="A22" s="2" t="s">
        <v>258</v>
      </c>
      <c r="B22" s="2">
        <v>26</v>
      </c>
      <c r="C22" s="4" t="str">
        <f>IF(Table2[[#This Row],[ Age]]="&lt;10","01 Child",IF(Table2[[#This Row],[ Age]]&gt;64,"04 Senior", IF(Table2[[#This Row],[ Age]]&gt;34,"03 Middle Aged",IF(Table2[[#This Row],[ Age]]&gt;14,"02 Adolescent","01 Child"))))</f>
        <v>02 Adolescent</v>
      </c>
      <c r="D22" s="2" t="s">
        <v>21</v>
      </c>
      <c r="E22" s="3">
        <v>30457</v>
      </c>
      <c r="F22" s="3" t="str">
        <f>TEXT(Table2[[#This Row],[Date]],"mmm")</f>
        <v>May</v>
      </c>
      <c r="G22" s="2">
        <v>5</v>
      </c>
      <c r="H22" s="4">
        <v>1983</v>
      </c>
      <c r="I22" s="2" t="str">
        <f>IF(Table2[[#This Row],[Year]]&gt;2000,"2001-2020",IF(Table2[[#This Row],[Year]]&gt;1980,"1981-2000",IF(Table2[[#This Row],[Year]]&gt;1960,"1961-1980",IF(Table2[[#This Row],[Year]]&gt;1940,"1941-1960",IF(Table2[[#This Row],[Year]]&gt;1920,"1921-1940","1900-1920")))))</f>
        <v>1981-2000</v>
      </c>
      <c r="J22" s="2" t="s">
        <v>16</v>
      </c>
      <c r="K22" s="2" t="s">
        <v>259</v>
      </c>
      <c r="L22" s="2" t="str">
        <f>_xlfn.TEXTAFTER(SUBSTITUTE(Table2[[#This Row],[Location]],CHAR(160)," "),", ")</f>
        <v>Saskatchewan</v>
      </c>
      <c r="M22" s="2" t="s">
        <v>19</v>
      </c>
      <c r="N22" s="2">
        <v>0</v>
      </c>
      <c r="O22" s="2" t="str">
        <f>IF(Table2[[#This Row],[Hunter (num)]]=1,"Hunter","Non-Hunter")</f>
        <v>Non-Hunter</v>
      </c>
      <c r="P22" s="2">
        <v>0</v>
      </c>
      <c r="Q22" s="2" t="str">
        <f>IF(Table2[[#This Row],[Grizzly]]=1,"Grizzly","Other Subspecies")</f>
        <v>Other Subspecies</v>
      </c>
      <c r="R22" s="2">
        <v>0</v>
      </c>
      <c r="S22" s="2" t="str">
        <f>IF(Table2[[#This Row],[Hikers (num)]]=1,"Hiker","Non-Hiker")</f>
        <v>Non-Hiker</v>
      </c>
      <c r="T22" s="2" t="str">
        <f>IF(Table2[[#This Row],[Only one killed]]=1,"Single","Multiple")</f>
        <v>Single</v>
      </c>
      <c r="U22" s="2">
        <v>1</v>
      </c>
      <c r="V22" s="2"/>
    </row>
    <row r="23" spans="1:22">
      <c r="A23" s="2" t="s">
        <v>24</v>
      </c>
      <c r="B23" s="2">
        <v>27</v>
      </c>
      <c r="C23" s="4" t="str">
        <f>IF(Table2[[#This Row],[ Age]]="&lt;10","01 Child",IF(Table2[[#This Row],[ Age]]&gt;64,"04 Senior", IF(Table2[[#This Row],[ Age]]&gt;34,"03 Middle Aged",IF(Table2[[#This Row],[ Age]]&gt;14,"02 Adolescent","01 Child"))))</f>
        <v>02 Adolescent</v>
      </c>
      <c r="D23" s="2" t="s">
        <v>21</v>
      </c>
      <c r="E23" s="3">
        <v>42134</v>
      </c>
      <c r="F23" s="3" t="str">
        <f>TEXT(Table2[[#This Row],[Date]],"mmm")</f>
        <v>May</v>
      </c>
      <c r="G23" s="2">
        <v>5</v>
      </c>
      <c r="H23" s="4">
        <v>2015</v>
      </c>
      <c r="I23" s="2" t="str">
        <f>IF(Table2[[#This Row],[Year]]&gt;2000,"2001-2020",IF(Table2[[#This Row],[Year]]&gt;1980,"1981-2000",IF(Table2[[#This Row],[Year]]&gt;1960,"1961-1980",IF(Table2[[#This Row],[Year]]&gt;1940,"1941-1960",IF(Table2[[#This Row],[Year]]&gt;1920,"1921-1940","1900-1920")))))</f>
        <v>2001-2020</v>
      </c>
      <c r="J23" s="2" t="s">
        <v>16</v>
      </c>
      <c r="K23" s="2" t="s">
        <v>25</v>
      </c>
      <c r="L23" s="2" t="str">
        <f>_xlfn.TEXTAFTER(SUBSTITUTE(Table2[[#This Row],[Location]],CHAR(160)," "),", ")</f>
        <v>British Columbia</v>
      </c>
      <c r="M23" s="2" t="s">
        <v>19</v>
      </c>
      <c r="N23" s="2">
        <v>0</v>
      </c>
      <c r="O23" s="2" t="str">
        <f>IF(Table2[[#This Row],[Hunter (num)]]=1,"Hunter","Non-Hunter")</f>
        <v>Non-Hunter</v>
      </c>
      <c r="P23" s="2">
        <v>0</v>
      </c>
      <c r="Q23" s="2" t="str">
        <f>IF(Table2[[#This Row],[Grizzly]]=1,"Grizzly","Other Subspecies")</f>
        <v>Other Subspecies</v>
      </c>
      <c r="R23" s="2">
        <v>0</v>
      </c>
      <c r="S23" s="2" t="str">
        <f>IF(Table2[[#This Row],[Hikers (num)]]=1,"Hiker","Non-Hiker")</f>
        <v>Non-Hiker</v>
      </c>
      <c r="T23" s="2" t="str">
        <f>IF(Table2[[#This Row],[Only one killed]]=1,"Single","Multiple")</f>
        <v>Single</v>
      </c>
      <c r="U23" s="2">
        <v>1</v>
      </c>
      <c r="V23" s="2"/>
    </row>
    <row r="24" spans="1:22">
      <c r="A24" s="2" t="s">
        <v>30</v>
      </c>
      <c r="B24" s="2">
        <v>36</v>
      </c>
      <c r="C24" s="4" t="str">
        <f>IF(Table2[[#This Row],[ Age]]="&lt;10","01 Child",IF(Table2[[#This Row],[ Age]]&gt;64,"04 Senior", IF(Table2[[#This Row],[ Age]]&gt;34,"03 Middle Aged",IF(Table2[[#This Row],[ Age]]&gt;14,"02 Adolescent","01 Child"))))</f>
        <v>03 Middle Aged</v>
      </c>
      <c r="D24" s="2" t="s">
        <v>15</v>
      </c>
      <c r="E24" s="3">
        <v>41766</v>
      </c>
      <c r="F24" s="3" t="str">
        <f>TEXT(Table2[[#This Row],[Date]],"mmm")</f>
        <v>May</v>
      </c>
      <c r="G24" s="2">
        <v>5</v>
      </c>
      <c r="H24" s="4">
        <v>2014</v>
      </c>
      <c r="I24" s="2" t="str">
        <f>IF(Table2[[#This Row],[Year]]&gt;2000,"2001-2020",IF(Table2[[#This Row],[Year]]&gt;1980,"1981-2000",IF(Table2[[#This Row],[Year]]&gt;1960,"1961-1980",IF(Table2[[#This Row],[Year]]&gt;1940,"1941-1960",IF(Table2[[#This Row],[Year]]&gt;1920,"1921-1940","1900-1920")))))</f>
        <v>2001-2020</v>
      </c>
      <c r="J24" s="2" t="s">
        <v>16</v>
      </c>
      <c r="K24" s="2" t="s">
        <v>31</v>
      </c>
      <c r="L24" s="2" t="str">
        <f>_xlfn.TEXTAFTER(SUBSTITUTE(Table2[[#This Row],[Location]],CHAR(160)," "),", ")</f>
        <v>Alberta</v>
      </c>
      <c r="M24" s="2" t="s">
        <v>19</v>
      </c>
      <c r="N24" s="2">
        <v>0</v>
      </c>
      <c r="O24" s="2" t="str">
        <f>IF(Table2[[#This Row],[Hunter (num)]]=1,"Hunter","Non-Hunter")</f>
        <v>Non-Hunter</v>
      </c>
      <c r="P24" s="2">
        <v>0</v>
      </c>
      <c r="Q24" s="2" t="str">
        <f>IF(Table2[[#This Row],[Grizzly]]=1,"Grizzly","Other Subspecies")</f>
        <v>Other Subspecies</v>
      </c>
      <c r="R24" s="2">
        <v>0</v>
      </c>
      <c r="S24" s="2" t="str">
        <f>IF(Table2[[#This Row],[Hikers (num)]]=1,"Hiker","Non-Hiker")</f>
        <v>Non-Hiker</v>
      </c>
      <c r="T24" s="2" t="str">
        <f>IF(Table2[[#This Row],[Only one killed]]=1,"Single","Multiple")</f>
        <v>Single</v>
      </c>
      <c r="U24" s="2">
        <v>1</v>
      </c>
      <c r="V24" s="2"/>
    </row>
    <row r="25" spans="1:22">
      <c r="A25" s="2" t="s">
        <v>143</v>
      </c>
      <c r="B25" s="2">
        <v>50</v>
      </c>
      <c r="C25" s="4" t="str">
        <f>IF(Table2[[#This Row],[ Age]]="&lt;10","01 Child",IF(Table2[[#This Row],[ Age]]&gt;64,"04 Senior", IF(Table2[[#This Row],[ Age]]&gt;34,"03 Middle Aged",IF(Table2[[#This Row],[ Age]]&gt;14,"02 Adolescent","01 Child"))))</f>
        <v>03 Middle Aged</v>
      </c>
      <c r="D25" s="2" t="s">
        <v>15</v>
      </c>
      <c r="E25" s="3">
        <v>36667</v>
      </c>
      <c r="F25" s="3" t="str">
        <f>TEXT(Table2[[#This Row],[Date]],"mmm")</f>
        <v>May</v>
      </c>
      <c r="G25" s="2">
        <v>5</v>
      </c>
      <c r="H25" s="4">
        <v>2000</v>
      </c>
      <c r="I25" s="2" t="str">
        <f>IF(Table2[[#This Row],[Year]]&gt;2000,"2001-2020",IF(Table2[[#This Row],[Year]]&gt;1980,"1981-2000",IF(Table2[[#This Row],[Year]]&gt;1960,"1961-1980",IF(Table2[[#This Row],[Year]]&gt;1940,"1941-1960",IF(Table2[[#This Row],[Year]]&gt;1920,"1921-1940","1900-1920")))))</f>
        <v>1981-2000</v>
      </c>
      <c r="J25" s="2" t="s">
        <v>16</v>
      </c>
      <c r="K25" s="2" t="s">
        <v>144</v>
      </c>
      <c r="L25" s="2" t="str">
        <f>_xlfn.TEXTAFTER(SUBSTITUTE(Table2[[#This Row],[Location]],CHAR(160)," "),", ")</f>
        <v>Tennessee</v>
      </c>
      <c r="M25" s="2" t="s">
        <v>19</v>
      </c>
      <c r="N25" s="2">
        <v>0</v>
      </c>
      <c r="O25" s="2" t="str">
        <f>IF(Table2[[#This Row],[Hunter (num)]]=1,"Hunter","Non-Hunter")</f>
        <v>Non-Hunter</v>
      </c>
      <c r="P25" s="2">
        <v>0</v>
      </c>
      <c r="Q25" s="2" t="str">
        <f>IF(Table2[[#This Row],[Grizzly]]=1,"Grizzly","Other Subspecies")</f>
        <v>Other Subspecies</v>
      </c>
      <c r="R25" s="2">
        <v>0</v>
      </c>
      <c r="S25" s="2" t="str">
        <f>IF(Table2[[#This Row],[Hikers (num)]]=1,"Hiker","Non-Hiker")</f>
        <v>Non-Hiker</v>
      </c>
      <c r="T25" s="2" t="str">
        <f>IF(Table2[[#This Row],[Only one killed]]=1,"Single","Multiple")</f>
        <v>Single</v>
      </c>
      <c r="U25" s="2">
        <v>1</v>
      </c>
      <c r="V25" s="2"/>
    </row>
    <row r="26" spans="1:22">
      <c r="A26" s="2" t="s">
        <v>207</v>
      </c>
      <c r="B26" s="2">
        <v>53</v>
      </c>
      <c r="C26" s="4" t="str">
        <f>IF(Table2[[#This Row],[ Age]]="&lt;10","01 Child",IF(Table2[[#This Row],[ Age]]&gt;64,"04 Senior", IF(Table2[[#This Row],[ Age]]&gt;34,"03 Middle Aged",IF(Table2[[#This Row],[ Age]]&gt;14,"02 Adolescent","01 Child"))))</f>
        <v>03 Middle Aged</v>
      </c>
      <c r="D26" s="2" t="s">
        <v>21</v>
      </c>
      <c r="E26" s="3">
        <v>36305</v>
      </c>
      <c r="F26" s="3" t="str">
        <f>TEXT(Table2[[#This Row],[Date]],"mmm")</f>
        <v>May</v>
      </c>
      <c r="G26" s="2">
        <v>5</v>
      </c>
      <c r="H26" s="4">
        <v>1999</v>
      </c>
      <c r="I26" s="2" t="str">
        <f>IF(Table2[[#This Row],[Year]]&gt;2000,"2001-2020",IF(Table2[[#This Row],[Year]]&gt;1980,"1981-2000",IF(Table2[[#This Row],[Year]]&gt;1960,"1961-1980",IF(Table2[[#This Row],[Year]]&gt;1940,"1941-1960",IF(Table2[[#This Row],[Year]]&gt;1920,"1921-1940","1900-1920")))))</f>
        <v>1981-2000</v>
      </c>
      <c r="J26" s="2" t="s">
        <v>16</v>
      </c>
      <c r="K26" s="2" t="s">
        <v>208</v>
      </c>
      <c r="L26" s="2" t="str">
        <f>_xlfn.TEXTAFTER(SUBSTITUTE(Table2[[#This Row],[Location]],CHAR(160)," "),", ")</f>
        <v>Alaska</v>
      </c>
      <c r="M26" s="2" t="s">
        <v>50</v>
      </c>
      <c r="N26" s="2">
        <v>0</v>
      </c>
      <c r="O26" s="2" t="str">
        <f>IF(Table2[[#This Row],[Hunter (num)]]=1,"Hunter","Non-Hunter")</f>
        <v>Non-Hunter</v>
      </c>
      <c r="P26" s="2">
        <v>0</v>
      </c>
      <c r="Q26" s="2" t="str">
        <f>IF(Table2[[#This Row],[Grizzly]]=1,"Grizzly","Other Subspecies")</f>
        <v>Other Subspecies</v>
      </c>
      <c r="R26" s="2">
        <v>0</v>
      </c>
      <c r="S26" s="2" t="str">
        <f>IF(Table2[[#This Row],[Hikers (num)]]=1,"Hiker","Non-Hiker")</f>
        <v>Non-Hiker</v>
      </c>
      <c r="T26" s="2" t="str">
        <f>IF(Table2[[#This Row],[Only one killed]]=1,"Single","Multiple")</f>
        <v>Single</v>
      </c>
      <c r="U26" s="2">
        <v>1</v>
      </c>
      <c r="V26" s="2"/>
    </row>
    <row r="27" spans="1:22">
      <c r="A27" s="2" t="s">
        <v>255</v>
      </c>
      <c r="B27" s="2">
        <v>55</v>
      </c>
      <c r="C27" s="4" t="str">
        <f>IF(Table2[[#This Row],[ Age]]="&lt;10","01 Child",IF(Table2[[#This Row],[ Age]]&gt;64,"04 Senior", IF(Table2[[#This Row],[ Age]]&gt;34,"03 Middle Aged",IF(Table2[[#This Row],[ Age]]&gt;14,"02 Adolescent","01 Child"))))</f>
        <v>03 Middle Aged</v>
      </c>
      <c r="D27" s="2" t="s">
        <v>21</v>
      </c>
      <c r="E27" s="3">
        <v>30463</v>
      </c>
      <c r="F27" s="3" t="str">
        <f>TEXT(Table2[[#This Row],[Date]],"mmm")</f>
        <v>May</v>
      </c>
      <c r="G27" s="2">
        <v>5</v>
      </c>
      <c r="H27" s="4">
        <v>1983</v>
      </c>
      <c r="I27" s="2" t="str">
        <f>IF(Table2[[#This Row],[Year]]&gt;2000,"2001-2020",IF(Table2[[#This Row],[Year]]&gt;1980,"1981-2000",IF(Table2[[#This Row],[Year]]&gt;1960,"1961-1980",IF(Table2[[#This Row],[Year]]&gt;1940,"1941-1960",IF(Table2[[#This Row],[Year]]&gt;1920,"1921-1940","1900-1920")))))</f>
        <v>1981-2000</v>
      </c>
      <c r="J27" s="2" t="s">
        <v>16</v>
      </c>
      <c r="K27" s="2" t="s">
        <v>256</v>
      </c>
      <c r="L27" s="2" t="str">
        <f>_xlfn.TEXTAFTER(SUBSTITUTE(Table2[[#This Row],[Location]],CHAR(160)," "),", ")</f>
        <v>Saskatchewan</v>
      </c>
      <c r="M27" s="2" t="s">
        <v>19</v>
      </c>
      <c r="N27" s="2">
        <v>0</v>
      </c>
      <c r="O27" s="2" t="str">
        <f>IF(Table2[[#This Row],[Hunter (num)]]=1,"Hunter","Non-Hunter")</f>
        <v>Non-Hunter</v>
      </c>
      <c r="P27" s="2">
        <v>0</v>
      </c>
      <c r="Q27" s="2" t="str">
        <f>IF(Table2[[#This Row],[Grizzly]]=1,"Grizzly","Other Subspecies")</f>
        <v>Other Subspecies</v>
      </c>
      <c r="R27" s="2">
        <v>0</v>
      </c>
      <c r="S27" s="2" t="str">
        <f>IF(Table2[[#This Row],[Hikers (num)]]=1,"Hiker","Non-Hiker")</f>
        <v>Non-Hiker</v>
      </c>
      <c r="T27" s="2" t="str">
        <f>IF(Table2[[#This Row],[Only one killed]]=1,"Single","Multiple")</f>
        <v>Single</v>
      </c>
      <c r="U27" s="2">
        <v>1</v>
      </c>
      <c r="V27" s="2"/>
    </row>
    <row r="28" spans="1:22">
      <c r="A28" s="2" t="s">
        <v>103</v>
      </c>
      <c r="B28" s="2">
        <v>70</v>
      </c>
      <c r="C28" s="4" t="str">
        <f>IF(Table2[[#This Row],[ Age]]="&lt;10","01 Child",IF(Table2[[#This Row],[ Age]]&gt;64,"04 Senior", IF(Table2[[#This Row],[ Age]]&gt;34,"03 Middle Aged",IF(Table2[[#This Row],[ Age]]&gt;14,"02 Adolescent","01 Child"))))</f>
        <v>04 Senior</v>
      </c>
      <c r="D28" s="2" t="s">
        <v>15</v>
      </c>
      <c r="E28" s="3">
        <v>39598</v>
      </c>
      <c r="F28" s="3" t="str">
        <f>TEXT(Table2[[#This Row],[Date]],"mmm")</f>
        <v>May</v>
      </c>
      <c r="G28" s="2">
        <v>5</v>
      </c>
      <c r="H28" s="4">
        <v>2008</v>
      </c>
      <c r="I28" s="2" t="str">
        <f>IF(Table2[[#This Row],[Year]]&gt;2000,"2001-2020",IF(Table2[[#This Row],[Year]]&gt;1980,"1981-2000",IF(Table2[[#This Row],[Year]]&gt;1960,"1961-1980",IF(Table2[[#This Row],[Year]]&gt;1940,"1941-1960",IF(Table2[[#This Row],[Year]]&gt;1920,"1921-1940","1900-1920")))))</f>
        <v>2001-2020</v>
      </c>
      <c r="J28" s="2" t="s">
        <v>16</v>
      </c>
      <c r="K28" s="2" t="s">
        <v>104</v>
      </c>
      <c r="L28" s="2" t="str">
        <f>_xlfn.TEXTAFTER(SUBSTITUTE(Table2[[#This Row],[Location]],CHAR(160)," "),", ")</f>
        <v>Quebec</v>
      </c>
      <c r="M28" s="2" t="s">
        <v>19</v>
      </c>
      <c r="N28" s="2">
        <v>0</v>
      </c>
      <c r="O28" s="2" t="str">
        <f>IF(Table2[[#This Row],[Hunter (num)]]=1,"Hunter","Non-Hunter")</f>
        <v>Non-Hunter</v>
      </c>
      <c r="P28" s="2">
        <v>0</v>
      </c>
      <c r="Q28" s="2" t="str">
        <f>IF(Table2[[#This Row],[Grizzly]]=1,"Grizzly","Other Subspecies")</f>
        <v>Other Subspecies</v>
      </c>
      <c r="R28" s="2">
        <v>0</v>
      </c>
      <c r="S28" s="2" t="str">
        <f>IF(Table2[[#This Row],[Hikers (num)]]=1,"Hiker","Non-Hiker")</f>
        <v>Non-Hiker</v>
      </c>
      <c r="T28" s="2" t="str">
        <f>IF(Table2[[#This Row],[Only one killed]]=1,"Single","Multiple")</f>
        <v>Single</v>
      </c>
      <c r="U28" s="2">
        <v>1</v>
      </c>
      <c r="V28" s="2"/>
    </row>
    <row r="29" spans="1:22">
      <c r="A29" s="2" t="s">
        <v>383</v>
      </c>
      <c r="B29" s="2">
        <v>3</v>
      </c>
      <c r="C29" s="4" t="str">
        <f>IF(Table2[[#This Row],[ Age]]="&lt;10","01 Child",IF(Table2[[#This Row],[ Age]]&gt;64,"04 Senior", IF(Table2[[#This Row],[ Age]]&gt;34,"03 Middle Aged",IF(Table2[[#This Row],[ Age]]&gt;14,"02 Adolescent","01 Child"))))</f>
        <v>01 Child</v>
      </c>
      <c r="D29" s="2" t="s">
        <v>21</v>
      </c>
      <c r="E29" s="3">
        <v>19582</v>
      </c>
      <c r="F29" s="3" t="str">
        <f>TEXT(Table2[[#This Row],[Date]],"mmm")</f>
        <v>Aug</v>
      </c>
      <c r="G29" s="2">
        <v>8</v>
      </c>
      <c r="H29" s="4">
        <v>1953</v>
      </c>
      <c r="I29" s="2" t="str">
        <f>IF(Table2[[#This Row],[Year]]&gt;2000,"2001-2020",IF(Table2[[#This Row],[Year]]&gt;1980,"1981-2000",IF(Table2[[#This Row],[Year]]&gt;1960,"1961-1980",IF(Table2[[#This Row],[Year]]&gt;1940,"1941-1960",IF(Table2[[#This Row],[Year]]&gt;1920,"1921-1940","1900-1920")))))</f>
        <v>1941-1960</v>
      </c>
      <c r="J29" s="2" t="s">
        <v>43</v>
      </c>
      <c r="K29" s="2" t="s">
        <v>384</v>
      </c>
      <c r="L29" s="2" t="str">
        <f>_xlfn.TEXTAFTER(SUBSTITUTE(Table2[[#This Row],[Location]],CHAR(160)," "),", ")</f>
        <v>Arizona</v>
      </c>
      <c r="M29" s="2" t="s">
        <v>19</v>
      </c>
      <c r="N29" s="2">
        <v>0</v>
      </c>
      <c r="O29" s="2" t="str">
        <f>IF(Table2[[#This Row],[Hunter (num)]]=1,"Hunter","Non-Hunter")</f>
        <v>Non-Hunter</v>
      </c>
      <c r="P29" s="2">
        <v>0</v>
      </c>
      <c r="Q29" s="2" t="str">
        <f>IF(Table2[[#This Row],[Grizzly]]=1,"Grizzly","Other Subspecies")</f>
        <v>Other Subspecies</v>
      </c>
      <c r="R29" s="2">
        <v>0</v>
      </c>
      <c r="S29" s="2" t="str">
        <f>IF(Table2[[#This Row],[Hikers (num)]]=1,"Hiker","Non-Hiker")</f>
        <v>Non-Hiker</v>
      </c>
      <c r="T29" s="2" t="str">
        <f>IF(Table2[[#This Row],[Only one killed]]=1,"Single","Multiple")</f>
        <v>Single</v>
      </c>
      <c r="U29" s="2">
        <v>1</v>
      </c>
      <c r="V29" s="2"/>
    </row>
    <row r="30" spans="1:22">
      <c r="A30" s="2" t="s">
        <v>20</v>
      </c>
      <c r="B30" s="2">
        <v>16</v>
      </c>
      <c r="C30" s="4" t="str">
        <f>IF(Table2[[#This Row],[ Age]]="&lt;10","01 Child",IF(Table2[[#This Row],[ Age]]&gt;64,"04 Senior", IF(Table2[[#This Row],[ Age]]&gt;34,"03 Middle Aged",IF(Table2[[#This Row],[ Age]]&gt;14,"02 Adolescent","01 Child"))))</f>
        <v>02 Adolescent</v>
      </c>
      <c r="D30" s="2" t="s">
        <v>21</v>
      </c>
      <c r="E30" s="3">
        <v>42904</v>
      </c>
      <c r="F30" s="3" t="str">
        <f>TEXT(Table2[[#This Row],[Date]],"mmm")</f>
        <v>Jun</v>
      </c>
      <c r="G30" s="2">
        <v>6</v>
      </c>
      <c r="H30" s="4">
        <v>2017</v>
      </c>
      <c r="I30" s="2" t="str">
        <f>IF(Table2[[#This Row],[Year]]&gt;2000,"2001-2020",IF(Table2[[#This Row],[Year]]&gt;1980,"1981-2000",IF(Table2[[#This Row],[Year]]&gt;1960,"1961-1980",IF(Table2[[#This Row],[Year]]&gt;1940,"1941-1960",IF(Table2[[#This Row],[Year]]&gt;1920,"1921-1940","1900-1920")))))</f>
        <v>2001-2020</v>
      </c>
      <c r="J30" s="2" t="s">
        <v>16</v>
      </c>
      <c r="K30" s="2" t="s">
        <v>22</v>
      </c>
      <c r="L30" s="2" t="str">
        <f>_xlfn.TEXTAFTER(SUBSTITUTE(Table2[[#This Row],[Location]],CHAR(160)," "),", ")</f>
        <v>Alaska</v>
      </c>
      <c r="M30" s="2" t="s">
        <v>19</v>
      </c>
      <c r="N30" s="2">
        <v>0</v>
      </c>
      <c r="O30" s="2" t="str">
        <f>IF(Table2[[#This Row],[Hunter (num)]]=1,"Hunter","Non-Hunter")</f>
        <v>Non-Hunter</v>
      </c>
      <c r="P30" s="2">
        <v>0</v>
      </c>
      <c r="Q30" s="2" t="str">
        <f>IF(Table2[[#This Row],[Grizzly]]=1,"Grizzly","Other Subspecies")</f>
        <v>Other Subspecies</v>
      </c>
      <c r="R30" s="2">
        <v>0</v>
      </c>
      <c r="S30" s="2" t="str">
        <f>IF(Table2[[#This Row],[Hikers (num)]]=1,"Hiker","Non-Hiker")</f>
        <v>Non-Hiker</v>
      </c>
      <c r="T30" s="2" t="str">
        <f>IF(Table2[[#This Row],[Only one killed]]=1,"Single","Multiple")</f>
        <v>Single</v>
      </c>
      <c r="U30" s="2">
        <v>1</v>
      </c>
      <c r="V30" s="2"/>
    </row>
    <row r="31" spans="1:22">
      <c r="A31" s="2" t="s">
        <v>137</v>
      </c>
      <c r="B31" s="2">
        <v>18</v>
      </c>
      <c r="C31" s="4" t="str">
        <f>IF(Table2[[#This Row],[ Age]]="&lt;10","01 Child",IF(Table2[[#This Row],[ Age]]&gt;64,"04 Senior", IF(Table2[[#This Row],[ Age]]&gt;34,"03 Middle Aged",IF(Table2[[#This Row],[ Age]]&gt;14,"02 Adolescent","01 Child"))))</f>
        <v>02 Adolescent</v>
      </c>
      <c r="D31" s="2" t="s">
        <v>21</v>
      </c>
      <c r="E31" s="3">
        <v>37045</v>
      </c>
      <c r="F31" s="3" t="str">
        <f>TEXT(Table2[[#This Row],[Date]],"mmm")</f>
        <v>Jun</v>
      </c>
      <c r="G31" s="2">
        <v>6</v>
      </c>
      <c r="H31" s="4">
        <v>2001</v>
      </c>
      <c r="I31" s="2" t="str">
        <f>IF(Table2[[#This Row],[Year]]&gt;2000,"2001-2020",IF(Table2[[#This Row],[Year]]&gt;1980,"1981-2000",IF(Table2[[#This Row],[Year]]&gt;1960,"1961-1980",IF(Table2[[#This Row],[Year]]&gt;1940,"1941-1960",IF(Table2[[#This Row],[Year]]&gt;1920,"1921-1940","1900-1920")))))</f>
        <v>2001-2020</v>
      </c>
      <c r="J31" s="2" t="s">
        <v>16</v>
      </c>
      <c r="K31" s="2" t="s">
        <v>138</v>
      </c>
      <c r="L31" s="2" t="str">
        <f>_xlfn.TEXTAFTER(SUBSTITUTE(Table2[[#This Row],[Location]],CHAR(160)," "),", ")</f>
        <v>Northwest Territories</v>
      </c>
      <c r="M31" s="2" t="s">
        <v>19</v>
      </c>
      <c r="N31" s="2">
        <v>0</v>
      </c>
      <c r="O31" s="2" t="str">
        <f>IF(Table2[[#This Row],[Hunter (num)]]=1,"Hunter","Non-Hunter")</f>
        <v>Non-Hunter</v>
      </c>
      <c r="P31" s="2">
        <v>0</v>
      </c>
      <c r="Q31" s="2" t="str">
        <f>IF(Table2[[#This Row],[Grizzly]]=1,"Grizzly","Other Subspecies")</f>
        <v>Other Subspecies</v>
      </c>
      <c r="R31" s="2">
        <v>0</v>
      </c>
      <c r="S31" s="2" t="str">
        <f>IF(Table2[[#This Row],[Hikers (num)]]=1,"Hiker","Non-Hiker")</f>
        <v>Non-Hiker</v>
      </c>
      <c r="T31" s="2" t="str">
        <f>IF(Table2[[#This Row],[Only one killed]]=1,"Single","Multiple")</f>
        <v>Single</v>
      </c>
      <c r="U31" s="2">
        <v>1</v>
      </c>
      <c r="V31" s="2"/>
    </row>
    <row r="32" spans="1:22">
      <c r="A32" s="2" t="s">
        <v>194</v>
      </c>
      <c r="B32" s="2">
        <v>20</v>
      </c>
      <c r="C32" s="4" t="str">
        <f>IF(Table2[[#This Row],[ Age]]="&lt;10","01 Child",IF(Table2[[#This Row],[ Age]]&gt;64,"04 Senior", IF(Table2[[#This Row],[ Age]]&gt;34,"03 Middle Aged",IF(Table2[[#This Row],[ Age]]&gt;14,"02 Adolescent","01 Child"))))</f>
        <v>02 Adolescent</v>
      </c>
      <c r="D32" s="2" t="s">
        <v>21</v>
      </c>
      <c r="E32" s="3">
        <v>33769</v>
      </c>
      <c r="F32" s="3" t="str">
        <f>TEXT(Table2[[#This Row],[Date]],"mmm")</f>
        <v>Jun</v>
      </c>
      <c r="G32" s="2">
        <v>6</v>
      </c>
      <c r="H32" s="4">
        <v>1992</v>
      </c>
      <c r="I32" s="2" t="str">
        <f>IF(Table2[[#This Row],[Year]]&gt;2000,"2001-2020",IF(Table2[[#This Row],[Year]]&gt;1980,"1981-2000",IF(Table2[[#This Row],[Year]]&gt;1960,"1961-1980",IF(Table2[[#This Row],[Year]]&gt;1940,"1941-1960",IF(Table2[[#This Row],[Year]]&gt;1920,"1921-1940","1900-1920")))))</f>
        <v>1981-2000</v>
      </c>
      <c r="J32" s="2" t="s">
        <v>16</v>
      </c>
      <c r="K32" s="2" t="s">
        <v>195</v>
      </c>
      <c r="L32" s="2" t="str">
        <f>_xlfn.TEXTAFTER(SUBSTITUTE(Table2[[#This Row],[Location]],CHAR(160)," "),", ")</f>
        <v>Ontario</v>
      </c>
      <c r="M32" s="2" t="s">
        <v>19</v>
      </c>
      <c r="N32" s="2">
        <v>0</v>
      </c>
      <c r="O32" s="2" t="str">
        <f>IF(Table2[[#This Row],[Hunter (num)]]=1,"Hunter","Non-Hunter")</f>
        <v>Non-Hunter</v>
      </c>
      <c r="P32" s="2">
        <v>0</v>
      </c>
      <c r="Q32" s="2" t="str">
        <f>IF(Table2[[#This Row],[Grizzly]]=1,"Grizzly","Other Subspecies")</f>
        <v>Other Subspecies</v>
      </c>
      <c r="R32" s="2">
        <v>0</v>
      </c>
      <c r="S32" s="2" t="str">
        <f>IF(Table2[[#This Row],[Hikers (num)]]=1,"Hiker","Non-Hiker")</f>
        <v>Non-Hiker</v>
      </c>
      <c r="T32" s="2" t="str">
        <f>IF(Table2[[#This Row],[Only one killed]]=1,"Single","Multiple")</f>
        <v>Single</v>
      </c>
      <c r="U32" s="2">
        <v>1</v>
      </c>
      <c r="V32" s="2"/>
    </row>
    <row r="33" spans="1:22">
      <c r="A33" s="2" t="s">
        <v>280</v>
      </c>
      <c r="B33" s="2">
        <v>23</v>
      </c>
      <c r="C33" s="4" t="str">
        <f>IF(Table2[[#This Row],[ Age]]="&lt;10","01 Child",IF(Table2[[#This Row],[ Age]]&gt;64,"04 Senior", IF(Table2[[#This Row],[ Age]]&gt;34,"03 Middle Aged",IF(Table2[[#This Row],[ Age]]&gt;14,"02 Adolescent","01 Child"))))</f>
        <v>02 Adolescent</v>
      </c>
      <c r="D33" s="2" t="s">
        <v>21</v>
      </c>
      <c r="E33" s="3">
        <v>30492</v>
      </c>
      <c r="F33" s="3" t="str">
        <f>TEXT(Table2[[#This Row],[Date]],"mmm")</f>
        <v>Jun</v>
      </c>
      <c r="G33" s="2">
        <v>6</v>
      </c>
      <c r="H33" s="4">
        <v>1983</v>
      </c>
      <c r="I33" s="2" t="str">
        <f>IF(Table2[[#This Row],[Year]]&gt;2000,"2001-2020",IF(Table2[[#This Row],[Year]]&gt;1980,"1981-2000",IF(Table2[[#This Row],[Year]]&gt;1960,"1961-1980",IF(Table2[[#This Row],[Year]]&gt;1940,"1941-1960",IF(Table2[[#This Row],[Year]]&gt;1920,"1921-1940","1900-1920")))))</f>
        <v>1981-2000</v>
      </c>
      <c r="J33" s="2" t="s">
        <v>16</v>
      </c>
      <c r="K33" s="2" t="s">
        <v>281</v>
      </c>
      <c r="L33" s="2" t="str">
        <f>_xlfn.TEXTAFTER(SUBSTITUTE(Table2[[#This Row],[Location]],CHAR(160)," "),", ")</f>
        <v>Montana</v>
      </c>
      <c r="M33" s="2" t="s">
        <v>50</v>
      </c>
      <c r="N33" s="2">
        <v>0</v>
      </c>
      <c r="O33" s="2" t="str">
        <f>IF(Table2[[#This Row],[Hunter (num)]]=1,"Hunter","Non-Hunter")</f>
        <v>Non-Hunter</v>
      </c>
      <c r="P33" s="2">
        <v>0</v>
      </c>
      <c r="Q33" s="2" t="str">
        <f>IF(Table2[[#This Row],[Grizzly]]=1,"Grizzly","Other Subspecies")</f>
        <v>Other Subspecies</v>
      </c>
      <c r="R33" s="2">
        <v>0</v>
      </c>
      <c r="S33" s="2" t="str">
        <f>IF(Table2[[#This Row],[Hikers (num)]]=1,"Hiker","Non-Hiker")</f>
        <v>Non-Hiker</v>
      </c>
      <c r="T33" s="2" t="str">
        <f>IF(Table2[[#This Row],[Only one killed]]=1,"Single","Multiple")</f>
        <v>Single</v>
      </c>
      <c r="U33" s="2">
        <v>1</v>
      </c>
      <c r="V33" s="2"/>
    </row>
    <row r="34" spans="1:22">
      <c r="A34" s="2" t="s">
        <v>336</v>
      </c>
      <c r="B34" s="2">
        <v>25</v>
      </c>
      <c r="C34" s="4" t="str">
        <f>IF(Table2[[#This Row],[ Age]]="&lt;10","01 Child",IF(Table2[[#This Row],[ Age]]&gt;64,"04 Senior", IF(Table2[[#This Row],[ Age]]&gt;34,"03 Middle Aged",IF(Table2[[#This Row],[ Age]]&gt;14,"02 Adolescent","01 Child"))))</f>
        <v>02 Adolescent</v>
      </c>
      <c r="D34" s="2" t="s">
        <v>21</v>
      </c>
      <c r="E34" s="3">
        <v>26475</v>
      </c>
      <c r="F34" s="3" t="str">
        <f>TEXT(Table2[[#This Row],[Date]],"mmm")</f>
        <v>Jun</v>
      </c>
      <c r="G34" s="2">
        <v>6</v>
      </c>
      <c r="H34" s="4">
        <v>1972</v>
      </c>
      <c r="I34" s="2" t="str">
        <f>IF(Table2[[#This Row],[Year]]&gt;2000,"2001-2020",IF(Table2[[#This Row],[Year]]&gt;1980,"1981-2000",IF(Table2[[#This Row],[Year]]&gt;1960,"1961-1980",IF(Table2[[#This Row],[Year]]&gt;1940,"1941-1960",IF(Table2[[#This Row],[Year]]&gt;1920,"1921-1940","1900-1920")))))</f>
        <v>1961-1980</v>
      </c>
      <c r="J34" s="2" t="s">
        <v>16</v>
      </c>
      <c r="K34" s="2" t="s">
        <v>66</v>
      </c>
      <c r="L34" s="2" t="str">
        <f>_xlfn.TEXTAFTER(SUBSTITUTE(Table2[[#This Row],[Location]],CHAR(160)," "),", ")</f>
        <v>Wyoming</v>
      </c>
      <c r="M34" s="2" t="s">
        <v>50</v>
      </c>
      <c r="N34" s="2">
        <v>0</v>
      </c>
      <c r="O34" s="2" t="str">
        <f>IF(Table2[[#This Row],[Hunter (num)]]=1,"Hunter","Non-Hunter")</f>
        <v>Non-Hunter</v>
      </c>
      <c r="P34" s="2">
        <v>0</v>
      </c>
      <c r="Q34" s="2" t="str">
        <f>IF(Table2[[#This Row],[Grizzly]]=1,"Grizzly","Other Subspecies")</f>
        <v>Other Subspecies</v>
      </c>
      <c r="R34" s="2">
        <v>0</v>
      </c>
      <c r="S34" s="2" t="str">
        <f>IF(Table2[[#This Row],[Hikers (num)]]=1,"Hiker","Non-Hiker")</f>
        <v>Non-Hiker</v>
      </c>
      <c r="T34" s="2" t="str">
        <f>IF(Table2[[#This Row],[Only one killed]]=1,"Single","Multiple")</f>
        <v>Single</v>
      </c>
      <c r="U34" s="2">
        <v>1</v>
      </c>
      <c r="V34" s="2"/>
    </row>
    <row r="35" spans="1:22">
      <c r="A35" s="2" t="s">
        <v>14</v>
      </c>
      <c r="B35" s="2">
        <v>27</v>
      </c>
      <c r="C35" s="4" t="str">
        <f>IF(Table2[[#This Row],[ Age]]="&lt;10","01 Child",IF(Table2[[#This Row],[ Age]]&gt;64,"04 Senior", IF(Table2[[#This Row],[ Age]]&gt;34,"03 Middle Aged",IF(Table2[[#This Row],[ Age]]&gt;14,"02 Adolescent","01 Child"))))</f>
        <v>02 Adolescent</v>
      </c>
      <c r="D35" s="2" t="s">
        <v>15</v>
      </c>
      <c r="E35" s="3">
        <v>42905</v>
      </c>
      <c r="F35" s="3" t="str">
        <f>TEXT(Table2[[#This Row],[Date]],"mmm")</f>
        <v>Jun</v>
      </c>
      <c r="G35" s="2">
        <v>6</v>
      </c>
      <c r="H35" s="4">
        <v>2017</v>
      </c>
      <c r="I35" s="2" t="str">
        <f>IF(Table2[[#This Row],[Year]]&gt;2000,"2001-2020",IF(Table2[[#This Row],[Year]]&gt;1980,"1981-2000",IF(Table2[[#This Row],[Year]]&gt;1960,"1961-1980",IF(Table2[[#This Row],[Year]]&gt;1940,"1941-1960",IF(Table2[[#This Row],[Year]]&gt;1920,"1921-1940","1900-1920")))))</f>
        <v>2001-2020</v>
      </c>
      <c r="J35" s="2" t="s">
        <v>16</v>
      </c>
      <c r="K35" s="2" t="s">
        <v>17</v>
      </c>
      <c r="L35" s="2" t="str">
        <f>_xlfn.TEXTAFTER(SUBSTITUTE(Table2[[#This Row],[Location]],CHAR(160)," "),", ")</f>
        <v>Alaska</v>
      </c>
      <c r="M35" s="2" t="s">
        <v>19</v>
      </c>
      <c r="N35" s="2">
        <v>0</v>
      </c>
      <c r="O35" s="2" t="str">
        <f>IF(Table2[[#This Row],[Hunter (num)]]=1,"Hunter","Non-Hunter")</f>
        <v>Non-Hunter</v>
      </c>
      <c r="P35" s="2">
        <v>0</v>
      </c>
      <c r="Q35" s="2" t="str">
        <f>IF(Table2[[#This Row],[Grizzly]]=1,"Grizzly","Other Subspecies")</f>
        <v>Other Subspecies</v>
      </c>
      <c r="R35" s="2">
        <v>0</v>
      </c>
      <c r="S35" s="2" t="str">
        <f>IF(Table2[[#This Row],[Hikers (num)]]=1,"Hiker","Non-Hiker")</f>
        <v>Non-Hiker</v>
      </c>
      <c r="T35" s="2" t="str">
        <f>IF(Table2[[#This Row],[Only one killed]]=1,"Single","Multiple")</f>
        <v>Single</v>
      </c>
      <c r="U35" s="2">
        <v>1</v>
      </c>
      <c r="V35" s="2"/>
    </row>
    <row r="36" spans="1:22">
      <c r="A36" s="2" t="s">
        <v>421</v>
      </c>
      <c r="B36" s="2">
        <v>28</v>
      </c>
      <c r="C36" s="4" t="str">
        <f>IF(Table2[[#This Row],[ Age]]="&lt;10","01 Child",IF(Table2[[#This Row],[ Age]]&gt;64,"04 Senior", IF(Table2[[#This Row],[ Age]]&gt;34,"03 Middle Aged",IF(Table2[[#This Row],[ Age]]&gt;14,"02 Adolescent","01 Child"))))</f>
        <v>02 Adolescent</v>
      </c>
      <c r="D36" s="2" t="s">
        <v>21</v>
      </c>
      <c r="E36" s="3">
        <v>15141</v>
      </c>
      <c r="F36" s="3" t="str">
        <f>TEXT(Table2[[#This Row],[Date]],"mmm")</f>
        <v>Jun</v>
      </c>
      <c r="G36" s="2">
        <v>6</v>
      </c>
      <c r="H36" s="4">
        <v>1941</v>
      </c>
      <c r="I36" s="2" t="str">
        <f>IF(Table2[[#This Row],[Year]]&gt;2000,"2001-2020",IF(Table2[[#This Row],[Year]]&gt;1980,"1981-2000",IF(Table2[[#This Row],[Year]]&gt;1960,"1961-1980",IF(Table2[[#This Row],[Year]]&gt;1940,"1941-1960",IF(Table2[[#This Row],[Year]]&gt;1920,"1921-1940","1900-1920")))))</f>
        <v>1941-1960</v>
      </c>
      <c r="J36" s="2" t="s">
        <v>43</v>
      </c>
      <c r="K36" s="2" t="s">
        <v>422</v>
      </c>
      <c r="L36" s="2" t="str">
        <f>_xlfn.TEXTAFTER(SUBSTITUTE(Table2[[#This Row],[Location]],CHAR(160)," "),", ")</f>
        <v>Michigan</v>
      </c>
      <c r="M36" s="2" t="s">
        <v>50</v>
      </c>
      <c r="N36" s="2">
        <v>0</v>
      </c>
      <c r="O36" s="2" t="str">
        <f>IF(Table2[[#This Row],[Hunter (num)]]=1,"Hunter","Non-Hunter")</f>
        <v>Non-Hunter</v>
      </c>
      <c r="P36" s="2">
        <v>0</v>
      </c>
      <c r="Q36" s="2" t="str">
        <f>IF(Table2[[#This Row],[Grizzly]]=1,"Grizzly","Other Subspecies")</f>
        <v>Other Subspecies</v>
      </c>
      <c r="R36" s="2">
        <v>0</v>
      </c>
      <c r="S36" s="2" t="str">
        <f>IF(Table2[[#This Row],[Hikers (num)]]=1,"Hiker","Non-Hiker")</f>
        <v>Non-Hiker</v>
      </c>
      <c r="T36" s="2" t="str">
        <f>IF(Table2[[#This Row],[Only one killed]]=1,"Single","Multiple")</f>
        <v>Single</v>
      </c>
      <c r="U36" s="2">
        <v>1</v>
      </c>
      <c r="V36" s="2"/>
    </row>
    <row r="37" spans="1:22">
      <c r="A37" s="2" t="s">
        <v>165</v>
      </c>
      <c r="B37" s="2">
        <v>35</v>
      </c>
      <c r="C37" s="4" t="str">
        <f>IF(Table2[[#This Row],[ Age]]="&lt;10","01 Child",IF(Table2[[#This Row],[ Age]]&gt;64,"04 Senior", IF(Table2[[#This Row],[ Age]]&gt;34,"03 Middle Aged",IF(Table2[[#This Row],[ Age]]&gt;14,"02 Adolescent","01 Child"))))</f>
        <v>03 Middle Aged</v>
      </c>
      <c r="D37" s="2" t="s">
        <v>15</v>
      </c>
      <c r="E37" s="3">
        <v>38508</v>
      </c>
      <c r="F37" s="3" t="str">
        <f>TEXT(Table2[[#This Row],[Date]],"mmm")</f>
        <v>Jun</v>
      </c>
      <c r="G37" s="2">
        <v>6</v>
      </c>
      <c r="H37" s="4">
        <v>2005</v>
      </c>
      <c r="I37" s="2" t="str">
        <f>IF(Table2[[#This Row],[Year]]&gt;2000,"2001-2020",IF(Table2[[#This Row],[Year]]&gt;1980,"1981-2000",IF(Table2[[#This Row],[Year]]&gt;1960,"1961-1980",IF(Table2[[#This Row],[Year]]&gt;1940,"1941-1960",IF(Table2[[#This Row],[Year]]&gt;1920,"1921-1940","1900-1920")))))</f>
        <v>2001-2020</v>
      </c>
      <c r="J37" s="2" t="s">
        <v>16</v>
      </c>
      <c r="K37" s="2" t="s">
        <v>166</v>
      </c>
      <c r="L37" s="2" t="str">
        <f>_xlfn.TEXTAFTER(SUBSTITUTE(Table2[[#This Row],[Location]],CHAR(160)," "),", ")</f>
        <v>Alberta</v>
      </c>
      <c r="M37" s="2" t="s">
        <v>50</v>
      </c>
      <c r="N37" s="2">
        <v>0</v>
      </c>
      <c r="O37" s="2" t="str">
        <f>IF(Table2[[#This Row],[Hunter (num)]]=1,"Hunter","Non-Hunter")</f>
        <v>Non-Hunter</v>
      </c>
      <c r="P37" s="2">
        <v>0</v>
      </c>
      <c r="Q37" s="2" t="str">
        <f>IF(Table2[[#This Row],[Grizzly]]=1,"Grizzly","Other Subspecies")</f>
        <v>Other Subspecies</v>
      </c>
      <c r="R37" s="2">
        <v>0</v>
      </c>
      <c r="S37" s="2" t="str">
        <f>IF(Table2[[#This Row],[Hikers (num)]]=1,"Hiker","Non-Hiker")</f>
        <v>Non-Hiker</v>
      </c>
      <c r="T37" s="2" t="str">
        <f>IF(Table2[[#This Row],[Only one killed]]=1,"Single","Multiple")</f>
        <v>Single</v>
      </c>
      <c r="U37" s="2">
        <v>1</v>
      </c>
      <c r="V37" s="2"/>
    </row>
    <row r="38" spans="1:22">
      <c r="A38" s="2" t="s">
        <v>62</v>
      </c>
      <c r="B38" s="2">
        <v>38</v>
      </c>
      <c r="C38" s="4" t="str">
        <f>IF(Table2[[#This Row],[ Age]]="&lt;10","01 Child",IF(Table2[[#This Row],[ Age]]&gt;64,"04 Senior", IF(Table2[[#This Row],[ Age]]&gt;34,"03 Middle Aged",IF(Table2[[#This Row],[ Age]]&gt;14,"02 Adolescent","01 Child"))))</f>
        <v>03 Middle Aged</v>
      </c>
      <c r="D38" s="2" t="s">
        <v>21</v>
      </c>
      <c r="E38" s="3">
        <v>42550</v>
      </c>
      <c r="F38" s="3" t="str">
        <f>TEXT(Table2[[#This Row],[Date]],"mmm")</f>
        <v>Jun</v>
      </c>
      <c r="G38" s="2">
        <v>6</v>
      </c>
      <c r="H38" s="4">
        <v>2016</v>
      </c>
      <c r="I38" s="2" t="str">
        <f>IF(Table2[[#This Row],[Year]]&gt;2000,"2001-2020",IF(Table2[[#This Row],[Year]]&gt;1980,"1981-2000",IF(Table2[[#This Row],[Year]]&gt;1960,"1961-1980",IF(Table2[[#This Row],[Year]]&gt;1940,"1941-1960",IF(Table2[[#This Row],[Year]]&gt;1920,"1921-1940","1900-1920")))))</f>
        <v>2001-2020</v>
      </c>
      <c r="J38" s="2" t="s">
        <v>16</v>
      </c>
      <c r="K38" s="2" t="s">
        <v>63</v>
      </c>
      <c r="L38" s="2" t="str">
        <f>_xlfn.TEXTAFTER(SUBSTITUTE(Table2[[#This Row],[Location]],CHAR(160)," "),", ")</f>
        <v>Montana</v>
      </c>
      <c r="M38" s="2" t="s">
        <v>50</v>
      </c>
      <c r="N38" s="2">
        <v>0</v>
      </c>
      <c r="O38" s="2" t="str">
        <f>IF(Table2[[#This Row],[Hunter (num)]]=1,"Hunter","Non-Hunter")</f>
        <v>Non-Hunter</v>
      </c>
      <c r="P38" s="2">
        <v>1</v>
      </c>
      <c r="Q38" s="2" t="str">
        <f>IF(Table2[[#This Row],[Grizzly]]=1,"Grizzly","Other Subspecies")</f>
        <v>Grizzly</v>
      </c>
      <c r="R38" s="2">
        <v>0</v>
      </c>
      <c r="S38" s="2" t="str">
        <f>IF(Table2[[#This Row],[Hikers (num)]]=1,"Hiker","Non-Hiker")</f>
        <v>Non-Hiker</v>
      </c>
      <c r="T38" s="2" t="str">
        <f>IF(Table2[[#This Row],[Only one killed]]=1,"Single","Multiple")</f>
        <v>Single</v>
      </c>
      <c r="U38" s="2">
        <v>1</v>
      </c>
      <c r="V38" s="2"/>
    </row>
    <row r="39" spans="1:22">
      <c r="A39" s="2" t="s">
        <v>59</v>
      </c>
      <c r="B39" s="2">
        <v>44</v>
      </c>
      <c r="C39" s="4" t="str">
        <f>IF(Table2[[#This Row],[ Age]]="&lt;10","01 Child",IF(Table2[[#This Row],[ Age]]&gt;64,"04 Senior", IF(Table2[[#This Row],[ Age]]&gt;34,"03 Middle Aged",IF(Table2[[#This Row],[ Age]]&gt;14,"02 Adolescent","01 Child"))))</f>
        <v>03 Middle Aged</v>
      </c>
      <c r="D39" s="2" t="s">
        <v>21</v>
      </c>
      <c r="E39" s="3">
        <v>43270</v>
      </c>
      <c r="F39" s="3" t="str">
        <f>TEXT(Table2[[#This Row],[Date]],"mmm")</f>
        <v>Jun</v>
      </c>
      <c r="G39" s="2">
        <v>6</v>
      </c>
      <c r="H39" s="4">
        <v>2018</v>
      </c>
      <c r="I39" s="2" t="str">
        <f>IF(Table2[[#This Row],[Year]]&gt;2000,"2001-2020",IF(Table2[[#This Row],[Year]]&gt;1980,"1981-2000",IF(Table2[[#This Row],[Year]]&gt;1960,"1961-1980",IF(Table2[[#This Row],[Year]]&gt;1940,"1941-1960",IF(Table2[[#This Row],[Year]]&gt;1920,"1921-1940","1900-1920")))))</f>
        <v>2001-2020</v>
      </c>
      <c r="J39" s="2" t="s">
        <v>16</v>
      </c>
      <c r="K39" s="2" t="s">
        <v>60</v>
      </c>
      <c r="L39" s="2" t="str">
        <f>_xlfn.TEXTAFTER(SUBSTITUTE(Table2[[#This Row],[Location]],CHAR(160)," "),", ")</f>
        <v>Alaska</v>
      </c>
      <c r="M39" s="2" t="s">
        <v>50</v>
      </c>
      <c r="N39" s="2">
        <v>0</v>
      </c>
      <c r="O39" s="2" t="str">
        <f>IF(Table2[[#This Row],[Hunter (num)]]=1,"Hunter","Non-Hunter")</f>
        <v>Non-Hunter</v>
      </c>
      <c r="P39" s="2">
        <v>1</v>
      </c>
      <c r="Q39" s="2" t="str">
        <f>IF(Table2[[#This Row],[Grizzly]]=1,"Grizzly","Other Subspecies")</f>
        <v>Grizzly</v>
      </c>
      <c r="R39" s="2">
        <v>0</v>
      </c>
      <c r="S39" s="2" t="str">
        <f>IF(Table2[[#This Row],[Hikers (num)]]=1,"Hiker","Non-Hiker")</f>
        <v>Non-Hiker</v>
      </c>
      <c r="T39" s="2" t="str">
        <f>IF(Table2[[#This Row],[Only one killed]]=1,"Single","Multiple")</f>
        <v>Single</v>
      </c>
      <c r="U39" s="2">
        <v>1</v>
      </c>
      <c r="V39" s="2"/>
    </row>
    <row r="40" spans="1:22">
      <c r="A40" s="2" t="s">
        <v>182</v>
      </c>
      <c r="B40" s="2">
        <v>53</v>
      </c>
      <c r="C40" s="4" t="str">
        <f>IF(Table2[[#This Row],[ Age]]="&lt;10","01 Child",IF(Table2[[#This Row],[ Age]]&gt;64,"04 Senior", IF(Table2[[#This Row],[ Age]]&gt;34,"03 Middle Aged",IF(Table2[[#This Row],[ Age]]&gt;14,"02 Adolescent","01 Child"))))</f>
        <v>03 Middle Aged</v>
      </c>
      <c r="D40" s="2" t="s">
        <v>21</v>
      </c>
      <c r="E40" s="3">
        <v>35230</v>
      </c>
      <c r="F40" s="3" t="str">
        <f>TEXT(Table2[[#This Row],[Date]],"mmm")</f>
        <v>Jun</v>
      </c>
      <c r="G40" s="2">
        <v>6</v>
      </c>
      <c r="H40" s="4">
        <v>1996</v>
      </c>
      <c r="I40" s="2" t="str">
        <f>IF(Table2[[#This Row],[Year]]&gt;2000,"2001-2020",IF(Table2[[#This Row],[Year]]&gt;1980,"1981-2000",IF(Table2[[#This Row],[Year]]&gt;1960,"1961-1980",IF(Table2[[#This Row],[Year]]&gt;1940,"1941-1960",IF(Table2[[#This Row],[Year]]&gt;1920,"1921-1940","1900-1920")))))</f>
        <v>1981-2000</v>
      </c>
      <c r="J40" s="2" t="s">
        <v>16</v>
      </c>
      <c r="K40" s="2" t="s">
        <v>183</v>
      </c>
      <c r="L40" s="2" t="str">
        <f>_xlfn.TEXTAFTER(SUBSTITUTE(Table2[[#This Row],[Location]],CHAR(160)," "),", ")</f>
        <v>British Columbia</v>
      </c>
      <c r="M40" s="2" t="s">
        <v>19</v>
      </c>
      <c r="N40" s="2">
        <v>0</v>
      </c>
      <c r="O40" s="2" t="str">
        <f>IF(Table2[[#This Row],[Hunter (num)]]=1,"Hunter","Non-Hunter")</f>
        <v>Non-Hunter</v>
      </c>
      <c r="P40" s="2">
        <v>0</v>
      </c>
      <c r="Q40" s="2" t="str">
        <f>IF(Table2[[#This Row],[Grizzly]]=1,"Grizzly","Other Subspecies")</f>
        <v>Other Subspecies</v>
      </c>
      <c r="R40" s="2">
        <v>0</v>
      </c>
      <c r="S40" s="2" t="str">
        <f>IF(Table2[[#This Row],[Hikers (num)]]=1,"Hiker","Non-Hiker")</f>
        <v>Non-Hiker</v>
      </c>
      <c r="T40" s="2" t="str">
        <f>IF(Table2[[#This Row],[Only one killed]]=1,"Single","Multiple")</f>
        <v>Single</v>
      </c>
      <c r="U40" s="2">
        <v>1</v>
      </c>
      <c r="V40" s="2"/>
    </row>
    <row r="41" spans="1:22">
      <c r="A41" s="2" t="s">
        <v>164</v>
      </c>
      <c r="B41" s="2">
        <v>58</v>
      </c>
      <c r="C41" s="4" t="str">
        <f>IF(Table2[[#This Row],[ Age]]="&lt;10","01 Child",IF(Table2[[#This Row],[ Age]]&gt;64,"04 Senior", IF(Table2[[#This Row],[ Age]]&gt;34,"03 Middle Aged",IF(Table2[[#This Row],[ Age]]&gt;14,"02 Adolescent","01 Child"))))</f>
        <v>03 Middle Aged</v>
      </c>
      <c r="D41" s="2" t="s">
        <v>15</v>
      </c>
      <c r="E41" s="3">
        <v>38526</v>
      </c>
      <c r="F41" s="3" t="str">
        <f>TEXT(Table2[[#This Row],[Date]],"mmm")</f>
        <v>Jun</v>
      </c>
      <c r="G41" s="2">
        <v>6</v>
      </c>
      <c r="H41" s="4">
        <v>2005</v>
      </c>
      <c r="I41" s="2" t="str">
        <f>IF(Table2[[#This Row],[Year]]&gt;2000,"2001-2020",IF(Table2[[#This Row],[Year]]&gt;1980,"1981-2000",IF(Table2[[#This Row],[Year]]&gt;1960,"1961-1980",IF(Table2[[#This Row],[Year]]&gt;1940,"1941-1960",IF(Table2[[#This Row],[Year]]&gt;1920,"1921-1940","1900-1920")))))</f>
        <v>2001-2020</v>
      </c>
      <c r="J41" s="2" t="s">
        <v>16</v>
      </c>
      <c r="K41" s="2" t="s">
        <v>162</v>
      </c>
      <c r="L41" s="2" t="str">
        <f>_xlfn.TEXTAFTER(SUBSTITUTE(Table2[[#This Row],[Location]],CHAR(160)," "),", ")</f>
        <v>Alaska</v>
      </c>
      <c r="M41" s="2" t="s">
        <v>50</v>
      </c>
      <c r="N41" s="2">
        <v>0</v>
      </c>
      <c r="O41" s="2" t="str">
        <f>IF(Table2[[#This Row],[Hunter (num)]]=1,"Hunter","Non-Hunter")</f>
        <v>Non-Hunter</v>
      </c>
      <c r="P41" s="2">
        <v>0</v>
      </c>
      <c r="Q41" s="2" t="str">
        <f>IF(Table2[[#This Row],[Grizzly]]=1,"Grizzly","Other Subspecies")</f>
        <v>Other Subspecies</v>
      </c>
      <c r="R41" s="2">
        <v>0</v>
      </c>
      <c r="S41" s="2" t="str">
        <f>IF(Table2[[#This Row],[Hikers (num)]]=1,"Hiker","Non-Hiker")</f>
        <v>Non-Hiker</v>
      </c>
      <c r="T41" s="2" t="str">
        <f>IF(Table2[[#This Row],[Only one killed]]=1,"Single","Multiple")</f>
        <v>Multiple</v>
      </c>
      <c r="U41" s="2">
        <v>0</v>
      </c>
      <c r="V41" s="2"/>
    </row>
    <row r="42" spans="1:22">
      <c r="A42" s="2" t="s">
        <v>440</v>
      </c>
      <c r="B42" s="2">
        <v>60</v>
      </c>
      <c r="C42" s="4" t="str">
        <f>IF(Table2[[#This Row],[ Age]]="&lt;10","01 Child",IF(Table2[[#This Row],[ Age]]&gt;64,"04 Senior", IF(Table2[[#This Row],[ Age]]&gt;34,"03 Middle Aged",IF(Table2[[#This Row],[ Age]]&gt;14,"02 Adolescent","01 Child"))))</f>
        <v>03 Middle Aged</v>
      </c>
      <c r="D42" s="2" t="s">
        <v>21</v>
      </c>
      <c r="E42" s="3">
        <v>11111</v>
      </c>
      <c r="F42" s="3" t="str">
        <f>TEXT(Table2[[#This Row],[Date]],"mmm")</f>
        <v>Jun</v>
      </c>
      <c r="G42" s="2">
        <v>6</v>
      </c>
      <c r="H42" s="4">
        <v>1930</v>
      </c>
      <c r="I42" s="2" t="str">
        <f>IF(Table2[[#This Row],[Year]]&gt;2000,"2001-2020",IF(Table2[[#This Row],[Year]]&gt;1980,"1981-2000",IF(Table2[[#This Row],[Year]]&gt;1960,"1961-1980",IF(Table2[[#This Row],[Year]]&gt;1940,"1941-1960",IF(Table2[[#This Row],[Year]]&gt;1920,"1921-1940","1900-1920")))))</f>
        <v>1921-1940</v>
      </c>
      <c r="J42" s="2" t="s">
        <v>43</v>
      </c>
      <c r="K42" s="2" t="s">
        <v>441</v>
      </c>
      <c r="L42" s="2" t="str">
        <f>_xlfn.TEXTAFTER(SUBSTITUTE(Table2[[#This Row],[Location]],CHAR(160)," "),", ")</f>
        <v>New York</v>
      </c>
      <c r="M42" s="2" t="s">
        <v>19</v>
      </c>
      <c r="N42" s="2">
        <v>0</v>
      </c>
      <c r="O42" s="2" t="str">
        <f>IF(Table2[[#This Row],[Hunter (num)]]=1,"Hunter","Non-Hunter")</f>
        <v>Non-Hunter</v>
      </c>
      <c r="P42" s="2">
        <v>0</v>
      </c>
      <c r="Q42" s="2" t="str">
        <f>IF(Table2[[#This Row],[Grizzly]]=1,"Grizzly","Other Subspecies")</f>
        <v>Other Subspecies</v>
      </c>
      <c r="R42" s="2">
        <v>0</v>
      </c>
      <c r="S42" s="2" t="str">
        <f>IF(Table2[[#This Row],[Hikers (num)]]=1,"Hiker","Non-Hiker")</f>
        <v>Non-Hiker</v>
      </c>
      <c r="T42" s="2" t="str">
        <f>IF(Table2[[#This Row],[Only one killed]]=1,"Single","Multiple")</f>
        <v>Single</v>
      </c>
      <c r="U42" s="2">
        <v>1</v>
      </c>
      <c r="V42" s="2"/>
    </row>
    <row r="43" spans="1:22">
      <c r="A43" s="2" t="s">
        <v>461</v>
      </c>
      <c r="B43" s="2">
        <v>60</v>
      </c>
      <c r="C43" s="4" t="str">
        <f>IF(Table2[[#This Row],[ Age]]="&lt;10","01 Child",IF(Table2[[#This Row],[ Age]]&gt;64,"04 Senior", IF(Table2[[#This Row],[ Age]]&gt;34,"03 Middle Aged",IF(Table2[[#This Row],[ Age]]&gt;14,"02 Adolescent","01 Child"))))</f>
        <v>03 Middle Aged</v>
      </c>
      <c r="D43" s="2" t="s">
        <v>21</v>
      </c>
      <c r="E43" s="3">
        <v>8199</v>
      </c>
      <c r="F43" s="3" t="str">
        <f>TEXT(Table2[[#This Row],[Date]],"mmm")</f>
        <v>Jun</v>
      </c>
      <c r="G43" s="2">
        <v>6</v>
      </c>
      <c r="H43" s="4">
        <v>1922</v>
      </c>
      <c r="I43" s="2" t="str">
        <f>IF(Table2[[#This Row],[Year]]&gt;2000,"2001-2020",IF(Table2[[#This Row],[Year]]&gt;1980,"1981-2000",IF(Table2[[#This Row],[Year]]&gt;1960,"1961-1980",IF(Table2[[#This Row],[Year]]&gt;1940,"1941-1960",IF(Table2[[#This Row],[Year]]&gt;1920,"1921-1940","1900-1920")))))</f>
        <v>1921-1940</v>
      </c>
      <c r="J43" s="2" t="s">
        <v>16</v>
      </c>
      <c r="K43" s="2" t="s">
        <v>462</v>
      </c>
      <c r="L43" s="2" t="str">
        <f>_xlfn.TEXTAFTER(SUBSTITUTE(Table2[[#This Row],[Location]],CHAR(160)," "),", ")</f>
        <v>Montana</v>
      </c>
      <c r="M43" s="2" t="s">
        <v>50</v>
      </c>
      <c r="N43" s="2">
        <v>0</v>
      </c>
      <c r="O43" s="2" t="str">
        <f>IF(Table2[[#This Row],[Hunter (num)]]=1,"Hunter","Non-Hunter")</f>
        <v>Non-Hunter</v>
      </c>
      <c r="P43" s="2">
        <v>1</v>
      </c>
      <c r="Q43" s="2" t="str">
        <f>IF(Table2[[#This Row],[Grizzly]]=1,"Grizzly","Other Subspecies")</f>
        <v>Grizzly</v>
      </c>
      <c r="R43" s="2">
        <v>0</v>
      </c>
      <c r="S43" s="2" t="str">
        <f>IF(Table2[[#This Row],[Hikers (num)]]=1,"Hiker","Non-Hiker")</f>
        <v>Non-Hiker</v>
      </c>
      <c r="T43" s="2" t="str">
        <f>IF(Table2[[#This Row],[Only one killed]]=1,"Single","Multiple")</f>
        <v>Single</v>
      </c>
      <c r="U43" s="2">
        <v>1</v>
      </c>
      <c r="V43" s="2"/>
    </row>
    <row r="44" spans="1:22">
      <c r="A44" s="2" t="s">
        <v>160</v>
      </c>
      <c r="B44" s="2">
        <v>61</v>
      </c>
      <c r="C44" s="4" t="str">
        <f>IF(Table2[[#This Row],[ Age]]="&lt;10","01 Child",IF(Table2[[#This Row],[ Age]]&gt;64,"04 Senior", IF(Table2[[#This Row],[ Age]]&gt;34,"03 Middle Aged",IF(Table2[[#This Row],[ Age]]&gt;14,"02 Adolescent","01 Child"))))</f>
        <v>03 Middle Aged</v>
      </c>
      <c r="D44" s="2" t="s">
        <v>21</v>
      </c>
      <c r="E44" s="3">
        <v>38526</v>
      </c>
      <c r="F44" s="3" t="str">
        <f>TEXT(Table2[[#This Row],[Date]],"mmm")</f>
        <v>Jun</v>
      </c>
      <c r="G44" s="2">
        <v>6</v>
      </c>
      <c r="H44" s="4">
        <v>2005</v>
      </c>
      <c r="I44" s="2" t="str">
        <f>IF(Table2[[#This Row],[Year]]&gt;2000,"2001-2020",IF(Table2[[#This Row],[Year]]&gt;1980,"1981-2000",IF(Table2[[#This Row],[Year]]&gt;1960,"1961-1980",IF(Table2[[#This Row],[Year]]&gt;1940,"1941-1960",IF(Table2[[#This Row],[Year]]&gt;1920,"1921-1940","1900-1920")))))</f>
        <v>2001-2020</v>
      </c>
      <c r="J44" s="2" t="s">
        <v>16</v>
      </c>
      <c r="K44" s="2" t="s">
        <v>162</v>
      </c>
      <c r="L44" s="2" t="str">
        <f>_xlfn.TEXTAFTER(SUBSTITUTE(Table2[[#This Row],[Location]],CHAR(160)," "),", ")</f>
        <v>Alaska</v>
      </c>
      <c r="M44" s="2" t="s">
        <v>50</v>
      </c>
      <c r="N44" s="2">
        <v>0</v>
      </c>
      <c r="O44" s="2" t="str">
        <f>IF(Table2[[#This Row],[Hunter (num)]]=1,"Hunter","Non-Hunter")</f>
        <v>Non-Hunter</v>
      </c>
      <c r="P44" s="2">
        <v>0</v>
      </c>
      <c r="Q44" s="2" t="str">
        <f>IF(Table2[[#This Row],[Grizzly]]=1,"Grizzly","Other Subspecies")</f>
        <v>Other Subspecies</v>
      </c>
      <c r="R44" s="2">
        <v>0</v>
      </c>
      <c r="S44" s="2" t="str">
        <f>IF(Table2[[#This Row],[Hikers (num)]]=1,"Hiker","Non-Hiker")</f>
        <v>Non-Hiker</v>
      </c>
      <c r="T44" s="2" t="str">
        <f>IF(Table2[[#This Row],[Only one killed]]=1,"Single","Multiple")</f>
        <v>Multiple</v>
      </c>
      <c r="U44" s="2">
        <v>0</v>
      </c>
      <c r="V44" s="2"/>
    </row>
    <row r="45" spans="1:22">
      <c r="A45" s="2" t="s">
        <v>33</v>
      </c>
      <c r="B45" s="2">
        <v>64</v>
      </c>
      <c r="C45" s="4" t="str">
        <f>IF(Table2[[#This Row],[ Age]]="&lt;10","01 Child",IF(Table2[[#This Row],[ Age]]&gt;64,"04 Senior", IF(Table2[[#This Row],[ Age]]&gt;34,"03 Middle Aged",IF(Table2[[#This Row],[ Age]]&gt;14,"02 Adolescent","01 Child"))))</f>
        <v>03 Middle Aged</v>
      </c>
      <c r="D45" s="2" t="s">
        <v>21</v>
      </c>
      <c r="E45" s="3">
        <v>41431</v>
      </c>
      <c r="F45" s="3" t="str">
        <f>TEXT(Table2[[#This Row],[Date]],"mmm")</f>
        <v>Jun</v>
      </c>
      <c r="G45" s="2">
        <v>6</v>
      </c>
      <c r="H45" s="4">
        <v>2013</v>
      </c>
      <c r="I45" s="2" t="str">
        <f>IF(Table2[[#This Row],[Year]]&gt;2000,"2001-2020",IF(Table2[[#This Row],[Year]]&gt;1980,"1981-2000",IF(Table2[[#This Row],[Year]]&gt;1960,"1961-1980",IF(Table2[[#This Row],[Year]]&gt;1940,"1941-1960",IF(Table2[[#This Row],[Year]]&gt;1920,"1921-1940","1900-1920")))))</f>
        <v>2001-2020</v>
      </c>
      <c r="J45" s="2" t="s">
        <v>16</v>
      </c>
      <c r="K45" s="2" t="s">
        <v>34</v>
      </c>
      <c r="L45" s="2" t="str">
        <f>_xlfn.TEXTAFTER(SUBSTITUTE(Table2[[#This Row],[Location]],CHAR(160)," "),", ")</f>
        <v>Alaska</v>
      </c>
      <c r="M45" s="2" t="s">
        <v>19</v>
      </c>
      <c r="N45" s="2">
        <v>0</v>
      </c>
      <c r="O45" s="2" t="str">
        <f>IF(Table2[[#This Row],[Hunter (num)]]=1,"Hunter","Non-Hunter")</f>
        <v>Non-Hunter</v>
      </c>
      <c r="P45" s="2">
        <v>0</v>
      </c>
      <c r="Q45" s="2" t="str">
        <f>IF(Table2[[#This Row],[Grizzly]]=1,"Grizzly","Other Subspecies")</f>
        <v>Other Subspecies</v>
      </c>
      <c r="R45" s="2">
        <v>0</v>
      </c>
      <c r="S45" s="2" t="str">
        <f>IF(Table2[[#This Row],[Hikers (num)]]=1,"Hiker","Non-Hiker")</f>
        <v>Non-Hiker</v>
      </c>
      <c r="T45" s="2" t="str">
        <f>IF(Table2[[#This Row],[Only one killed]]=1,"Single","Multiple")</f>
        <v>Single</v>
      </c>
      <c r="U45" s="2">
        <v>1</v>
      </c>
      <c r="V45" s="2"/>
    </row>
    <row r="46" spans="1:22">
      <c r="A46" s="2" t="s">
        <v>90</v>
      </c>
      <c r="B46" s="2">
        <v>70</v>
      </c>
      <c r="C46" s="4" t="str">
        <f>IF(Table2[[#This Row],[ Age]]="&lt;10","01 Child",IF(Table2[[#This Row],[ Age]]&gt;64,"04 Senior", IF(Table2[[#This Row],[ Age]]&gt;34,"03 Middle Aged",IF(Table2[[#This Row],[ Age]]&gt;14,"02 Adolescent","01 Child"))))</f>
        <v>04 Senior</v>
      </c>
      <c r="D46" s="2" t="s">
        <v>21</v>
      </c>
      <c r="E46" s="3">
        <v>40346</v>
      </c>
      <c r="F46" s="3" t="str">
        <f>TEXT(Table2[[#This Row],[Date]],"mmm")</f>
        <v>Jun</v>
      </c>
      <c r="G46" s="2">
        <v>6</v>
      </c>
      <c r="H46" s="4">
        <v>2010</v>
      </c>
      <c r="I46" s="2" t="str">
        <f>IF(Table2[[#This Row],[Year]]&gt;2000,"2001-2020",IF(Table2[[#This Row],[Year]]&gt;1980,"1981-2000",IF(Table2[[#This Row],[Year]]&gt;1960,"1961-1980",IF(Table2[[#This Row],[Year]]&gt;1940,"1941-1960",IF(Table2[[#This Row],[Year]]&gt;1920,"1921-1940","1900-1920")))))</f>
        <v>2001-2020</v>
      </c>
      <c r="J46" s="2" t="s">
        <v>16</v>
      </c>
      <c r="K46" s="2" t="s">
        <v>91</v>
      </c>
      <c r="L46" s="2" t="str">
        <f>_xlfn.TEXTAFTER(SUBSTITUTE(Table2[[#This Row],[Location]],CHAR(160)," "),", ")</f>
        <v>Wyoming</v>
      </c>
      <c r="M46" s="2" t="s">
        <v>50</v>
      </c>
      <c r="N46" s="2">
        <v>0</v>
      </c>
      <c r="O46" s="2" t="str">
        <f>IF(Table2[[#This Row],[Hunter (num)]]=1,"Hunter","Non-Hunter")</f>
        <v>Non-Hunter</v>
      </c>
      <c r="P46" s="2">
        <v>1</v>
      </c>
      <c r="Q46" s="2" t="str">
        <f>IF(Table2[[#This Row],[Grizzly]]=1,"Grizzly","Other Subspecies")</f>
        <v>Grizzly</v>
      </c>
      <c r="R46" s="2">
        <v>0</v>
      </c>
      <c r="S46" s="2" t="str">
        <f>IF(Table2[[#This Row],[Hikers (num)]]=1,"Hiker","Non-Hiker")</f>
        <v>Non-Hiker</v>
      </c>
      <c r="T46" s="2" t="str">
        <f>IF(Table2[[#This Row],[Only one killed]]=1,"Single","Multiple")</f>
        <v>Single</v>
      </c>
      <c r="U46" s="2">
        <v>1</v>
      </c>
      <c r="V46" s="2"/>
    </row>
    <row r="47" spans="1:22">
      <c r="A47" s="2" t="s">
        <v>121</v>
      </c>
      <c r="B47" s="2">
        <v>71</v>
      </c>
      <c r="C47" s="4" t="str">
        <f>IF(Table2[[#This Row],[ Age]]="&lt;10","01 Child",IF(Table2[[#This Row],[ Age]]&gt;64,"04 Senior", IF(Table2[[#This Row],[ Age]]&gt;34,"03 Middle Aged",IF(Table2[[#This Row],[ Age]]&gt;14,"02 Adolescent","01 Child"))))</f>
        <v>04 Senior</v>
      </c>
      <c r="D47" s="2" t="s">
        <v>21</v>
      </c>
      <c r="E47" s="3">
        <v>38517</v>
      </c>
      <c r="F47" s="3" t="str">
        <f>TEXT(Table2[[#This Row],[Date]],"mmm")</f>
        <v>Jun</v>
      </c>
      <c r="G47" s="2">
        <v>6</v>
      </c>
      <c r="H47" s="4">
        <v>2005</v>
      </c>
      <c r="I47" s="2" t="str">
        <f>IF(Table2[[#This Row],[Year]]&gt;2000,"2001-2020",IF(Table2[[#This Row],[Year]]&gt;1980,"1981-2000",IF(Table2[[#This Row],[Year]]&gt;1960,"1961-1980",IF(Table2[[#This Row],[Year]]&gt;1940,"1941-1960",IF(Table2[[#This Row],[Year]]&gt;1920,"1921-1940","1900-1920")))))</f>
        <v>2001-2020</v>
      </c>
      <c r="J47" s="2" t="s">
        <v>16</v>
      </c>
      <c r="K47" s="2" t="s">
        <v>122</v>
      </c>
      <c r="L47" s="2" t="str">
        <f>_xlfn.TEXTAFTER(SUBSTITUTE(Table2[[#This Row],[Location]],CHAR(160)," "),", ")</f>
        <v>Northwest Territories</v>
      </c>
      <c r="M47" s="2" t="s">
        <v>19</v>
      </c>
      <c r="N47" s="2">
        <v>0</v>
      </c>
      <c r="O47" s="2" t="str">
        <f>IF(Table2[[#This Row],[Hunter (num)]]=1,"Hunter","Non-Hunter")</f>
        <v>Non-Hunter</v>
      </c>
      <c r="P47" s="2">
        <v>0</v>
      </c>
      <c r="Q47" s="2" t="str">
        <f>IF(Table2[[#This Row],[Grizzly]]=1,"Grizzly","Other Subspecies")</f>
        <v>Other Subspecies</v>
      </c>
      <c r="R47" s="2">
        <v>0</v>
      </c>
      <c r="S47" s="2" t="str">
        <f>IF(Table2[[#This Row],[Hikers (num)]]=1,"Hiker","Non-Hiker")</f>
        <v>Non-Hiker</v>
      </c>
      <c r="T47" s="2" t="str">
        <f>IF(Table2[[#This Row],[Only one killed]]=1,"Single","Multiple")</f>
        <v>Single</v>
      </c>
      <c r="U47" s="2">
        <v>1</v>
      </c>
      <c r="V47" s="2"/>
    </row>
    <row r="48" spans="1:22">
      <c r="A48" s="2" t="s">
        <v>39</v>
      </c>
      <c r="B48" s="2">
        <v>72</v>
      </c>
      <c r="C48" s="4" t="str">
        <f>IF(Table2[[#This Row],[ Age]]="&lt;10","01 Child",IF(Table2[[#This Row],[ Age]]&gt;64,"04 Senior", IF(Table2[[#This Row],[ Age]]&gt;34,"03 Middle Aged",IF(Table2[[#This Row],[ Age]]&gt;14,"02 Adolescent","01 Child"))))</f>
        <v>04 Senior</v>
      </c>
      <c r="D48" s="2" t="s">
        <v>15</v>
      </c>
      <c r="E48" s="3">
        <v>40695</v>
      </c>
      <c r="F48" s="3" t="str">
        <f>TEXT(Table2[[#This Row],[Date]],"mmm")</f>
        <v>Jun</v>
      </c>
      <c r="G48" s="2">
        <v>6</v>
      </c>
      <c r="H48" s="4">
        <v>2011</v>
      </c>
      <c r="I48" s="2" t="str">
        <f>IF(Table2[[#This Row],[Year]]&gt;2000,"2001-2020",IF(Table2[[#This Row],[Year]]&gt;1980,"1981-2000",IF(Table2[[#This Row],[Year]]&gt;1960,"1961-1980",IF(Table2[[#This Row],[Year]]&gt;1940,"1941-1960",IF(Table2[[#This Row],[Year]]&gt;1920,"1921-1940","1900-1920")))))</f>
        <v>2001-2020</v>
      </c>
      <c r="J48" s="2" t="s">
        <v>16</v>
      </c>
      <c r="K48" s="2" t="s">
        <v>40</v>
      </c>
      <c r="L48" s="2" t="str">
        <f>_xlfn.TEXTAFTER(SUBSTITUTE(Table2[[#This Row],[Location]],CHAR(160)," "),", ")</f>
        <v>British Columbia</v>
      </c>
      <c r="M48" s="2" t="s">
        <v>19</v>
      </c>
      <c r="N48" s="2">
        <v>0</v>
      </c>
      <c r="O48" s="2" t="str">
        <f>IF(Table2[[#This Row],[Hunter (num)]]=1,"Hunter","Non-Hunter")</f>
        <v>Non-Hunter</v>
      </c>
      <c r="P48" s="2">
        <v>0</v>
      </c>
      <c r="Q48" s="2" t="str">
        <f>IF(Table2[[#This Row],[Grizzly]]=1,"Grizzly","Other Subspecies")</f>
        <v>Other Subspecies</v>
      </c>
      <c r="R48" s="2">
        <v>0</v>
      </c>
      <c r="S48" s="2" t="str">
        <f>IF(Table2[[#This Row],[Hikers (num)]]=1,"Hiker","Non-Hiker")</f>
        <v>Non-Hiker</v>
      </c>
      <c r="T48" s="2" t="str">
        <f>IF(Table2[[#This Row],[Only one killed]]=1,"Single","Multiple")</f>
        <v>Single</v>
      </c>
      <c r="U48" s="2">
        <v>1</v>
      </c>
      <c r="V48" s="2"/>
    </row>
    <row r="49" spans="1:22">
      <c r="A49" s="2" t="s">
        <v>380</v>
      </c>
      <c r="B49" s="2">
        <v>7</v>
      </c>
      <c r="C49" s="4" t="str">
        <f>IF(Table2[[#This Row],[ Age]]="&lt;10","01 Child",IF(Table2[[#This Row],[ Age]]&gt;64,"04 Senior", IF(Table2[[#This Row],[ Age]]&gt;34,"03 Middle Aged",IF(Table2[[#This Row],[ Age]]&gt;14,"02 Adolescent","01 Child"))))</f>
        <v>01 Child</v>
      </c>
      <c r="D49" s="2" t="s">
        <v>15</v>
      </c>
      <c r="E49" s="3">
        <v>21409</v>
      </c>
      <c r="F49" s="3" t="str">
        <f>TEXT(Table2[[#This Row],[Date]],"mmm")</f>
        <v>Aug</v>
      </c>
      <c r="G49" s="2">
        <v>8</v>
      </c>
      <c r="H49" s="4">
        <v>1958</v>
      </c>
      <c r="I49" s="2" t="str">
        <f>IF(Table2[[#This Row],[Year]]&gt;2000,"2001-2020",IF(Table2[[#This Row],[Year]]&gt;1980,"1981-2000",IF(Table2[[#This Row],[Year]]&gt;1960,"1961-1980",IF(Table2[[#This Row],[Year]]&gt;1940,"1941-1960",IF(Table2[[#This Row],[Year]]&gt;1920,"1921-1940","1900-1920")))))</f>
        <v>1941-1960</v>
      </c>
      <c r="J49" s="2" t="s">
        <v>16</v>
      </c>
      <c r="K49" s="2" t="s">
        <v>381</v>
      </c>
      <c r="L49" s="2" t="str">
        <f>_xlfn.TEXTAFTER(SUBSTITUTE(Table2[[#This Row],[Location]],CHAR(160)," "),", ")</f>
        <v>Alberta</v>
      </c>
      <c r="M49" s="2" t="s">
        <v>19</v>
      </c>
      <c r="N49" s="2">
        <v>0</v>
      </c>
      <c r="O49" s="2" t="str">
        <f>IF(Table2[[#This Row],[Hunter (num)]]=1,"Hunter","Non-Hunter")</f>
        <v>Non-Hunter</v>
      </c>
      <c r="P49" s="2">
        <v>0</v>
      </c>
      <c r="Q49" s="2" t="str">
        <f>IF(Table2[[#This Row],[Grizzly]]=1,"Grizzly","Other Subspecies")</f>
        <v>Other Subspecies</v>
      </c>
      <c r="R49" s="2">
        <v>0</v>
      </c>
      <c r="S49" s="2" t="str">
        <f>IF(Table2[[#This Row],[Hikers (num)]]=1,"Hiker","Non-Hiker")</f>
        <v>Non-Hiker</v>
      </c>
      <c r="T49" s="2" t="str">
        <f>IF(Table2[[#This Row],[Only one killed]]=1,"Single","Multiple")</f>
        <v>Single</v>
      </c>
      <c r="U49" s="2">
        <v>1</v>
      </c>
      <c r="V49" s="2"/>
    </row>
    <row r="50" spans="1:22">
      <c r="A50" s="2" t="s">
        <v>413</v>
      </c>
      <c r="B50" s="2">
        <v>8</v>
      </c>
      <c r="C50" s="4" t="str">
        <f>IF(Table2[[#This Row],[ Age]]="&lt;10","01 Child",IF(Table2[[#This Row],[ Age]]&gt;64,"04 Senior", IF(Table2[[#This Row],[ Age]]&gt;34,"03 Middle Aged",IF(Table2[[#This Row],[ Age]]&gt;14,"02 Adolescent","01 Child"))))</f>
        <v>01 Child</v>
      </c>
      <c r="D50" s="2" t="s">
        <v>21</v>
      </c>
      <c r="E50" s="3">
        <v>16690</v>
      </c>
      <c r="F50" s="3" t="str">
        <f>TEXT(Table2[[#This Row],[Date]],"mmm")</f>
        <v>Sep</v>
      </c>
      <c r="G50" s="2">
        <v>9</v>
      </c>
      <c r="H50" s="4">
        <v>1945</v>
      </c>
      <c r="I50" s="2" t="str">
        <f>IF(Table2[[#This Row],[Year]]&gt;2000,"2001-2020",IF(Table2[[#This Row],[Year]]&gt;1980,"1981-2000",IF(Table2[[#This Row],[Year]]&gt;1960,"1961-1980",IF(Table2[[#This Row],[Year]]&gt;1940,"1941-1960",IF(Table2[[#This Row],[Year]]&gt;1920,"1921-1940","1900-1920")))))</f>
        <v>1941-1960</v>
      </c>
      <c r="J50" s="2" t="s">
        <v>43</v>
      </c>
      <c r="K50" s="2" t="s">
        <v>414</v>
      </c>
      <c r="L50" s="2" t="str">
        <f>_xlfn.TEXTAFTER(SUBSTITUTE(Table2[[#This Row],[Location]],CHAR(160)," "),", ")</f>
        <v>Washington</v>
      </c>
      <c r="M50" s="2" t="s">
        <v>50</v>
      </c>
      <c r="N50" s="2">
        <v>0</v>
      </c>
      <c r="O50" s="2" t="str">
        <f>IF(Table2[[#This Row],[Hunter (num)]]=1,"Hunter","Non-Hunter")</f>
        <v>Non-Hunter</v>
      </c>
      <c r="P50" s="2">
        <v>0</v>
      </c>
      <c r="Q50" s="2" t="str">
        <f>IF(Table2[[#This Row],[Grizzly]]=1,"Grizzly","Other Subspecies")</f>
        <v>Other Subspecies</v>
      </c>
      <c r="R50" s="2">
        <v>0</v>
      </c>
      <c r="S50" s="2" t="str">
        <f>IF(Table2[[#This Row],[Hikers (num)]]=1,"Hiker","Non-Hiker")</f>
        <v>Non-Hiker</v>
      </c>
      <c r="T50" s="2" t="str">
        <f>IF(Table2[[#This Row],[Only one killed]]=1,"Single","Multiple")</f>
        <v>Single</v>
      </c>
      <c r="U50" s="2">
        <v>1</v>
      </c>
      <c r="V50" s="2"/>
    </row>
    <row r="51" spans="1:22">
      <c r="A51" s="2" t="s">
        <v>307</v>
      </c>
      <c r="B51" s="2">
        <v>1</v>
      </c>
      <c r="C51" s="4" t="str">
        <f>IF(Table2[[#This Row],[ Age]]="&lt;10","01 Child",IF(Table2[[#This Row],[ Age]]&gt;64,"04 Senior", IF(Table2[[#This Row],[ Age]]&gt;34,"03 Middle Aged",IF(Table2[[#This Row],[ Age]]&gt;14,"02 Adolescent","01 Child"))))</f>
        <v>01 Child</v>
      </c>
      <c r="D51" s="2" t="s">
        <v>15</v>
      </c>
      <c r="E51" s="3">
        <v>27618</v>
      </c>
      <c r="F51" s="3" t="str">
        <f>TEXT(Table2[[#This Row],[Date]],"mmm")</f>
        <v>Aug</v>
      </c>
      <c r="G51" s="2">
        <v>8</v>
      </c>
      <c r="H51" s="4">
        <v>1975</v>
      </c>
      <c r="I51" s="2" t="str">
        <f>IF(Table2[[#This Row],[Year]]&gt;2000,"2001-2020",IF(Table2[[#This Row],[Year]]&gt;1980,"1981-2000",IF(Table2[[#This Row],[Year]]&gt;1960,"1961-1980",IF(Table2[[#This Row],[Year]]&gt;1940,"1941-1960",IF(Table2[[#This Row],[Year]]&gt;1920,"1921-1940","1900-1920")))))</f>
        <v>1961-1980</v>
      </c>
      <c r="J51" s="2" t="s">
        <v>43</v>
      </c>
      <c r="K51" s="2" t="s">
        <v>308</v>
      </c>
      <c r="L51" s="2" t="str">
        <f>_xlfn.TEXTAFTER(SUBSTITUTE(Table2[[#This Row],[Location]],CHAR(160)," "),", ")</f>
        <v>Illinois</v>
      </c>
      <c r="M51" s="2" t="s">
        <v>19</v>
      </c>
      <c r="N51" s="2">
        <v>0</v>
      </c>
      <c r="O51" s="2" t="str">
        <f>IF(Table2[[#This Row],[Hunter (num)]]=1,"Hunter","Non-Hunter")</f>
        <v>Non-Hunter</v>
      </c>
      <c r="P51" s="2">
        <v>0</v>
      </c>
      <c r="Q51" s="2" t="str">
        <f>IF(Table2[[#This Row],[Grizzly]]=1,"Grizzly","Other Subspecies")</f>
        <v>Other Subspecies</v>
      </c>
      <c r="R51" s="2">
        <v>0</v>
      </c>
      <c r="S51" s="2" t="str">
        <f>IF(Table2[[#This Row],[Hikers (num)]]=1,"Hiker","Non-Hiker")</f>
        <v>Non-Hiker</v>
      </c>
      <c r="T51" s="2" t="str">
        <f>IF(Table2[[#This Row],[Only one killed]]=1,"Single","Multiple")</f>
        <v>Single</v>
      </c>
      <c r="U51" s="2">
        <v>1</v>
      </c>
      <c r="V51" s="2"/>
    </row>
    <row r="52" spans="1:22">
      <c r="A52" s="2" t="s">
        <v>356</v>
      </c>
      <c r="B52" s="2">
        <v>3</v>
      </c>
      <c r="C52" s="4" t="str">
        <f>IF(Table2[[#This Row],[ Age]]="&lt;10","01 Child",IF(Table2[[#This Row],[ Age]]&gt;64,"04 Senior", IF(Table2[[#This Row],[ Age]]&gt;34,"03 Middle Aged",IF(Table2[[#This Row],[ Age]]&gt;14,"02 Adolescent","01 Child"))))</f>
        <v>01 Child</v>
      </c>
      <c r="D52" s="2" t="s">
        <v>15</v>
      </c>
      <c r="E52" s="3">
        <v>24357</v>
      </c>
      <c r="F52" s="3" t="str">
        <f>TEXT(Table2[[#This Row],[Date]],"mmm")</f>
        <v>Sep</v>
      </c>
      <c r="G52" s="2">
        <v>9</v>
      </c>
      <c r="H52" s="4">
        <v>1966</v>
      </c>
      <c r="I52" s="2" t="str">
        <f>IF(Table2[[#This Row],[Year]]&gt;2000,"2001-2020",IF(Table2[[#This Row],[Year]]&gt;1980,"1981-2000",IF(Table2[[#This Row],[Year]]&gt;1960,"1961-1980",IF(Table2[[#This Row],[Year]]&gt;1940,"1941-1960",IF(Table2[[#This Row],[Year]]&gt;1920,"1921-1940","1900-1920")))))</f>
        <v>1961-1980</v>
      </c>
      <c r="J52" s="2" t="s">
        <v>43</v>
      </c>
      <c r="K52" s="2" t="s">
        <v>357</v>
      </c>
      <c r="L52" s="2" t="str">
        <f>_xlfn.TEXTAFTER(SUBSTITUTE(Table2[[#This Row],[Location]],CHAR(160)," "),", ")</f>
        <v>Arizona</v>
      </c>
      <c r="M52" s="2" t="s">
        <v>19</v>
      </c>
      <c r="N52" s="2">
        <v>0</v>
      </c>
      <c r="O52" s="2" t="str">
        <f>IF(Table2[[#This Row],[Hunter (num)]]=1,"Hunter","Non-Hunter")</f>
        <v>Non-Hunter</v>
      </c>
      <c r="P52" s="2">
        <v>0</v>
      </c>
      <c r="Q52" s="2" t="str">
        <f>IF(Table2[[#This Row],[Grizzly]]=1,"Grizzly","Other Subspecies")</f>
        <v>Other Subspecies</v>
      </c>
      <c r="R52" s="2">
        <v>0</v>
      </c>
      <c r="S52" s="2" t="str">
        <f>IF(Table2[[#This Row],[Hikers (num)]]=1,"Hiker","Non-Hiker")</f>
        <v>Non-Hiker</v>
      </c>
      <c r="T52" s="2" t="str">
        <f>IF(Table2[[#This Row],[Only one killed]]=1,"Single","Multiple")</f>
        <v>Single</v>
      </c>
      <c r="U52" s="2">
        <v>1</v>
      </c>
      <c r="V52" s="2"/>
    </row>
    <row r="53" spans="1:22">
      <c r="A53" s="2" t="s">
        <v>310</v>
      </c>
      <c r="B53" s="2">
        <v>4</v>
      </c>
      <c r="C53" s="4" t="str">
        <f>IF(Table2[[#This Row],[ Age]]="&lt;10","01 Child",IF(Table2[[#This Row],[ Age]]&gt;64,"04 Senior", IF(Table2[[#This Row],[ Age]]&gt;34,"03 Middle Aged",IF(Table2[[#This Row],[ Age]]&gt;14,"02 Adolescent","01 Child"))))</f>
        <v>01 Child</v>
      </c>
      <c r="D53" s="2" t="s">
        <v>15</v>
      </c>
      <c r="E53" s="3">
        <v>27165</v>
      </c>
      <c r="F53" s="3" t="str">
        <f>TEXT(Table2[[#This Row],[Date]],"mmm")</f>
        <v>May</v>
      </c>
      <c r="G53" s="2">
        <v>5</v>
      </c>
      <c r="H53" s="4">
        <v>1974</v>
      </c>
      <c r="I53" s="2" t="str">
        <f>IF(Table2[[#This Row],[Year]]&gt;2000,"2001-2020",IF(Table2[[#This Row],[Year]]&gt;1980,"1981-2000",IF(Table2[[#This Row],[Year]]&gt;1960,"1961-1980",IF(Table2[[#This Row],[Year]]&gt;1940,"1941-1960",IF(Table2[[#This Row],[Year]]&gt;1920,"1921-1940","1900-1920")))))</f>
        <v>1961-1980</v>
      </c>
      <c r="J53" s="2" t="s">
        <v>16</v>
      </c>
      <c r="K53" s="2" t="s">
        <v>311</v>
      </c>
      <c r="L53" s="2" t="str">
        <f>_xlfn.TEXTAFTER(SUBSTITUTE(Table2[[#This Row],[Location]],CHAR(160)," "),", ")</f>
        <v>Washington</v>
      </c>
      <c r="M53" s="2" t="s">
        <v>19</v>
      </c>
      <c r="N53" s="2">
        <v>0</v>
      </c>
      <c r="O53" s="2" t="str">
        <f>IF(Table2[[#This Row],[Hunter (num)]]=1,"Hunter","Non-Hunter")</f>
        <v>Non-Hunter</v>
      </c>
      <c r="P53" s="2">
        <v>0</v>
      </c>
      <c r="Q53" s="2" t="str">
        <f>IF(Table2[[#This Row],[Grizzly]]=1,"Grizzly","Other Subspecies")</f>
        <v>Other Subspecies</v>
      </c>
      <c r="R53" s="2">
        <v>0</v>
      </c>
      <c r="S53" s="2" t="str">
        <f>IF(Table2[[#This Row],[Hikers (num)]]=1,"Hiker","Non-Hiker")</f>
        <v>Non-Hiker</v>
      </c>
      <c r="T53" s="2" t="str">
        <f>IF(Table2[[#This Row],[Only one killed]]=1,"Single","Multiple")</f>
        <v>Single</v>
      </c>
      <c r="U53" s="2">
        <v>1</v>
      </c>
      <c r="V53" s="2"/>
    </row>
    <row r="54" spans="1:22">
      <c r="A54" s="2" t="s">
        <v>288</v>
      </c>
      <c r="B54" s="2">
        <v>19</v>
      </c>
      <c r="C54" s="4" t="str">
        <f>IF(Table2[[#This Row],[ Age]]="&lt;10","01 Child",IF(Table2[[#This Row],[ Age]]&gt;64,"04 Senior", IF(Table2[[#This Row],[ Age]]&gt;34,"03 Middle Aged",IF(Table2[[#This Row],[ Age]]&gt;14,"02 Adolescent","01 Child"))))</f>
        <v>02 Adolescent</v>
      </c>
      <c r="D54" s="2" t="s">
        <v>15</v>
      </c>
      <c r="E54" s="3">
        <v>29426</v>
      </c>
      <c r="F54" s="3" t="str">
        <f>TEXT(Table2[[#This Row],[Date]],"mmm")</f>
        <v>Jul</v>
      </c>
      <c r="G54" s="2">
        <v>7</v>
      </c>
      <c r="H54" s="4">
        <v>1980</v>
      </c>
      <c r="I54" s="2" t="str">
        <f>IF(Table2[[#This Row],[Year]]&gt;2000,"2001-2020",IF(Table2[[#This Row],[Year]]&gt;1980,"1981-2000",IF(Table2[[#This Row],[Year]]&gt;1960,"1961-1980",IF(Table2[[#This Row],[Year]]&gt;1940,"1941-1960",IF(Table2[[#This Row],[Year]]&gt;1920,"1921-1940","1900-1920")))))</f>
        <v>1961-1980</v>
      </c>
      <c r="J54" s="2" t="s">
        <v>16</v>
      </c>
      <c r="K54" s="2" t="s">
        <v>217</v>
      </c>
      <c r="L54" s="2" t="str">
        <f>_xlfn.TEXTAFTER(SUBSTITUTE(Table2[[#This Row],[Location]],CHAR(160)," "),", ")</f>
        <v>Montana</v>
      </c>
      <c r="M54" s="2" t="s">
        <v>50</v>
      </c>
      <c r="N54" s="2">
        <v>1</v>
      </c>
      <c r="O54" s="2" t="str">
        <f>IF(Table2[[#This Row],[Hunter (num)]]=1,"Hunter","Non-Hunter")</f>
        <v>Hunter</v>
      </c>
      <c r="P54" s="2">
        <v>0</v>
      </c>
      <c r="Q54" s="2" t="str">
        <f>IF(Table2[[#This Row],[Grizzly]]=1,"Grizzly","Other Subspecies")</f>
        <v>Other Subspecies</v>
      </c>
      <c r="R54" s="2">
        <v>0</v>
      </c>
      <c r="S54" s="2" t="str">
        <f>IF(Table2[[#This Row],[Hikers (num)]]=1,"Hiker","Non-Hiker")</f>
        <v>Non-Hiker</v>
      </c>
      <c r="T54" s="2" t="str">
        <f>IF(Table2[[#This Row],[Only one killed]]=1,"Single","Multiple")</f>
        <v>Multiple</v>
      </c>
      <c r="U54" s="2">
        <v>0</v>
      </c>
      <c r="V54" s="2"/>
    </row>
    <row r="55" spans="1:22">
      <c r="A55" s="2" t="s">
        <v>290</v>
      </c>
      <c r="B55" s="2">
        <v>19</v>
      </c>
      <c r="C55" s="4" t="str">
        <f>IF(Table2[[#This Row],[ Age]]="&lt;10","01 Child",IF(Table2[[#This Row],[ Age]]&gt;64,"04 Senior", IF(Table2[[#This Row],[ Age]]&gt;34,"03 Middle Aged",IF(Table2[[#This Row],[ Age]]&gt;14,"02 Adolescent","01 Child"))))</f>
        <v>02 Adolescent</v>
      </c>
      <c r="D55" s="2" t="s">
        <v>21</v>
      </c>
      <c r="E55" s="3">
        <v>29426</v>
      </c>
      <c r="F55" s="3" t="str">
        <f>TEXT(Table2[[#This Row],[Date]],"mmm")</f>
        <v>Jul</v>
      </c>
      <c r="G55" s="2">
        <v>7</v>
      </c>
      <c r="H55" s="4">
        <v>1980</v>
      </c>
      <c r="I55" s="2" t="str">
        <f>IF(Table2[[#This Row],[Year]]&gt;2000,"2001-2020",IF(Table2[[#This Row],[Year]]&gt;1980,"1981-2000",IF(Table2[[#This Row],[Year]]&gt;1960,"1961-1980",IF(Table2[[#This Row],[Year]]&gt;1940,"1941-1960",IF(Table2[[#This Row],[Year]]&gt;1920,"1921-1940","1900-1920")))))</f>
        <v>1961-1980</v>
      </c>
      <c r="J55" s="2" t="s">
        <v>16</v>
      </c>
      <c r="K55" s="2" t="s">
        <v>217</v>
      </c>
      <c r="L55" s="2" t="str">
        <f>_xlfn.TEXTAFTER(SUBSTITUTE(Table2[[#This Row],[Location]],CHAR(160)," "),", ")</f>
        <v>Montana</v>
      </c>
      <c r="M55" s="2" t="s">
        <v>50</v>
      </c>
      <c r="N55" s="2">
        <v>1</v>
      </c>
      <c r="O55" s="2" t="str">
        <f>IF(Table2[[#This Row],[Hunter (num)]]=1,"Hunter","Non-Hunter")</f>
        <v>Hunter</v>
      </c>
      <c r="P55" s="2">
        <v>0</v>
      </c>
      <c r="Q55" s="2" t="str">
        <f>IF(Table2[[#This Row],[Grizzly]]=1,"Grizzly","Other Subspecies")</f>
        <v>Other Subspecies</v>
      </c>
      <c r="R55" s="2">
        <v>0</v>
      </c>
      <c r="S55" s="2" t="str">
        <f>IF(Table2[[#This Row],[Hikers (num)]]=1,"Hiker","Non-Hiker")</f>
        <v>Non-Hiker</v>
      </c>
      <c r="T55" s="2" t="str">
        <f>IF(Table2[[#This Row],[Only one killed]]=1,"Single","Multiple")</f>
        <v>Multiple</v>
      </c>
      <c r="U55" s="2">
        <v>0</v>
      </c>
      <c r="V55" s="2"/>
    </row>
    <row r="56" spans="1:22">
      <c r="A56" s="2" t="s">
        <v>140</v>
      </c>
      <c r="B56" s="2">
        <v>24</v>
      </c>
      <c r="C56" s="4" t="str">
        <f>IF(Table2[[#This Row],[ Age]]="&lt;10","01 Child",IF(Table2[[#This Row],[ Age]]&gt;64,"04 Senior", IF(Table2[[#This Row],[ Age]]&gt;34,"03 Middle Aged",IF(Table2[[#This Row],[ Age]]&gt;14,"02 Adolescent","01 Child"))))</f>
        <v>02 Adolescent</v>
      </c>
      <c r="D56" s="2" t="s">
        <v>15</v>
      </c>
      <c r="E56" s="3">
        <v>36709</v>
      </c>
      <c r="F56" s="3" t="str">
        <f>TEXT(Table2[[#This Row],[Date]],"mmm")</f>
        <v>Jul</v>
      </c>
      <c r="G56" s="2">
        <v>7</v>
      </c>
      <c r="H56" s="4">
        <v>2000</v>
      </c>
      <c r="I56" s="2" t="str">
        <f>IF(Table2[[#This Row],[Year]]&gt;2000,"2001-2020",IF(Table2[[#This Row],[Year]]&gt;1980,"1981-2000",IF(Table2[[#This Row],[Year]]&gt;1960,"1961-1980",IF(Table2[[#This Row],[Year]]&gt;1940,"1941-1960",IF(Table2[[#This Row],[Year]]&gt;1920,"1921-1940","1900-1920")))))</f>
        <v>1981-2000</v>
      </c>
      <c r="J56" s="2" t="s">
        <v>16</v>
      </c>
      <c r="K56" s="2" t="s">
        <v>141</v>
      </c>
      <c r="L56" s="2" t="str">
        <f>_xlfn.TEXTAFTER(SUBSTITUTE(Table2[[#This Row],[Location]],CHAR(160)," "),", ")</f>
        <v>Quebec</v>
      </c>
      <c r="M56" s="2" t="s">
        <v>19</v>
      </c>
      <c r="N56" s="2">
        <v>0</v>
      </c>
      <c r="O56" s="2" t="str">
        <f>IF(Table2[[#This Row],[Hunter (num)]]=1,"Hunter","Non-Hunter")</f>
        <v>Non-Hunter</v>
      </c>
      <c r="P56" s="2">
        <v>0</v>
      </c>
      <c r="Q56" s="2" t="str">
        <f>IF(Table2[[#This Row],[Grizzly]]=1,"Grizzly","Other Subspecies")</f>
        <v>Other Subspecies</v>
      </c>
      <c r="R56" s="2">
        <v>0</v>
      </c>
      <c r="S56" s="2" t="str">
        <f>IF(Table2[[#This Row],[Hikers (num)]]=1,"Hiker","Non-Hiker")</f>
        <v>Non-Hiker</v>
      </c>
      <c r="T56" s="2" t="str">
        <f>IF(Table2[[#This Row],[Only one killed]]=1,"Single","Multiple")</f>
        <v>Single</v>
      </c>
      <c r="U56" s="2">
        <v>1</v>
      </c>
      <c r="V56" s="2"/>
    </row>
    <row r="57" spans="1:22">
      <c r="A57" s="2" t="s">
        <v>327</v>
      </c>
      <c r="B57" s="2">
        <v>24</v>
      </c>
      <c r="C57" s="4" t="str">
        <f>IF(Table2[[#This Row],[ Age]]="&lt;10","01 Child",IF(Table2[[#This Row],[ Age]]&gt;64,"04 Senior", IF(Table2[[#This Row],[ Age]]&gt;34,"03 Middle Aged",IF(Table2[[#This Row],[ Age]]&gt;14,"02 Adolescent","01 Child"))))</f>
        <v>02 Adolescent</v>
      </c>
      <c r="D57" s="2" t="s">
        <v>15</v>
      </c>
      <c r="E57" s="3">
        <v>27965</v>
      </c>
      <c r="F57" s="3" t="str">
        <f>TEXT(Table2[[#This Row],[Date]],"mmm")</f>
        <v>Jul</v>
      </c>
      <c r="G57" s="2">
        <v>7</v>
      </c>
      <c r="H57" s="4">
        <v>1976</v>
      </c>
      <c r="I57" s="2" t="str">
        <f>IF(Table2[[#This Row],[Year]]&gt;2000,"2001-2020",IF(Table2[[#This Row],[Year]]&gt;1980,"1981-2000",IF(Table2[[#This Row],[Year]]&gt;1960,"1961-1980",IF(Table2[[#This Row],[Year]]&gt;1940,"1941-1960",IF(Table2[[#This Row],[Year]]&gt;1920,"1921-1940","1900-1920")))))</f>
        <v>1961-1980</v>
      </c>
      <c r="J57" s="2" t="s">
        <v>16</v>
      </c>
      <c r="K57" s="2" t="s">
        <v>328</v>
      </c>
      <c r="L57" s="2" t="str">
        <f>_xlfn.TEXTAFTER(SUBSTITUTE(Table2[[#This Row],[Location]],CHAR(160)," "),", ")</f>
        <v>British Columbia</v>
      </c>
      <c r="M57" s="2" t="s">
        <v>50</v>
      </c>
      <c r="N57" s="2">
        <v>0</v>
      </c>
      <c r="O57" s="2" t="str">
        <f>IF(Table2[[#This Row],[Hunter (num)]]=1,"Hunter","Non-Hunter")</f>
        <v>Non-Hunter</v>
      </c>
      <c r="P57" s="2">
        <v>1</v>
      </c>
      <c r="Q57" s="2" t="str">
        <f>IF(Table2[[#This Row],[Grizzly]]=1,"Grizzly","Other Subspecies")</f>
        <v>Grizzly</v>
      </c>
      <c r="R57" s="2">
        <v>1</v>
      </c>
      <c r="S57" s="2" t="str">
        <f>IF(Table2[[#This Row],[Hikers (num)]]=1,"Hiker","Non-Hiker")</f>
        <v>Hiker</v>
      </c>
      <c r="T57" s="2" t="str">
        <f>IF(Table2[[#This Row],[Only one killed]]=1,"Single","Multiple")</f>
        <v>Single</v>
      </c>
      <c r="U57" s="2">
        <v>1</v>
      </c>
      <c r="V57" s="2"/>
    </row>
    <row r="58" spans="1:22">
      <c r="A58" s="2" t="s">
        <v>277</v>
      </c>
      <c r="B58" s="2">
        <v>25</v>
      </c>
      <c r="C58" s="4" t="str">
        <f>IF(Table2[[#This Row],[ Age]]="&lt;10","01 Child",IF(Table2[[#This Row],[ Age]]&gt;64,"04 Senior", IF(Table2[[#This Row],[ Age]]&gt;34,"03 Middle Aged",IF(Table2[[#This Row],[ Age]]&gt;14,"02 Adolescent","01 Child"))))</f>
        <v>02 Adolescent</v>
      </c>
      <c r="D58" s="2" t="s">
        <v>15</v>
      </c>
      <c r="E58" s="3">
        <v>30893</v>
      </c>
      <c r="F58" s="3" t="str">
        <f>TEXT(Table2[[#This Row],[Date]],"mmm")</f>
        <v>Jul</v>
      </c>
      <c r="G58" s="2">
        <v>7</v>
      </c>
      <c r="H58" s="4">
        <v>1984</v>
      </c>
      <c r="I58" s="2" t="str">
        <f>IF(Table2[[#This Row],[Year]]&gt;2000,"2001-2020",IF(Table2[[#This Row],[Year]]&gt;1980,"1981-2000",IF(Table2[[#This Row],[Year]]&gt;1960,"1961-1980",IF(Table2[[#This Row],[Year]]&gt;1940,"1941-1960",IF(Table2[[#This Row],[Year]]&gt;1920,"1921-1940","1900-1920")))))</f>
        <v>1981-2000</v>
      </c>
      <c r="J58" s="2" t="s">
        <v>16</v>
      </c>
      <c r="K58" s="2" t="s">
        <v>491</v>
      </c>
      <c r="L58" s="2" t="str">
        <f>_xlfn.TEXTAFTER(SUBSTITUTE(Table2[[#This Row],[Location]],CHAR(160)," "),", ")</f>
        <v>Wyoming</v>
      </c>
      <c r="M58" s="2" t="s">
        <v>50</v>
      </c>
      <c r="N58" s="2">
        <v>0</v>
      </c>
      <c r="O58" s="2" t="str">
        <f>IF(Table2[[#This Row],[Hunter (num)]]=1,"Hunter","Non-Hunter")</f>
        <v>Non-Hunter</v>
      </c>
      <c r="P58" s="2">
        <v>0</v>
      </c>
      <c r="Q58" s="2" t="str">
        <f>IF(Table2[[#This Row],[Grizzly]]=1,"Grizzly","Other Subspecies")</f>
        <v>Other Subspecies</v>
      </c>
      <c r="R58" s="2">
        <v>0</v>
      </c>
      <c r="S58" s="2" t="str">
        <f>IF(Table2[[#This Row],[Hikers (num)]]=1,"Hiker","Non-Hiker")</f>
        <v>Non-Hiker</v>
      </c>
      <c r="T58" s="2" t="str">
        <f>IF(Table2[[#This Row],[Only one killed]]=1,"Single","Multiple")</f>
        <v>Single</v>
      </c>
      <c r="U58" s="2">
        <v>1</v>
      </c>
      <c r="V58" s="2"/>
    </row>
    <row r="59" spans="1:22">
      <c r="A59" s="2" t="s">
        <v>271</v>
      </c>
      <c r="B59" s="2">
        <v>29</v>
      </c>
      <c r="C59" s="4" t="str">
        <f>IF(Table2[[#This Row],[ Age]]="&lt;10","01 Child",IF(Table2[[#This Row],[ Age]]&gt;64,"04 Senior", IF(Table2[[#This Row],[ Age]]&gt;34,"03 Middle Aged",IF(Table2[[#This Row],[ Age]]&gt;14,"02 Adolescent","01 Child"))))</f>
        <v>02 Adolescent</v>
      </c>
      <c r="D59" s="2" t="s">
        <v>21</v>
      </c>
      <c r="E59" s="3">
        <v>31986</v>
      </c>
      <c r="F59" s="3" t="str">
        <f>TEXT(Table2[[#This Row],[Date]],"mmm")</f>
        <v>Jul</v>
      </c>
      <c r="G59" s="2">
        <v>7</v>
      </c>
      <c r="H59" s="4">
        <v>1987</v>
      </c>
      <c r="I59" s="2" t="str">
        <f>IF(Table2[[#This Row],[Year]]&gt;2000,"2001-2020",IF(Table2[[#This Row],[Year]]&gt;1980,"1981-2000",IF(Table2[[#This Row],[Year]]&gt;1960,"1961-1980",IF(Table2[[#This Row],[Year]]&gt;1940,"1941-1960",IF(Table2[[#This Row],[Year]]&gt;1920,"1921-1940","1900-1920")))))</f>
        <v>1981-2000</v>
      </c>
      <c r="J59" s="2" t="s">
        <v>16</v>
      </c>
      <c r="K59" s="2" t="s">
        <v>217</v>
      </c>
      <c r="L59" s="2" t="str">
        <f>_xlfn.TEXTAFTER(SUBSTITUTE(Table2[[#This Row],[Location]],CHAR(160)," "),", ")</f>
        <v>Montana</v>
      </c>
      <c r="M59" s="2" t="s">
        <v>50</v>
      </c>
      <c r="N59" s="2">
        <v>0</v>
      </c>
      <c r="O59" s="2" t="str">
        <f>IF(Table2[[#This Row],[Hunter (num)]]=1,"Hunter","Non-Hunter")</f>
        <v>Non-Hunter</v>
      </c>
      <c r="P59" s="2">
        <v>0</v>
      </c>
      <c r="Q59" s="2" t="str">
        <f>IF(Table2[[#This Row],[Grizzly]]=1,"Grizzly","Other Subspecies")</f>
        <v>Other Subspecies</v>
      </c>
      <c r="R59" s="2">
        <v>1</v>
      </c>
      <c r="S59" s="2" t="str">
        <f>IF(Table2[[#This Row],[Hikers (num)]]=1,"Hiker","Non-Hiker")</f>
        <v>Hiker</v>
      </c>
      <c r="T59" s="2" t="str">
        <f>IF(Table2[[#This Row],[Only one killed]]=1,"Single","Multiple")</f>
        <v>Single</v>
      </c>
      <c r="U59" s="2">
        <v>1</v>
      </c>
      <c r="V59" s="2"/>
    </row>
    <row r="60" spans="1:22">
      <c r="A60" s="2" t="s">
        <v>300</v>
      </c>
      <c r="B60" s="2">
        <v>30</v>
      </c>
      <c r="C60" s="4" t="str">
        <f>IF(Table2[[#This Row],[ Age]]="&lt;10","01 Child",IF(Table2[[#This Row],[ Age]]&gt;64,"04 Senior", IF(Table2[[#This Row],[ Age]]&gt;34,"03 Middle Aged",IF(Table2[[#This Row],[ Age]]&gt;14,"02 Adolescent","01 Child"))))</f>
        <v>02 Adolescent</v>
      </c>
      <c r="D60" s="2" t="s">
        <v>15</v>
      </c>
      <c r="E60" s="3">
        <v>28673</v>
      </c>
      <c r="F60" s="3" t="str">
        <f>TEXT(Table2[[#This Row],[Date]],"mmm")</f>
        <v>Jul</v>
      </c>
      <c r="G60" s="2">
        <v>7</v>
      </c>
      <c r="H60" s="4">
        <v>1978</v>
      </c>
      <c r="I60" s="2" t="str">
        <f>IF(Table2[[#This Row],[Year]]&gt;2000,"2001-2020",IF(Table2[[#This Row],[Year]]&gt;1980,"1981-2000",IF(Table2[[#This Row],[Year]]&gt;1960,"1961-1980",IF(Table2[[#This Row],[Year]]&gt;1940,"1941-1960",IF(Table2[[#This Row],[Year]]&gt;1920,"1921-1940","1900-1920")))))</f>
        <v>1961-1980</v>
      </c>
      <c r="J60" s="2" t="s">
        <v>43</v>
      </c>
      <c r="K60" s="2" t="s">
        <v>301</v>
      </c>
      <c r="L60" s="2" t="str">
        <f>_xlfn.TEXTAFTER(SUBSTITUTE(Table2[[#This Row],[Location]],CHAR(160)," "),", ")</f>
        <v>Ontario</v>
      </c>
      <c r="M60" s="2" t="s">
        <v>19</v>
      </c>
      <c r="N60" s="2">
        <v>0</v>
      </c>
      <c r="O60" s="2" t="str">
        <f>IF(Table2[[#This Row],[Hunter (num)]]=1,"Hunter","Non-Hunter")</f>
        <v>Non-Hunter</v>
      </c>
      <c r="P60" s="2">
        <v>0</v>
      </c>
      <c r="Q60" s="2" t="str">
        <f>IF(Table2[[#This Row],[Grizzly]]=1,"Grizzly","Other Subspecies")</f>
        <v>Other Subspecies</v>
      </c>
      <c r="R60" s="2">
        <v>0</v>
      </c>
      <c r="S60" s="2" t="str">
        <f>IF(Table2[[#This Row],[Hikers (num)]]=1,"Hiker","Non-Hiker")</f>
        <v>Non-Hiker</v>
      </c>
      <c r="T60" s="2" t="str">
        <f>IF(Table2[[#This Row],[Only one killed]]=1,"Single","Multiple")</f>
        <v>Single</v>
      </c>
      <c r="U60" s="2">
        <v>1</v>
      </c>
      <c r="V60" s="2"/>
    </row>
    <row r="61" spans="1:22">
      <c r="A61" s="2" t="s">
        <v>93</v>
      </c>
      <c r="B61" s="2">
        <v>31</v>
      </c>
      <c r="C61" s="4" t="str">
        <f>IF(Table2[[#This Row],[ Age]]="&lt;10","01 Child",IF(Table2[[#This Row],[ Age]]&gt;64,"04 Senior", IF(Table2[[#This Row],[ Age]]&gt;34,"03 Middle Aged",IF(Table2[[#This Row],[ Age]]&gt;14,"02 Adolescent","01 Child"))))</f>
        <v>02 Adolescent</v>
      </c>
      <c r="D61" s="2" t="s">
        <v>21</v>
      </c>
      <c r="E61" s="3">
        <v>43284</v>
      </c>
      <c r="F61" s="3" t="str">
        <f>TEXT(Table2[[#This Row],[Date]],"mmm")</f>
        <v>Jul</v>
      </c>
      <c r="G61" s="2">
        <v>7</v>
      </c>
      <c r="H61" s="4">
        <v>2018</v>
      </c>
      <c r="I61" s="2" t="str">
        <f>IF(Table2[[#This Row],[Year]]&gt;2000,"2001-2020",IF(Table2[[#This Row],[Year]]&gt;1980,"1981-2000",IF(Table2[[#This Row],[Year]]&gt;1960,"1961-1980",IF(Table2[[#This Row],[Year]]&gt;1940,"1941-1960",IF(Table2[[#This Row],[Year]]&gt;1920,"1921-1940","1900-1920")))))</f>
        <v>2001-2020</v>
      </c>
      <c r="J61" s="2" t="s">
        <v>16</v>
      </c>
      <c r="K61" s="2" t="s">
        <v>94</v>
      </c>
      <c r="L61" s="2" t="str">
        <f>_xlfn.TEXTAFTER(SUBSTITUTE(Table2[[#This Row],[Location]],CHAR(160)," "),", ")</f>
        <v>Nunavut</v>
      </c>
      <c r="M61" s="2" t="s">
        <v>96</v>
      </c>
      <c r="N61" s="2">
        <v>0</v>
      </c>
      <c r="O61" s="2" t="str">
        <f>IF(Table2[[#This Row],[Hunter (num)]]=1,"Hunter","Non-Hunter")</f>
        <v>Non-Hunter</v>
      </c>
      <c r="P61" s="2">
        <v>0</v>
      </c>
      <c r="Q61" s="2" t="str">
        <f>IF(Table2[[#This Row],[Grizzly]]=1,"Grizzly","Other Subspecies")</f>
        <v>Other Subspecies</v>
      </c>
      <c r="R61" s="2">
        <v>0</v>
      </c>
      <c r="S61" s="2" t="str">
        <f>IF(Table2[[#This Row],[Hikers (num)]]=1,"Hiker","Non-Hiker")</f>
        <v>Non-Hiker</v>
      </c>
      <c r="T61" s="2" t="str">
        <f>IF(Table2[[#This Row],[Only one killed]]=1,"Single","Multiple")</f>
        <v>Single</v>
      </c>
      <c r="U61" s="2">
        <v>1</v>
      </c>
      <c r="V61" s="2"/>
    </row>
    <row r="62" spans="1:22">
      <c r="A62" s="2" t="s">
        <v>106</v>
      </c>
      <c r="B62" s="2">
        <v>31</v>
      </c>
      <c r="C62" s="4" t="str">
        <f>IF(Table2[[#This Row],[ Age]]="&lt;10","01 Child",IF(Table2[[#This Row],[ Age]]&gt;64,"04 Senior", IF(Table2[[#This Row],[ Age]]&gt;34,"03 Middle Aged",IF(Table2[[#This Row],[ Age]]&gt;14,"02 Adolescent","01 Child"))))</f>
        <v>02 Adolescent</v>
      </c>
      <c r="D62" s="2" t="s">
        <v>15</v>
      </c>
      <c r="E62" s="3">
        <v>39283</v>
      </c>
      <c r="F62" s="3" t="str">
        <f>TEXT(Table2[[#This Row],[Date]],"mmm")</f>
        <v>Jul</v>
      </c>
      <c r="G62" s="2">
        <v>7</v>
      </c>
      <c r="H62" s="4">
        <v>2007</v>
      </c>
      <c r="I62" s="2" t="str">
        <f>IF(Table2[[#This Row],[Year]]&gt;2000,"2001-2020",IF(Table2[[#This Row],[Year]]&gt;1980,"1981-2000",IF(Table2[[#This Row],[Year]]&gt;1960,"1961-1980",IF(Table2[[#This Row],[Year]]&gt;1940,"1941-1960",IF(Table2[[#This Row],[Year]]&gt;1920,"1921-1940","1900-1920")))))</f>
        <v>2001-2020</v>
      </c>
      <c r="J62" s="2" t="s">
        <v>16</v>
      </c>
      <c r="K62" s="2" t="s">
        <v>107</v>
      </c>
      <c r="L62" s="2" t="str">
        <f>_xlfn.TEXTAFTER(SUBSTITUTE(Table2[[#This Row],[Location]],CHAR(160)," "),", ")</f>
        <v>British Columbia</v>
      </c>
      <c r="M62" s="2" t="s">
        <v>19</v>
      </c>
      <c r="N62" s="2">
        <v>0</v>
      </c>
      <c r="O62" s="2" t="str">
        <f>IF(Table2[[#This Row],[Hunter (num)]]=1,"Hunter","Non-Hunter")</f>
        <v>Non-Hunter</v>
      </c>
      <c r="P62" s="2">
        <v>0</v>
      </c>
      <c r="Q62" s="2" t="str">
        <f>IF(Table2[[#This Row],[Grizzly]]=1,"Grizzly","Other Subspecies")</f>
        <v>Other Subspecies</v>
      </c>
      <c r="R62" s="2">
        <v>0</v>
      </c>
      <c r="S62" s="2" t="str">
        <f>IF(Table2[[#This Row],[Hikers (num)]]=1,"Hiker","Non-Hiker")</f>
        <v>Non-Hiker</v>
      </c>
      <c r="T62" s="2" t="str">
        <f>IF(Table2[[#This Row],[Only one killed]]=1,"Single","Multiple")</f>
        <v>Single</v>
      </c>
      <c r="U62" s="2">
        <v>1</v>
      </c>
      <c r="V62" s="2"/>
    </row>
    <row r="63" spans="1:22">
      <c r="A63" s="2" t="s">
        <v>313</v>
      </c>
      <c r="B63" s="2">
        <v>31</v>
      </c>
      <c r="C63" s="4" t="str">
        <f>IF(Table2[[#This Row],[ Age]]="&lt;10","01 Child",IF(Table2[[#This Row],[ Age]]&gt;64,"04 Senior", IF(Table2[[#This Row],[ Age]]&gt;34,"03 Middle Aged",IF(Table2[[#This Row],[ Age]]&gt;14,"02 Adolescent","01 Child"))))</f>
        <v>02 Adolescent</v>
      </c>
      <c r="D63" s="2" t="s">
        <v>21</v>
      </c>
      <c r="E63" s="3">
        <v>26139</v>
      </c>
      <c r="F63" s="3" t="str">
        <f>TEXT(Table2[[#This Row],[Date]],"mmm")</f>
        <v>Jul</v>
      </c>
      <c r="G63" s="2">
        <v>7</v>
      </c>
      <c r="H63" s="4">
        <v>1971</v>
      </c>
      <c r="I63" s="2" t="str">
        <f>IF(Table2[[#This Row],[Year]]&gt;2000,"2001-2020",IF(Table2[[#This Row],[Year]]&gt;1980,"1981-2000",IF(Table2[[#This Row],[Year]]&gt;1960,"1961-1980",IF(Table2[[#This Row],[Year]]&gt;1940,"1941-1960",IF(Table2[[#This Row],[Year]]&gt;1920,"1921-1940","1900-1920")))))</f>
        <v>1961-1980</v>
      </c>
      <c r="J63" s="2" t="s">
        <v>16</v>
      </c>
      <c r="K63" s="2" t="s">
        <v>314</v>
      </c>
      <c r="L63" s="2" t="str">
        <f>_xlfn.TEXTAFTER(SUBSTITUTE(Table2[[#This Row],[Location]],CHAR(160)," "),", ")</f>
        <v>Colorado</v>
      </c>
      <c r="M63" s="2" t="s">
        <v>19</v>
      </c>
      <c r="N63" s="2">
        <v>1</v>
      </c>
      <c r="O63" s="2" t="str">
        <f>IF(Table2[[#This Row],[Hunter (num)]]=1,"Hunter","Non-Hunter")</f>
        <v>Hunter</v>
      </c>
      <c r="P63" s="2">
        <v>0</v>
      </c>
      <c r="Q63" s="2" t="str">
        <f>IF(Table2[[#This Row],[Grizzly]]=1,"Grizzly","Other Subspecies")</f>
        <v>Other Subspecies</v>
      </c>
      <c r="R63" s="2">
        <v>0</v>
      </c>
      <c r="S63" s="2" t="str">
        <f>IF(Table2[[#This Row],[Hikers (num)]]=1,"Hiker","Non-Hiker")</f>
        <v>Non-Hiker</v>
      </c>
      <c r="T63" s="2" t="str">
        <f>IF(Table2[[#This Row],[Only one killed]]=1,"Single","Multiple")</f>
        <v>Single</v>
      </c>
      <c r="U63" s="2">
        <v>1</v>
      </c>
      <c r="V63" s="2"/>
    </row>
    <row r="64" spans="1:22">
      <c r="A64" s="2" t="s">
        <v>225</v>
      </c>
      <c r="B64" s="2">
        <v>32</v>
      </c>
      <c r="C64" s="4" t="str">
        <f>IF(Table2[[#This Row],[ Age]]="&lt;10","01 Child",IF(Table2[[#This Row],[ Age]]&gt;64,"04 Senior", IF(Table2[[#This Row],[ Age]]&gt;34,"03 Middle Aged",IF(Table2[[#This Row],[ Age]]&gt;14,"02 Adolescent","01 Child"))))</f>
        <v>02 Adolescent</v>
      </c>
      <c r="D64" s="2" t="s">
        <v>15</v>
      </c>
      <c r="E64" s="3">
        <v>35251</v>
      </c>
      <c r="F64" s="3" t="str">
        <f>TEXT(Table2[[#This Row],[Date]],"mmm")</f>
        <v>Jul</v>
      </c>
      <c r="G64" s="2">
        <v>7</v>
      </c>
      <c r="H64" s="4">
        <v>1996</v>
      </c>
      <c r="I64" s="2" t="str">
        <f>IF(Table2[[#This Row],[Year]]&gt;2000,"2001-2020",IF(Table2[[#This Row],[Year]]&gt;1980,"1981-2000",IF(Table2[[#This Row],[Year]]&gt;1960,"1961-1980",IF(Table2[[#This Row],[Year]]&gt;1940,"1941-1960",IF(Table2[[#This Row],[Year]]&gt;1920,"1921-1940","1900-1920")))))</f>
        <v>1981-2000</v>
      </c>
      <c r="J64" s="2" t="s">
        <v>16</v>
      </c>
      <c r="K64" s="2" t="s">
        <v>226</v>
      </c>
      <c r="L64" s="2" t="str">
        <f>_xlfn.TEXTAFTER(SUBSTITUTE(Table2[[#This Row],[Location]],CHAR(160)," "),", ")</f>
        <v>Yukon</v>
      </c>
      <c r="M64" s="2" t="s">
        <v>50</v>
      </c>
      <c r="N64" s="2">
        <v>0</v>
      </c>
      <c r="O64" s="2" t="str">
        <f>IF(Table2[[#This Row],[Hunter (num)]]=1,"Hunter","Non-Hunter")</f>
        <v>Non-Hunter</v>
      </c>
      <c r="P64" s="2">
        <v>0</v>
      </c>
      <c r="Q64" s="2" t="str">
        <f>IF(Table2[[#This Row],[Grizzly]]=1,"Grizzly","Other Subspecies")</f>
        <v>Other Subspecies</v>
      </c>
      <c r="R64" s="2">
        <v>0</v>
      </c>
      <c r="S64" s="2" t="str">
        <f>IF(Table2[[#This Row],[Hikers (num)]]=1,"Hiker","Non-Hiker")</f>
        <v>Non-Hiker</v>
      </c>
      <c r="T64" s="2" t="str">
        <f>IF(Table2[[#This Row],[Only one killed]]=1,"Single","Multiple")</f>
        <v>Single</v>
      </c>
      <c r="U64" s="2">
        <v>1</v>
      </c>
      <c r="V64" s="2"/>
    </row>
    <row r="65" spans="1:22">
      <c r="A65" s="2" t="s">
        <v>191</v>
      </c>
      <c r="B65" s="2">
        <v>33</v>
      </c>
      <c r="C65" s="4" t="str">
        <f>IF(Table2[[#This Row],[ Age]]="&lt;10","01 Child",IF(Table2[[#This Row],[ Age]]&gt;64,"04 Senior", IF(Table2[[#This Row],[ Age]]&gt;34,"03 Middle Aged",IF(Table2[[#This Row],[ Age]]&gt;14,"02 Adolescent","01 Child"))))</f>
        <v>02 Adolescent</v>
      </c>
      <c r="D65" s="2" t="s">
        <v>15</v>
      </c>
      <c r="E65" s="3">
        <v>33793</v>
      </c>
      <c r="F65" s="3" t="str">
        <f>TEXT(Table2[[#This Row],[Date]],"mmm")</f>
        <v>Jul</v>
      </c>
      <c r="G65" s="2">
        <v>7</v>
      </c>
      <c r="H65" s="4">
        <v>1992</v>
      </c>
      <c r="I65" s="2" t="str">
        <f>IF(Table2[[#This Row],[Year]]&gt;2000,"2001-2020",IF(Table2[[#This Row],[Year]]&gt;1980,"1981-2000",IF(Table2[[#This Row],[Year]]&gt;1960,"1961-1980",IF(Table2[[#This Row],[Year]]&gt;1940,"1941-1960",IF(Table2[[#This Row],[Year]]&gt;1920,"1921-1940","1900-1920")))))</f>
        <v>1981-2000</v>
      </c>
      <c r="J65" s="2" t="s">
        <v>16</v>
      </c>
      <c r="K65" s="2" t="s">
        <v>192</v>
      </c>
      <c r="L65" s="2" t="str">
        <f>_xlfn.TEXTAFTER(SUBSTITUTE(Table2[[#This Row],[Location]],CHAR(160)," "),", ")</f>
        <v>Alaska</v>
      </c>
      <c r="M65" s="2" t="s">
        <v>19</v>
      </c>
      <c r="N65" s="2">
        <v>0</v>
      </c>
      <c r="O65" s="2" t="str">
        <f>IF(Table2[[#This Row],[Hunter (num)]]=1,"Hunter","Non-Hunter")</f>
        <v>Non-Hunter</v>
      </c>
      <c r="P65" s="2">
        <v>0</v>
      </c>
      <c r="Q65" s="2" t="str">
        <f>IF(Table2[[#This Row],[Grizzly]]=1,"Grizzly","Other Subspecies")</f>
        <v>Other Subspecies</v>
      </c>
      <c r="R65" s="2">
        <v>0</v>
      </c>
      <c r="S65" s="2" t="str">
        <f>IF(Table2[[#This Row],[Hikers (num)]]=1,"Hiker","Non-Hiker")</f>
        <v>Non-Hiker</v>
      </c>
      <c r="T65" s="2" t="str">
        <f>IF(Table2[[#This Row],[Only one killed]]=1,"Single","Multiple")</f>
        <v>Single</v>
      </c>
      <c r="U65" s="2">
        <v>1</v>
      </c>
      <c r="V65" s="2"/>
    </row>
    <row r="66" spans="1:22">
      <c r="A66" s="2" t="s">
        <v>175</v>
      </c>
      <c r="B66" s="2">
        <v>41</v>
      </c>
      <c r="C66" s="4" t="str">
        <f>IF(Table2[[#This Row],[ Age]]="&lt;10","01 Child",IF(Table2[[#This Row],[ Age]]&gt;64,"04 Senior", IF(Table2[[#This Row],[ Age]]&gt;34,"03 Middle Aged",IF(Table2[[#This Row],[ Age]]&gt;14,"02 Adolescent","01 Child"))))</f>
        <v>03 Middle Aged</v>
      </c>
      <c r="D66" s="2" t="s">
        <v>21</v>
      </c>
      <c r="E66" s="3">
        <v>36721</v>
      </c>
      <c r="F66" s="3" t="str">
        <f>TEXT(Table2[[#This Row],[Date]],"mmm")</f>
        <v>Jul</v>
      </c>
      <c r="G66" s="2">
        <v>7</v>
      </c>
      <c r="H66" s="4">
        <v>2000</v>
      </c>
      <c r="I66" s="2" t="str">
        <f>IF(Table2[[#This Row],[Year]]&gt;2000,"2001-2020",IF(Table2[[#This Row],[Year]]&gt;1980,"1981-2000",IF(Table2[[#This Row],[Year]]&gt;1960,"1961-1980",IF(Table2[[#This Row],[Year]]&gt;1940,"1941-1960",IF(Table2[[#This Row],[Year]]&gt;1920,"1921-1940","1900-1920")))))</f>
        <v>1981-2000</v>
      </c>
      <c r="J66" s="2" t="s">
        <v>16</v>
      </c>
      <c r="K66" s="2" t="s">
        <v>176</v>
      </c>
      <c r="L66" s="2" t="str">
        <f>_xlfn.TEXTAFTER(SUBSTITUTE(Table2[[#This Row],[Location]],CHAR(160)," "),", ")</f>
        <v>Alaska</v>
      </c>
      <c r="M66" s="2" t="s">
        <v>50</v>
      </c>
      <c r="N66" s="2">
        <v>0</v>
      </c>
      <c r="O66" s="2" t="str">
        <f>IF(Table2[[#This Row],[Hunter (num)]]=1,"Hunter","Non-Hunter")</f>
        <v>Non-Hunter</v>
      </c>
      <c r="P66" s="2">
        <v>0</v>
      </c>
      <c r="Q66" s="2" t="str">
        <f>IF(Table2[[#This Row],[Grizzly]]=1,"Grizzly","Other Subspecies")</f>
        <v>Other Subspecies</v>
      </c>
      <c r="R66" s="2">
        <v>0</v>
      </c>
      <c r="S66" s="2" t="str">
        <f>IF(Table2[[#This Row],[Hikers (num)]]=1,"Hiker","Non-Hiker")</f>
        <v>Non-Hiker</v>
      </c>
      <c r="T66" s="2" t="str">
        <f>IF(Table2[[#This Row],[Only one killed]]=1,"Single","Multiple")</f>
        <v>Single</v>
      </c>
      <c r="U66" s="2">
        <v>1</v>
      </c>
      <c r="V66" s="2"/>
    </row>
    <row r="67" spans="1:22">
      <c r="A67" s="2" t="s">
        <v>235</v>
      </c>
      <c r="B67" s="2">
        <v>45</v>
      </c>
      <c r="C67" s="4" t="str">
        <f>IF(Table2[[#This Row],[ Age]]="&lt;10","01 Child",IF(Table2[[#This Row],[ Age]]&gt;64,"04 Senior", IF(Table2[[#This Row],[ Age]]&gt;34,"03 Middle Aged",IF(Table2[[#This Row],[ Age]]&gt;14,"02 Adolescent","01 Child"))))</f>
        <v>03 Middle Aged</v>
      </c>
      <c r="D67" s="2" t="s">
        <v>21</v>
      </c>
      <c r="E67" s="3">
        <v>34881</v>
      </c>
      <c r="F67" s="3" t="str">
        <f>TEXT(Table2[[#This Row],[Date]],"mmm")</f>
        <v>Jul</v>
      </c>
      <c r="G67" s="2">
        <v>7</v>
      </c>
      <c r="H67" s="4">
        <v>1995</v>
      </c>
      <c r="I67" s="2" t="str">
        <f>IF(Table2[[#This Row],[Year]]&gt;2000,"2001-2020",IF(Table2[[#This Row],[Year]]&gt;1980,"1981-2000",IF(Table2[[#This Row],[Year]]&gt;1960,"1961-1980",IF(Table2[[#This Row],[Year]]&gt;1940,"1941-1960",IF(Table2[[#This Row],[Year]]&gt;1920,"1921-1940","1900-1920")))))</f>
        <v>1981-2000</v>
      </c>
      <c r="J67" s="2" t="s">
        <v>16</v>
      </c>
      <c r="K67" s="2" t="s">
        <v>233</v>
      </c>
      <c r="L67" s="2" t="str">
        <f>_xlfn.TEXTAFTER(SUBSTITUTE(Table2[[#This Row],[Location]],CHAR(160)," "),", ")</f>
        <v>Alaska</v>
      </c>
      <c r="M67" s="2" t="s">
        <v>50</v>
      </c>
      <c r="N67" s="2">
        <v>0</v>
      </c>
      <c r="O67" s="2" t="str">
        <f>IF(Table2[[#This Row],[Hunter (num)]]=1,"Hunter","Non-Hunter")</f>
        <v>Non-Hunter</v>
      </c>
      <c r="P67" s="2">
        <v>0</v>
      </c>
      <c r="Q67" s="2" t="str">
        <f>IF(Table2[[#This Row],[Grizzly]]=1,"Grizzly","Other Subspecies")</f>
        <v>Other Subspecies</v>
      </c>
      <c r="R67" s="2">
        <v>0</v>
      </c>
      <c r="S67" s="2" t="str">
        <f>IF(Table2[[#This Row],[Hikers (num)]]=1,"Hiker","Non-Hiker")</f>
        <v>Non-Hiker</v>
      </c>
      <c r="T67" s="2" t="str">
        <f>IF(Table2[[#This Row],[Only one killed]]=1,"Single","Multiple")</f>
        <v>Multiple</v>
      </c>
      <c r="U67" s="2">
        <v>0</v>
      </c>
      <c r="V67" s="2"/>
    </row>
    <row r="68" spans="1:22">
      <c r="A68" s="2" t="s">
        <v>87</v>
      </c>
      <c r="B68" s="2">
        <v>48</v>
      </c>
      <c r="C68" s="4" t="str">
        <f>IF(Table2[[#This Row],[ Age]]="&lt;10","01 Child",IF(Table2[[#This Row],[ Age]]&gt;64,"04 Senior", IF(Table2[[#This Row],[ Age]]&gt;34,"03 Middle Aged",IF(Table2[[#This Row],[ Age]]&gt;14,"02 Adolescent","01 Child"))))</f>
        <v>03 Middle Aged</v>
      </c>
      <c r="D68" s="2" t="s">
        <v>21</v>
      </c>
      <c r="E68" s="3">
        <v>40387</v>
      </c>
      <c r="F68" s="3" t="str">
        <f>TEXT(Table2[[#This Row],[Date]],"mmm")</f>
        <v>Jul</v>
      </c>
      <c r="G68" s="2">
        <v>7</v>
      </c>
      <c r="H68" s="4">
        <v>2010</v>
      </c>
      <c r="I68" s="2" t="str">
        <f>IF(Table2[[#This Row],[Year]]&gt;2000,"2001-2020",IF(Table2[[#This Row],[Year]]&gt;1980,"1981-2000",IF(Table2[[#This Row],[Year]]&gt;1960,"1961-1980",IF(Table2[[#This Row],[Year]]&gt;1940,"1941-1960",IF(Table2[[#This Row],[Year]]&gt;1920,"1921-1940","1900-1920")))))</f>
        <v>2001-2020</v>
      </c>
      <c r="J68" s="2" t="s">
        <v>16</v>
      </c>
      <c r="K68" s="2" t="s">
        <v>88</v>
      </c>
      <c r="L68" s="2" t="str">
        <f>_xlfn.TEXTAFTER(SUBSTITUTE(Table2[[#This Row],[Location]],CHAR(160)," "),", ")</f>
        <v>Montana</v>
      </c>
      <c r="M68" s="2" t="s">
        <v>50</v>
      </c>
      <c r="N68" s="2">
        <v>0</v>
      </c>
      <c r="O68" s="2" t="str">
        <f>IF(Table2[[#This Row],[Hunter (num)]]=1,"Hunter","Non-Hunter")</f>
        <v>Non-Hunter</v>
      </c>
      <c r="P68" s="2">
        <v>0</v>
      </c>
      <c r="Q68" s="2" t="str">
        <f>IF(Table2[[#This Row],[Grizzly]]=1,"Grizzly","Other Subspecies")</f>
        <v>Other Subspecies</v>
      </c>
      <c r="R68" s="2">
        <v>0</v>
      </c>
      <c r="S68" s="2" t="str">
        <f>IF(Table2[[#This Row],[Hikers (num)]]=1,"Hiker","Non-Hiker")</f>
        <v>Non-Hiker</v>
      </c>
      <c r="T68" s="2" t="str">
        <f>IF(Table2[[#This Row],[Only one killed]]=1,"Single","Multiple")</f>
        <v>Single</v>
      </c>
      <c r="U68" s="2">
        <v>1</v>
      </c>
      <c r="V68" s="2"/>
    </row>
    <row r="69" spans="1:22">
      <c r="A69" s="2" t="s">
        <v>359</v>
      </c>
      <c r="B69" s="2">
        <v>51</v>
      </c>
      <c r="C69" s="4" t="str">
        <f>IF(Table2[[#This Row],[ Age]]="&lt;10","01 Child",IF(Table2[[#This Row],[ Age]]&gt;64,"04 Senior", IF(Table2[[#This Row],[ Age]]&gt;34,"03 Middle Aged",IF(Table2[[#This Row],[ Age]]&gt;14,"02 Adolescent","01 Child"))))</f>
        <v>03 Middle Aged</v>
      </c>
      <c r="D69" s="2" t="s">
        <v>21</v>
      </c>
      <c r="E69" s="3">
        <v>23925</v>
      </c>
      <c r="F69" s="3" t="str">
        <f>TEXT(Table2[[#This Row],[Date]],"mmm")</f>
        <v>Jul</v>
      </c>
      <c r="G69" s="2">
        <v>7</v>
      </c>
      <c r="H69" s="4">
        <v>1965</v>
      </c>
      <c r="I69" s="2" t="str">
        <f>IF(Table2[[#This Row],[Year]]&gt;2000,"2001-2020",IF(Table2[[#This Row],[Year]]&gt;1980,"1981-2000",IF(Table2[[#This Row],[Year]]&gt;1960,"1961-1980",IF(Table2[[#This Row],[Year]]&gt;1940,"1941-1960",IF(Table2[[#This Row],[Year]]&gt;1920,"1921-1940","1900-1920")))))</f>
        <v>1961-1980</v>
      </c>
      <c r="J69" s="2" t="s">
        <v>16</v>
      </c>
      <c r="K69" s="2" t="s">
        <v>360</v>
      </c>
      <c r="L69" s="2" t="str">
        <f>_xlfn.TEXTAFTER(SUBSTITUTE(Table2[[#This Row],[Location]],CHAR(160)," "),", ")</f>
        <v>Minnesota</v>
      </c>
      <c r="M69" s="2" t="s">
        <v>19</v>
      </c>
      <c r="N69" s="2">
        <v>0</v>
      </c>
      <c r="O69" s="2" t="str">
        <f>IF(Table2[[#This Row],[Hunter (num)]]=1,"Hunter","Non-Hunter")</f>
        <v>Non-Hunter</v>
      </c>
      <c r="P69" s="2">
        <v>0</v>
      </c>
      <c r="Q69" s="2" t="str">
        <f>IF(Table2[[#This Row],[Grizzly]]=1,"Grizzly","Other Subspecies")</f>
        <v>Other Subspecies</v>
      </c>
      <c r="R69" s="2">
        <v>0</v>
      </c>
      <c r="S69" s="2" t="str">
        <f>IF(Table2[[#This Row],[Hikers (num)]]=1,"Hiker","Non-Hiker")</f>
        <v>Non-Hiker</v>
      </c>
      <c r="T69" s="2" t="str">
        <f>IF(Table2[[#This Row],[Only one killed]]=1,"Single","Multiple")</f>
        <v>Single</v>
      </c>
      <c r="U69" s="2">
        <v>1</v>
      </c>
      <c r="V69" s="2"/>
    </row>
    <row r="70" spans="1:22">
      <c r="A70" s="2" t="s">
        <v>449</v>
      </c>
      <c r="B70" s="2">
        <v>56</v>
      </c>
      <c r="C70" s="4" t="str">
        <f>IF(Table2[[#This Row],[ Age]]="&lt;10","01 Child",IF(Table2[[#This Row],[ Age]]&gt;64,"04 Senior", IF(Table2[[#This Row],[ Age]]&gt;34,"03 Middle Aged",IF(Table2[[#This Row],[ Age]]&gt;14,"02 Adolescent","01 Child"))))</f>
        <v>03 Middle Aged</v>
      </c>
      <c r="D70" s="2" t="s">
        <v>21</v>
      </c>
      <c r="E70" s="3">
        <v>11878</v>
      </c>
      <c r="F70" s="3" t="str">
        <f>TEXT(Table2[[#This Row],[Date]],"mmm")</f>
        <v>Jul</v>
      </c>
      <c r="G70" s="2">
        <v>7</v>
      </c>
      <c r="H70" s="4">
        <v>1932</v>
      </c>
      <c r="I70" s="2" t="str">
        <f>IF(Table2[[#This Row],[Year]]&gt;2000,"2001-2020",IF(Table2[[#This Row],[Year]]&gt;1980,"1981-2000",IF(Table2[[#This Row],[Year]]&gt;1960,"1961-1980",IF(Table2[[#This Row],[Year]]&gt;1940,"1941-1960",IF(Table2[[#This Row],[Year]]&gt;1920,"1921-1940","1900-1920")))))</f>
        <v>1921-1940</v>
      </c>
      <c r="J70" s="2" t="s">
        <v>43</v>
      </c>
      <c r="K70" s="2" t="s">
        <v>450</v>
      </c>
      <c r="L70" s="2" t="str">
        <f>_xlfn.TEXTAFTER(SUBSTITUTE(Table2[[#This Row],[Location]],CHAR(160)," "),", ")</f>
        <v>Ohio</v>
      </c>
      <c r="M70" s="2" t="s">
        <v>50</v>
      </c>
      <c r="N70" s="2">
        <v>0</v>
      </c>
      <c r="O70" s="2" t="str">
        <f>IF(Table2[[#This Row],[Hunter (num)]]=1,"Hunter","Non-Hunter")</f>
        <v>Non-Hunter</v>
      </c>
      <c r="P70" s="2">
        <v>0</v>
      </c>
      <c r="Q70" s="2" t="str">
        <f>IF(Table2[[#This Row],[Grizzly]]=1,"Grizzly","Other Subspecies")</f>
        <v>Other Subspecies</v>
      </c>
      <c r="R70" s="2">
        <v>0</v>
      </c>
      <c r="S70" s="2" t="str">
        <f>IF(Table2[[#This Row],[Hikers (num)]]=1,"Hiker","Non-Hiker")</f>
        <v>Non-Hiker</v>
      </c>
      <c r="T70" s="2" t="str">
        <f>IF(Table2[[#This Row],[Only one killed]]=1,"Single","Multiple")</f>
        <v>Single</v>
      </c>
      <c r="U70" s="2">
        <v>1</v>
      </c>
      <c r="V70" s="2"/>
    </row>
    <row r="71" spans="1:22">
      <c r="A71" s="2" t="s">
        <v>85</v>
      </c>
      <c r="B71" s="2">
        <v>57</v>
      </c>
      <c r="C71" s="4" t="str">
        <f>IF(Table2[[#This Row],[ Age]]="&lt;10","01 Child",IF(Table2[[#This Row],[ Age]]&gt;64,"04 Senior", IF(Table2[[#This Row],[ Age]]&gt;34,"03 Middle Aged",IF(Table2[[#This Row],[ Age]]&gt;14,"02 Adolescent","01 Child"))))</f>
        <v>03 Middle Aged</v>
      </c>
      <c r="D71" s="2" t="s">
        <v>21</v>
      </c>
      <c r="E71" s="3">
        <v>40730</v>
      </c>
      <c r="F71" s="3" t="str">
        <f>TEXT(Table2[[#This Row],[Date]],"mmm")</f>
        <v>Jul</v>
      </c>
      <c r="G71" s="2">
        <v>7</v>
      </c>
      <c r="H71" s="4">
        <v>2011</v>
      </c>
      <c r="I71" s="2" t="str">
        <f>IF(Table2[[#This Row],[Year]]&gt;2000,"2001-2020",IF(Table2[[#This Row],[Year]]&gt;1980,"1981-2000",IF(Table2[[#This Row],[Year]]&gt;1960,"1961-1980",IF(Table2[[#This Row],[Year]]&gt;1940,"1941-1960",IF(Table2[[#This Row],[Year]]&gt;1920,"1921-1940","1900-1920")))))</f>
        <v>2001-2020</v>
      </c>
      <c r="J71" s="2" t="s">
        <v>16</v>
      </c>
      <c r="K71" s="2" t="s">
        <v>66</v>
      </c>
      <c r="L71" s="2" t="str">
        <f>_xlfn.TEXTAFTER(SUBSTITUTE(Table2[[#This Row],[Location]],CHAR(160)," "),", ")</f>
        <v>Wyoming</v>
      </c>
      <c r="M71" s="2" t="s">
        <v>50</v>
      </c>
      <c r="N71" s="2">
        <v>0</v>
      </c>
      <c r="O71" s="2" t="str">
        <f>IF(Table2[[#This Row],[Hunter (num)]]=1,"Hunter","Non-Hunter")</f>
        <v>Non-Hunter</v>
      </c>
      <c r="P71" s="2">
        <v>1</v>
      </c>
      <c r="Q71" s="2" t="str">
        <f>IF(Table2[[#This Row],[Grizzly]]=1,"Grizzly","Other Subspecies")</f>
        <v>Grizzly</v>
      </c>
      <c r="R71" s="2">
        <v>0</v>
      </c>
      <c r="S71" s="2" t="str">
        <f>IF(Table2[[#This Row],[Hikers (num)]]=1,"Hiker","Non-Hiker")</f>
        <v>Non-Hiker</v>
      </c>
      <c r="T71" s="2" t="str">
        <f>IF(Table2[[#This Row],[Only one killed]]=1,"Single","Multiple")</f>
        <v>Single</v>
      </c>
      <c r="U71" s="2">
        <v>1</v>
      </c>
      <c r="V71" s="2"/>
    </row>
    <row r="72" spans="1:22">
      <c r="A72" s="2" t="s">
        <v>36</v>
      </c>
      <c r="B72" s="2">
        <v>61</v>
      </c>
      <c r="C72" s="4" t="str">
        <f>IF(Table2[[#This Row],[ Age]]="&lt;10","01 Child",IF(Table2[[#This Row],[ Age]]&gt;64,"04 Senior", IF(Table2[[#This Row],[ Age]]&gt;34,"03 Middle Aged",IF(Table2[[#This Row],[ Age]]&gt;14,"02 Adolescent","01 Child"))))</f>
        <v>03 Middle Aged</v>
      </c>
      <c r="D72" s="2" t="s">
        <v>15</v>
      </c>
      <c r="E72" s="3">
        <v>40749</v>
      </c>
      <c r="F72" s="3" t="str">
        <f>TEXT(Table2[[#This Row],[Date]],"mmm")</f>
        <v>Jul</v>
      </c>
      <c r="G72" s="2">
        <v>7</v>
      </c>
      <c r="H72" s="4">
        <v>2011</v>
      </c>
      <c r="I72" s="2" t="str">
        <f>IF(Table2[[#This Row],[Year]]&gt;2000,"2001-2020",IF(Table2[[#This Row],[Year]]&gt;1980,"1981-2000",IF(Table2[[#This Row],[Year]]&gt;1960,"1961-1980",IF(Table2[[#This Row],[Year]]&gt;1940,"1941-1960",IF(Table2[[#This Row],[Year]]&gt;1920,"1921-1940","1900-1920")))))</f>
        <v>2001-2020</v>
      </c>
      <c r="J72" s="2" t="s">
        <v>16</v>
      </c>
      <c r="K72" s="2" t="s">
        <v>37</v>
      </c>
      <c r="L72" s="2" t="str">
        <f>_xlfn.TEXTAFTER(SUBSTITUTE(Table2[[#This Row],[Location]],CHAR(160)," "),", ")</f>
        <v>Arizona</v>
      </c>
      <c r="M72" s="2" t="s">
        <v>19</v>
      </c>
      <c r="N72" s="2">
        <v>0</v>
      </c>
      <c r="O72" s="2" t="str">
        <f>IF(Table2[[#This Row],[Hunter (num)]]=1,"Hunter","Non-Hunter")</f>
        <v>Non-Hunter</v>
      </c>
      <c r="P72" s="2">
        <v>0</v>
      </c>
      <c r="Q72" s="2" t="str">
        <f>IF(Table2[[#This Row],[Grizzly]]=1,"Grizzly","Other Subspecies")</f>
        <v>Other Subspecies</v>
      </c>
      <c r="R72" s="2">
        <v>0</v>
      </c>
      <c r="S72" s="2" t="str">
        <f>IF(Table2[[#This Row],[Hikers (num)]]=1,"Hiker","Non-Hiker")</f>
        <v>Non-Hiker</v>
      </c>
      <c r="T72" s="2" t="str">
        <f>IF(Table2[[#This Row],[Only one killed]]=1,"Single","Multiple")</f>
        <v>Single</v>
      </c>
      <c r="U72" s="2">
        <v>1</v>
      </c>
      <c r="V72" s="2"/>
    </row>
    <row r="73" spans="1:22">
      <c r="A73" s="2" t="s">
        <v>244</v>
      </c>
      <c r="B73" s="2">
        <v>64</v>
      </c>
      <c r="C73" s="4" t="str">
        <f>IF(Table2[[#This Row],[ Age]]="&lt;10","01 Child",IF(Table2[[#This Row],[ Age]]&gt;64,"04 Senior", IF(Table2[[#This Row],[ Age]]&gt;34,"03 Middle Aged",IF(Table2[[#This Row],[ Age]]&gt;14,"02 Adolescent","01 Child"))))</f>
        <v>03 Middle Aged</v>
      </c>
      <c r="D73" s="2" t="s">
        <v>15</v>
      </c>
      <c r="E73" s="3">
        <v>36350</v>
      </c>
      <c r="F73" s="3" t="str">
        <f>TEXT(Table2[[#This Row],[Date]],"mmm")</f>
        <v>Jul</v>
      </c>
      <c r="G73" s="2">
        <v>7</v>
      </c>
      <c r="H73" s="4">
        <v>1999</v>
      </c>
      <c r="I73" s="2" t="str">
        <f>IF(Table2[[#This Row],[Year]]&gt;2000,"2001-2020",IF(Table2[[#This Row],[Year]]&gt;1980,"1981-2000",IF(Table2[[#This Row],[Year]]&gt;1960,"1961-1980",IF(Table2[[#This Row],[Year]]&gt;1940,"1941-1960",IF(Table2[[#This Row],[Year]]&gt;1920,"1921-1940","1900-1920")))))</f>
        <v>1981-2000</v>
      </c>
      <c r="J73" s="2" t="s">
        <v>16</v>
      </c>
      <c r="K73" s="2" t="s">
        <v>245</v>
      </c>
      <c r="L73" s="2" t="str">
        <f>_xlfn.TEXTAFTER(SUBSTITUTE(Table2[[#This Row],[Location]],CHAR(160)," "),", ")</f>
        <v>Nunavut</v>
      </c>
      <c r="M73" s="2" t="s">
        <v>96</v>
      </c>
      <c r="N73" s="2">
        <v>0</v>
      </c>
      <c r="O73" s="2" t="str">
        <f>IF(Table2[[#This Row],[Hunter (num)]]=1,"Hunter","Non-Hunter")</f>
        <v>Non-Hunter</v>
      </c>
      <c r="P73" s="2">
        <v>0</v>
      </c>
      <c r="Q73" s="2" t="str">
        <f>IF(Table2[[#This Row],[Grizzly]]=1,"Grizzly","Other Subspecies")</f>
        <v>Other Subspecies</v>
      </c>
      <c r="R73" s="2">
        <v>0</v>
      </c>
      <c r="S73" s="2" t="str">
        <f>IF(Table2[[#This Row],[Hikers (num)]]=1,"Hiker","Non-Hiker")</f>
        <v>Non-Hiker</v>
      </c>
      <c r="T73" s="2" t="str">
        <f>IF(Table2[[#This Row],[Only one killed]]=1,"Single","Multiple")</f>
        <v>Single</v>
      </c>
      <c r="U73" s="2">
        <v>1</v>
      </c>
      <c r="V73" s="2"/>
    </row>
    <row r="74" spans="1:22">
      <c r="A74" s="2" t="s">
        <v>443</v>
      </c>
      <c r="B74" s="2">
        <v>76</v>
      </c>
      <c r="C74" s="4" t="str">
        <f>IF(Table2[[#This Row],[ Age]]="&lt;10","01 Child",IF(Table2[[#This Row],[ Age]]&gt;64,"04 Senior", IF(Table2[[#This Row],[ Age]]&gt;34,"03 Middle Aged",IF(Table2[[#This Row],[ Age]]&gt;14,"02 Adolescent","01 Child"))))</f>
        <v>04 Senior</v>
      </c>
      <c r="D74" s="2" t="s">
        <v>21</v>
      </c>
      <c r="E74" s="3">
        <v>12618</v>
      </c>
      <c r="F74" s="3" t="str">
        <f>TEXT(Table2[[#This Row],[Date]],"mmm")</f>
        <v>Jul</v>
      </c>
      <c r="G74" s="2">
        <v>7</v>
      </c>
      <c r="H74" s="4">
        <v>1934</v>
      </c>
      <c r="I74" s="2" t="str">
        <f>IF(Table2[[#This Row],[Year]]&gt;2000,"2001-2020",IF(Table2[[#This Row],[Year]]&gt;1980,"1981-2000",IF(Table2[[#This Row],[Year]]&gt;1960,"1961-1980",IF(Table2[[#This Row],[Year]]&gt;1940,"1941-1960",IF(Table2[[#This Row],[Year]]&gt;1920,"1921-1940","1900-1920")))))</f>
        <v>1921-1940</v>
      </c>
      <c r="J74" s="2" t="s">
        <v>43</v>
      </c>
      <c r="K74" s="2" t="s">
        <v>444</v>
      </c>
      <c r="L74" s="2" t="str">
        <f>_xlfn.TEXTAFTER(SUBSTITUTE(Table2[[#This Row],[Location]],CHAR(160)," "),", ")</f>
        <v>Colorado</v>
      </c>
      <c r="M74" s="2" t="s">
        <v>50</v>
      </c>
      <c r="N74" s="2">
        <v>0</v>
      </c>
      <c r="O74" s="2" t="str">
        <f>IF(Table2[[#This Row],[Hunter (num)]]=1,"Hunter","Non-Hunter")</f>
        <v>Non-Hunter</v>
      </c>
      <c r="P74" s="2">
        <v>1</v>
      </c>
      <c r="Q74" s="2" t="str">
        <f>IF(Table2[[#This Row],[Grizzly]]=1,"Grizzly","Other Subspecies")</f>
        <v>Grizzly</v>
      </c>
      <c r="R74" s="2">
        <v>0</v>
      </c>
      <c r="S74" s="2" t="str">
        <f>IF(Table2[[#This Row],[Hikers (num)]]=1,"Hiker","Non-Hiker")</f>
        <v>Non-Hiker</v>
      </c>
      <c r="T74" s="2" t="str">
        <f>IF(Table2[[#This Row],[Only one killed]]=1,"Single","Multiple")</f>
        <v>Single</v>
      </c>
      <c r="U74" s="2">
        <v>1</v>
      </c>
      <c r="V74" s="2"/>
    </row>
    <row r="75" spans="1:22">
      <c r="A75" s="2" t="s">
        <v>232</v>
      </c>
      <c r="B75" s="2">
        <v>77</v>
      </c>
      <c r="C75" s="4" t="str">
        <f>IF(Table2[[#This Row],[ Age]]="&lt;10","01 Child",IF(Table2[[#This Row],[ Age]]&gt;64,"04 Senior", IF(Table2[[#This Row],[ Age]]&gt;34,"03 Middle Aged",IF(Table2[[#This Row],[ Age]]&gt;14,"02 Adolescent","01 Child"))))</f>
        <v>04 Senior</v>
      </c>
      <c r="D75" s="2" t="s">
        <v>15</v>
      </c>
      <c r="E75" s="3">
        <v>34881</v>
      </c>
      <c r="F75" s="3" t="str">
        <f>TEXT(Table2[[#This Row],[Date]],"mmm")</f>
        <v>Jul</v>
      </c>
      <c r="G75" s="2">
        <v>7</v>
      </c>
      <c r="H75" s="4">
        <v>1995</v>
      </c>
      <c r="I75" s="2" t="str">
        <f>IF(Table2[[#This Row],[Year]]&gt;2000,"2001-2020",IF(Table2[[#This Row],[Year]]&gt;1980,"1981-2000",IF(Table2[[#This Row],[Year]]&gt;1960,"1961-1980",IF(Table2[[#This Row],[Year]]&gt;1940,"1941-1960",IF(Table2[[#This Row],[Year]]&gt;1920,"1921-1940","1900-1920")))))</f>
        <v>1981-2000</v>
      </c>
      <c r="J75" s="2" t="s">
        <v>16</v>
      </c>
      <c r="K75" s="2" t="s">
        <v>233</v>
      </c>
      <c r="L75" s="2" t="str">
        <f>_xlfn.TEXTAFTER(SUBSTITUTE(Table2[[#This Row],[Location]],CHAR(160)," "),", ")</f>
        <v>Alaska</v>
      </c>
      <c r="M75" s="2" t="s">
        <v>50</v>
      </c>
      <c r="N75" s="2">
        <v>0</v>
      </c>
      <c r="O75" s="2" t="str">
        <f>IF(Table2[[#This Row],[Hunter (num)]]=1,"Hunter","Non-Hunter")</f>
        <v>Non-Hunter</v>
      </c>
      <c r="P75" s="2">
        <v>0</v>
      </c>
      <c r="Q75" s="2" t="str">
        <f>IF(Table2[[#This Row],[Grizzly]]=1,"Grizzly","Other Subspecies")</f>
        <v>Other Subspecies</v>
      </c>
      <c r="R75" s="2">
        <v>0</v>
      </c>
      <c r="S75" s="2" t="str">
        <f>IF(Table2[[#This Row],[Hikers (num)]]=1,"Hiker","Non-Hiker")</f>
        <v>Non-Hiker</v>
      </c>
      <c r="T75" s="2" t="str">
        <f>IF(Table2[[#This Row],[Only one killed]]=1,"Single","Multiple")</f>
        <v>Multiple</v>
      </c>
      <c r="U75" s="2">
        <v>0</v>
      </c>
      <c r="V75" s="2"/>
    </row>
    <row r="76" spans="1:22">
      <c r="A76" s="2" t="s">
        <v>319</v>
      </c>
      <c r="B76" s="2">
        <v>5</v>
      </c>
      <c r="C76" s="4" t="str">
        <f>IF(Table2[[#This Row],[ Age]]="&lt;10","01 Child",IF(Table2[[#This Row],[ Age]]&gt;64,"04 Senior", IF(Table2[[#This Row],[ Age]]&gt;34,"03 Middle Aged",IF(Table2[[#This Row],[ Age]]&gt;14,"02 Adolescent","01 Child"))))</f>
        <v>01 Child</v>
      </c>
      <c r="D76" s="2" t="s">
        <v>15</v>
      </c>
      <c r="E76" s="3">
        <v>28307</v>
      </c>
      <c r="F76" s="3" t="str">
        <f>TEXT(Table2[[#This Row],[Date]],"mmm")</f>
        <v>Jul</v>
      </c>
      <c r="G76" s="2">
        <v>7</v>
      </c>
      <c r="H76" s="4">
        <v>1977</v>
      </c>
      <c r="I76" s="2" t="str">
        <f>IF(Table2[[#This Row],[Year]]&gt;2000,"2001-2020",IF(Table2[[#This Row],[Year]]&gt;1980,"1981-2000",IF(Table2[[#This Row],[Year]]&gt;1960,"1961-1980",IF(Table2[[#This Row],[Year]]&gt;1940,"1941-1960",IF(Table2[[#This Row],[Year]]&gt;1920,"1921-1940","1900-1920")))))</f>
        <v>1961-1980</v>
      </c>
      <c r="J76" s="2" t="s">
        <v>16</v>
      </c>
      <c r="K76" s="2" t="s">
        <v>320</v>
      </c>
      <c r="L76" s="2" t="str">
        <f>_xlfn.TEXTAFTER(SUBSTITUTE(Table2[[#This Row],[Location]],CHAR(160)," "),", ")</f>
        <v>Alberta</v>
      </c>
      <c r="M76" s="2" t="s">
        <v>50</v>
      </c>
      <c r="N76" s="2">
        <v>0</v>
      </c>
      <c r="O76" s="2" t="str">
        <f>IF(Table2[[#This Row],[Hunter (num)]]=1,"Hunter","Non-Hunter")</f>
        <v>Non-Hunter</v>
      </c>
      <c r="P76" s="2">
        <v>1</v>
      </c>
      <c r="Q76" s="2" t="str">
        <f>IF(Table2[[#This Row],[Grizzly]]=1,"Grizzly","Other Subspecies")</f>
        <v>Grizzly</v>
      </c>
      <c r="R76" s="2">
        <v>0</v>
      </c>
      <c r="S76" s="2" t="str">
        <f>IF(Table2[[#This Row],[Hikers (num)]]=1,"Hiker","Non-Hiker")</f>
        <v>Non-Hiker</v>
      </c>
      <c r="T76" s="2" t="str">
        <f>IF(Table2[[#This Row],[Only one killed]]=1,"Single","Multiple")</f>
        <v>Single</v>
      </c>
      <c r="U76" s="2">
        <v>1</v>
      </c>
      <c r="V76" s="2"/>
    </row>
    <row r="77" spans="1:22">
      <c r="A77" s="2" t="s">
        <v>265</v>
      </c>
      <c r="B77" s="2">
        <v>10</v>
      </c>
      <c r="C77" s="4" t="str">
        <f>IF(Table2[[#This Row],[ Age]]="&lt;10","01 Child",IF(Table2[[#This Row],[ Age]]&gt;64,"04 Senior", IF(Table2[[#This Row],[ Age]]&gt;34,"03 Middle Aged",IF(Table2[[#This Row],[ Age]]&gt;14,"02 Adolescent","01 Child"))))</f>
        <v>01 Child</v>
      </c>
      <c r="D77" s="2" t="s">
        <v>21</v>
      </c>
      <c r="E77" s="3">
        <v>29420</v>
      </c>
      <c r="F77" s="3" t="str">
        <f>TEXT(Table2[[#This Row],[Date]],"mmm")</f>
        <v>Jul</v>
      </c>
      <c r="G77" s="2">
        <v>7</v>
      </c>
      <c r="H77" s="4">
        <v>1980</v>
      </c>
      <c r="I77" s="2" t="str">
        <f>IF(Table2[[#This Row],[Year]]&gt;2000,"2001-2020",IF(Table2[[#This Row],[Year]]&gt;1980,"1981-2000",IF(Table2[[#This Row],[Year]]&gt;1960,"1961-1980",IF(Table2[[#This Row],[Year]]&gt;1940,"1941-1960",IF(Table2[[#This Row],[Year]]&gt;1920,"1921-1940","1900-1920")))))</f>
        <v>1961-1980</v>
      </c>
      <c r="J77" s="2" t="s">
        <v>16</v>
      </c>
      <c r="K77" s="2" t="s">
        <v>266</v>
      </c>
      <c r="L77" s="2" t="str">
        <f>_xlfn.TEXTAFTER(SUBSTITUTE(Table2[[#This Row],[Location]],CHAR(160)," "),", ")</f>
        <v>British Columbia</v>
      </c>
      <c r="M77" s="2" t="s">
        <v>19</v>
      </c>
      <c r="N77" s="2">
        <v>0</v>
      </c>
      <c r="O77" s="2" t="str">
        <f>IF(Table2[[#This Row],[Hunter (num)]]=1,"Hunter","Non-Hunter")</f>
        <v>Non-Hunter</v>
      </c>
      <c r="P77" s="2">
        <v>0</v>
      </c>
      <c r="Q77" s="2" t="str">
        <f>IF(Table2[[#This Row],[Grizzly]]=1,"Grizzly","Other Subspecies")</f>
        <v>Other Subspecies</v>
      </c>
      <c r="R77" s="2">
        <v>0</v>
      </c>
      <c r="S77" s="2" t="str">
        <f>IF(Table2[[#This Row],[Hikers (num)]]=1,"Hiker","Non-Hiker")</f>
        <v>Non-Hiker</v>
      </c>
      <c r="T77" s="2" t="str">
        <f>IF(Table2[[#This Row],[Only one killed]]=1,"Single","Multiple")</f>
        <v>Single</v>
      </c>
      <c r="U77" s="2">
        <v>1</v>
      </c>
      <c r="V77" s="2"/>
    </row>
    <row r="78" spans="1:22">
      <c r="A78" s="2" t="s">
        <v>353</v>
      </c>
      <c r="B78" s="2">
        <v>11</v>
      </c>
      <c r="C78" s="4" t="str">
        <f>IF(Table2[[#This Row],[ Age]]="&lt;10","01 Child",IF(Table2[[#This Row],[ Age]]&gt;64,"04 Senior", IF(Table2[[#This Row],[ Age]]&gt;34,"03 Middle Aged",IF(Table2[[#This Row],[ Age]]&gt;14,"02 Adolescent","01 Child"))))</f>
        <v>01 Child</v>
      </c>
      <c r="D78" s="2" t="s">
        <v>15</v>
      </c>
      <c r="E78" s="3">
        <v>24692</v>
      </c>
      <c r="F78" s="3" t="str">
        <f>TEXT(Table2[[#This Row],[Date]],"mmm")</f>
        <v>Aug</v>
      </c>
      <c r="G78" s="2">
        <v>8</v>
      </c>
      <c r="H78" s="4">
        <v>1967</v>
      </c>
      <c r="I78" s="2" t="str">
        <f>IF(Table2[[#This Row],[Year]]&gt;2000,"2001-2020",IF(Table2[[#This Row],[Year]]&gt;1980,"1981-2000",IF(Table2[[#This Row],[Year]]&gt;1960,"1961-1980",IF(Table2[[#This Row],[Year]]&gt;1940,"1941-1960",IF(Table2[[#This Row],[Year]]&gt;1920,"1921-1940","1900-1920")))))</f>
        <v>1961-1980</v>
      </c>
      <c r="J78" s="2" t="s">
        <v>16</v>
      </c>
      <c r="K78" s="2" t="s">
        <v>354</v>
      </c>
      <c r="L78" s="2" t="str">
        <f>_xlfn.TEXTAFTER(SUBSTITUTE(Table2[[#This Row],[Location]],CHAR(160)," "),", ")</f>
        <v>British Columbia</v>
      </c>
      <c r="M78" s="2" t="s">
        <v>19</v>
      </c>
      <c r="N78" s="2">
        <v>0</v>
      </c>
      <c r="O78" s="2" t="str">
        <f>IF(Table2[[#This Row],[Hunter (num)]]=1,"Hunter","Non-Hunter")</f>
        <v>Non-Hunter</v>
      </c>
      <c r="P78" s="2">
        <v>0</v>
      </c>
      <c r="Q78" s="2" t="str">
        <f>IF(Table2[[#This Row],[Grizzly]]=1,"Grizzly","Other Subspecies")</f>
        <v>Other Subspecies</v>
      </c>
      <c r="R78" s="2">
        <v>0</v>
      </c>
      <c r="S78" s="2" t="str">
        <f>IF(Table2[[#This Row],[Hikers (num)]]=1,"Hiker","Non-Hiker")</f>
        <v>Non-Hiker</v>
      </c>
      <c r="T78" s="2" t="str">
        <f>IF(Table2[[#This Row],[Only one killed]]=1,"Single","Multiple")</f>
        <v>Single</v>
      </c>
      <c r="U78" s="2">
        <v>1</v>
      </c>
      <c r="V78" s="2"/>
    </row>
    <row r="79" spans="1:22">
      <c r="A79" s="2" t="s">
        <v>305</v>
      </c>
      <c r="B79" s="2">
        <v>12</v>
      </c>
      <c r="C79" s="4" t="str">
        <f>IF(Table2[[#This Row],[ Age]]="&lt;10","01 Child",IF(Table2[[#This Row],[ Age]]&gt;64,"04 Senior", IF(Table2[[#This Row],[ Age]]&gt;34,"03 Middle Aged",IF(Table2[[#This Row],[ Age]]&gt;14,"02 Adolescent","01 Child"))))</f>
        <v>01 Child</v>
      </c>
      <c r="D79" s="2" t="s">
        <v>21</v>
      </c>
      <c r="E79" s="3">
        <v>28623</v>
      </c>
      <c r="F79" s="3" t="str">
        <f>TEXT(Table2[[#This Row],[Date]],"mmm")</f>
        <v>May</v>
      </c>
      <c r="G79" s="2">
        <v>5</v>
      </c>
      <c r="H79" s="4">
        <v>1978</v>
      </c>
      <c r="I79" s="2" t="str">
        <f>IF(Table2[[#This Row],[Year]]&gt;2000,"2001-2020",IF(Table2[[#This Row],[Year]]&gt;1980,"1981-2000",IF(Table2[[#This Row],[Year]]&gt;1960,"1961-1980",IF(Table2[[#This Row],[Year]]&gt;1940,"1941-1960",IF(Table2[[#This Row],[Year]]&gt;1920,"1921-1940","1900-1920")))))</f>
        <v>1961-1980</v>
      </c>
      <c r="J79" s="2" t="s">
        <v>16</v>
      </c>
      <c r="K79" s="2" t="s">
        <v>198</v>
      </c>
      <c r="L79" s="2" t="str">
        <f>_xlfn.TEXTAFTER(SUBSTITUTE(Table2[[#This Row],[Location]],CHAR(160)," "),", ")</f>
        <v>Ontario</v>
      </c>
      <c r="M79" s="2" t="s">
        <v>19</v>
      </c>
      <c r="N79" s="2">
        <v>0</v>
      </c>
      <c r="O79" s="2" t="str">
        <f>IF(Table2[[#This Row],[Hunter (num)]]=1,"Hunter","Non-Hunter")</f>
        <v>Non-Hunter</v>
      </c>
      <c r="P79" s="2">
        <v>0</v>
      </c>
      <c r="Q79" s="2" t="str">
        <f>IF(Table2[[#This Row],[Grizzly]]=1,"Grizzly","Other Subspecies")</f>
        <v>Other Subspecies</v>
      </c>
      <c r="R79" s="2">
        <v>0</v>
      </c>
      <c r="S79" s="2" t="str">
        <f>IF(Table2[[#This Row],[Hikers (num)]]=1,"Hiker","Non-Hiker")</f>
        <v>Non-Hiker</v>
      </c>
      <c r="T79" s="2" t="str">
        <f>IF(Table2[[#This Row],[Only one killed]]=1,"Single","Multiple")</f>
        <v>Multiple</v>
      </c>
      <c r="U79" s="2">
        <v>0</v>
      </c>
      <c r="V79" s="2"/>
    </row>
    <row r="80" spans="1:22">
      <c r="A80" s="2" t="s">
        <v>185</v>
      </c>
      <c r="B80" s="2">
        <v>4</v>
      </c>
      <c r="C80" s="4" t="str">
        <f>IF(Table2[[#This Row],[ Age]]="&lt;10","01 Child",IF(Table2[[#This Row],[ Age]]&gt;64,"04 Senior", IF(Table2[[#This Row],[ Age]]&gt;34,"03 Middle Aged",IF(Table2[[#This Row],[ Age]]&gt;14,"02 Adolescent","01 Child"))))</f>
        <v>01 Child</v>
      </c>
      <c r="D80" s="2" t="s">
        <v>21</v>
      </c>
      <c r="E80" s="3">
        <v>34593</v>
      </c>
      <c r="F80" s="3" t="str">
        <f>TEXT(Table2[[#This Row],[Date]],"mmm")</f>
        <v>Sep</v>
      </c>
      <c r="G80" s="2">
        <v>9</v>
      </c>
      <c r="H80" s="4">
        <v>1994</v>
      </c>
      <c r="I80" s="2" t="str">
        <f>IF(Table2[[#This Row],[Year]]&gt;2000,"2001-2020",IF(Table2[[#This Row],[Year]]&gt;1980,"1981-2000",IF(Table2[[#This Row],[Year]]&gt;1960,"1961-1980",IF(Table2[[#This Row],[Year]]&gt;1940,"1941-1960",IF(Table2[[#This Row],[Year]]&gt;1920,"1921-1940","1900-1920")))))</f>
        <v>1981-2000</v>
      </c>
      <c r="J80" s="2" t="s">
        <v>16</v>
      </c>
      <c r="K80" s="2" t="s">
        <v>186</v>
      </c>
      <c r="L80" s="2" t="str">
        <f>_xlfn.TEXTAFTER(SUBSTITUTE(Table2[[#This Row],[Location]],CHAR(160)," "),", ")</f>
        <v>British Columbia</v>
      </c>
      <c r="M80" s="2" t="s">
        <v>19</v>
      </c>
      <c r="N80" s="2">
        <v>0</v>
      </c>
      <c r="O80" s="2" t="str">
        <f>IF(Table2[[#This Row],[Hunter (num)]]=1,"Hunter","Non-Hunter")</f>
        <v>Non-Hunter</v>
      </c>
      <c r="P80" s="2">
        <v>0</v>
      </c>
      <c r="Q80" s="2" t="str">
        <f>IF(Table2[[#This Row],[Grizzly]]=1,"Grizzly","Other Subspecies")</f>
        <v>Other Subspecies</v>
      </c>
      <c r="R80" s="2">
        <v>0</v>
      </c>
      <c r="S80" s="2" t="str">
        <f>IF(Table2[[#This Row],[Hikers (num)]]=1,"Hiker","Non-Hiker")</f>
        <v>Non-Hiker</v>
      </c>
      <c r="T80" s="2" t="str">
        <f>IF(Table2[[#This Row],[Only one killed]]=1,"Single","Multiple")</f>
        <v>Single</v>
      </c>
      <c r="U80" s="2">
        <v>1</v>
      </c>
      <c r="V80" s="2"/>
    </row>
    <row r="81" spans="1:22">
      <c r="A81" s="2" t="s">
        <v>371</v>
      </c>
      <c r="B81" s="2">
        <v>19</v>
      </c>
      <c r="C81" s="4" t="str">
        <f>IF(Table2[[#This Row],[ Age]]="&lt;10","01 Child",IF(Table2[[#This Row],[ Age]]&gt;64,"04 Senior", IF(Table2[[#This Row],[ Age]]&gt;34,"03 Middle Aged",IF(Table2[[#This Row],[ Age]]&gt;14,"02 Adolescent","01 Child"))))</f>
        <v>02 Adolescent</v>
      </c>
      <c r="D81" s="2" t="s">
        <v>15</v>
      </c>
      <c r="E81" s="3">
        <v>24697</v>
      </c>
      <c r="F81" s="3" t="str">
        <f>TEXT(Table2[[#This Row],[Date]],"mmm")</f>
        <v>Aug</v>
      </c>
      <c r="G81" s="2">
        <v>8</v>
      </c>
      <c r="H81" s="4">
        <v>1967</v>
      </c>
      <c r="I81" s="2" t="str">
        <f>IF(Table2[[#This Row],[Year]]&gt;2000,"2001-2020",IF(Table2[[#This Row],[Year]]&gt;1980,"1981-2000",IF(Table2[[#This Row],[Year]]&gt;1960,"1961-1980",IF(Table2[[#This Row],[Year]]&gt;1940,"1941-1960",IF(Table2[[#This Row],[Year]]&gt;1920,"1921-1940","1900-1920")))))</f>
        <v>1961-1980</v>
      </c>
      <c r="J81" s="2" t="s">
        <v>16</v>
      </c>
      <c r="K81" s="2" t="s">
        <v>217</v>
      </c>
      <c r="L81" s="2" t="str">
        <f>_xlfn.TEXTAFTER(SUBSTITUTE(Table2[[#This Row],[Location]],CHAR(160)," "),", ")</f>
        <v>Montana</v>
      </c>
      <c r="M81" s="2" t="s">
        <v>50</v>
      </c>
      <c r="N81" s="2">
        <v>0</v>
      </c>
      <c r="O81" s="2" t="str">
        <f>IF(Table2[[#This Row],[Hunter (num)]]=1,"Hunter","Non-Hunter")</f>
        <v>Non-Hunter</v>
      </c>
      <c r="P81" s="2">
        <v>1</v>
      </c>
      <c r="Q81" s="2" t="str">
        <f>IF(Table2[[#This Row],[Grizzly]]=1,"Grizzly","Other Subspecies")</f>
        <v>Grizzly</v>
      </c>
      <c r="R81" s="2">
        <v>0</v>
      </c>
      <c r="S81" s="2" t="str">
        <f>IF(Table2[[#This Row],[Hikers (num)]]=1,"Hiker","Non-Hiker")</f>
        <v>Non-Hiker</v>
      </c>
      <c r="T81" s="2" t="str">
        <f>IF(Table2[[#This Row],[Only one killed]]=1,"Single","Multiple")</f>
        <v>Multiple</v>
      </c>
      <c r="U81" s="2">
        <v>0</v>
      </c>
      <c r="V81" s="2"/>
    </row>
    <row r="82" spans="1:22">
      <c r="A82" s="2" t="s">
        <v>373</v>
      </c>
      <c r="B82" s="2">
        <v>19</v>
      </c>
      <c r="C82" s="4" t="str">
        <f>IF(Table2[[#This Row],[ Age]]="&lt;10","01 Child",IF(Table2[[#This Row],[ Age]]&gt;64,"04 Senior", IF(Table2[[#This Row],[ Age]]&gt;34,"03 Middle Aged",IF(Table2[[#This Row],[ Age]]&gt;14,"02 Adolescent","01 Child"))))</f>
        <v>02 Adolescent</v>
      </c>
      <c r="D82" s="2" t="s">
        <v>15</v>
      </c>
      <c r="E82" s="3">
        <v>24697</v>
      </c>
      <c r="F82" s="3" t="str">
        <f>TEXT(Table2[[#This Row],[Date]],"mmm")</f>
        <v>Aug</v>
      </c>
      <c r="G82" s="2">
        <v>8</v>
      </c>
      <c r="H82" s="4">
        <v>1967</v>
      </c>
      <c r="I82" s="2" t="str">
        <f>IF(Table2[[#This Row],[Year]]&gt;2000,"2001-2020",IF(Table2[[#This Row],[Year]]&gt;1980,"1981-2000",IF(Table2[[#This Row],[Year]]&gt;1960,"1961-1980",IF(Table2[[#This Row],[Year]]&gt;1940,"1941-1960",IF(Table2[[#This Row],[Year]]&gt;1920,"1921-1940","1900-1920")))))</f>
        <v>1961-1980</v>
      </c>
      <c r="J82" s="2" t="s">
        <v>16</v>
      </c>
      <c r="K82" s="2" t="s">
        <v>217</v>
      </c>
      <c r="L82" s="2" t="str">
        <f>_xlfn.TEXTAFTER(SUBSTITUTE(Table2[[#This Row],[Location]],CHAR(160)," "),", ")</f>
        <v>Montana</v>
      </c>
      <c r="M82" s="2" t="s">
        <v>50</v>
      </c>
      <c r="N82" s="2">
        <v>0</v>
      </c>
      <c r="O82" s="2" t="str">
        <f>IF(Table2[[#This Row],[Hunter (num)]]=1,"Hunter","Non-Hunter")</f>
        <v>Non-Hunter</v>
      </c>
      <c r="P82" s="2">
        <v>1</v>
      </c>
      <c r="Q82" s="2" t="str">
        <f>IF(Table2[[#This Row],[Grizzly]]=1,"Grizzly","Other Subspecies")</f>
        <v>Grizzly</v>
      </c>
      <c r="R82" s="2">
        <v>0</v>
      </c>
      <c r="S82" s="2" t="str">
        <f>IF(Table2[[#This Row],[Hikers (num)]]=1,"Hiker","Non-Hiker")</f>
        <v>Non-Hiker</v>
      </c>
      <c r="T82" s="2" t="str">
        <f>IF(Table2[[#This Row],[Only one killed]]=1,"Single","Multiple")</f>
        <v>Multiple</v>
      </c>
      <c r="U82" s="2">
        <v>0</v>
      </c>
      <c r="V82" s="2"/>
    </row>
    <row r="83" spans="1:22">
      <c r="A83" s="2" t="s">
        <v>42</v>
      </c>
      <c r="B83" s="2">
        <v>24</v>
      </c>
      <c r="C83" s="4" t="str">
        <f>IF(Table2[[#This Row],[ Age]]="&lt;10","01 Child",IF(Table2[[#This Row],[ Age]]&gt;64,"04 Senior", IF(Table2[[#This Row],[ Age]]&gt;34,"03 Middle Aged",IF(Table2[[#This Row],[ Age]]&gt;14,"02 Adolescent","01 Child"))))</f>
        <v>02 Adolescent</v>
      </c>
      <c r="D83" s="2" t="s">
        <v>21</v>
      </c>
      <c r="E83" s="3">
        <v>40409</v>
      </c>
      <c r="F83" s="3" t="str">
        <f>TEXT(Table2[[#This Row],[Date]],"mmm")</f>
        <v>Aug</v>
      </c>
      <c r="G83" s="2">
        <v>8</v>
      </c>
      <c r="H83" s="4">
        <v>2010</v>
      </c>
      <c r="I83" s="2" t="str">
        <f>IF(Table2[[#This Row],[Year]]&gt;2000,"2001-2020",IF(Table2[[#This Row],[Year]]&gt;1980,"1981-2000",IF(Table2[[#This Row],[Year]]&gt;1960,"1961-1980",IF(Table2[[#This Row],[Year]]&gt;1940,"1941-1960",IF(Table2[[#This Row],[Year]]&gt;1920,"1921-1940","1900-1920")))))</f>
        <v>2001-2020</v>
      </c>
      <c r="J83" s="2" t="s">
        <v>43</v>
      </c>
      <c r="K83" s="2" t="s">
        <v>44</v>
      </c>
      <c r="L83" s="2" t="str">
        <f>_xlfn.TEXTAFTER(SUBSTITUTE(Table2[[#This Row],[Location]],CHAR(160)," "),", ")</f>
        <v>Ohio</v>
      </c>
      <c r="M83" s="2" t="s">
        <v>19</v>
      </c>
      <c r="N83" s="2">
        <v>0</v>
      </c>
      <c r="O83" s="2" t="str">
        <f>IF(Table2[[#This Row],[Hunter (num)]]=1,"Hunter","Non-Hunter")</f>
        <v>Non-Hunter</v>
      </c>
      <c r="P83" s="2">
        <v>0</v>
      </c>
      <c r="Q83" s="2" t="str">
        <f>IF(Table2[[#This Row],[Grizzly]]=1,"Grizzly","Other Subspecies")</f>
        <v>Other Subspecies</v>
      </c>
      <c r="R83" s="2">
        <v>0</v>
      </c>
      <c r="S83" s="2" t="str">
        <f>IF(Table2[[#This Row],[Hikers (num)]]=1,"Hiker","Non-Hiker")</f>
        <v>Non-Hiker</v>
      </c>
      <c r="T83" s="2" t="str">
        <f>IF(Table2[[#This Row],[Only one killed]]=1,"Single","Multiple")</f>
        <v>Single</v>
      </c>
      <c r="U83" s="2">
        <v>1</v>
      </c>
      <c r="V83" s="2"/>
    </row>
    <row r="84" spans="1:22">
      <c r="A84" s="2" t="s">
        <v>188</v>
      </c>
      <c r="B84" s="2">
        <v>24</v>
      </c>
      <c r="C84" s="4" t="str">
        <f>IF(Table2[[#This Row],[ Age]]="&lt;10","01 Child",IF(Table2[[#This Row],[ Age]]&gt;64,"04 Senior", IF(Table2[[#This Row],[ Age]]&gt;34,"03 Middle Aged",IF(Table2[[#This Row],[ Age]]&gt;14,"02 Adolescent","01 Child"))))</f>
        <v>02 Adolescent</v>
      </c>
      <c r="D84" s="2" t="s">
        <v>21</v>
      </c>
      <c r="E84" s="3">
        <v>34191</v>
      </c>
      <c r="F84" s="3" t="str">
        <f>TEXT(Table2[[#This Row],[Date]],"mmm")</f>
        <v>Aug</v>
      </c>
      <c r="G84" s="2">
        <v>8</v>
      </c>
      <c r="H84" s="4">
        <v>1993</v>
      </c>
      <c r="I84" s="2" t="str">
        <f>IF(Table2[[#This Row],[Year]]&gt;2000,"2001-2020",IF(Table2[[#This Row],[Year]]&gt;1980,"1981-2000",IF(Table2[[#This Row],[Year]]&gt;1960,"1961-1980",IF(Table2[[#This Row],[Year]]&gt;1940,"1941-1960",IF(Table2[[#This Row],[Year]]&gt;1920,"1921-1940","1900-1920")))))</f>
        <v>1981-2000</v>
      </c>
      <c r="J84" s="2" t="s">
        <v>16</v>
      </c>
      <c r="K84" s="2" t="s">
        <v>189</v>
      </c>
      <c r="L84" s="2" t="str">
        <f>_xlfn.TEXTAFTER(SUBSTITUTE(Table2[[#This Row],[Location]],CHAR(160)," "),", ")</f>
        <v>Colorado</v>
      </c>
      <c r="M84" s="2" t="s">
        <v>19</v>
      </c>
      <c r="N84" s="2">
        <v>0</v>
      </c>
      <c r="O84" s="2" t="str">
        <f>IF(Table2[[#This Row],[Hunter (num)]]=1,"Hunter","Non-Hunter")</f>
        <v>Non-Hunter</v>
      </c>
      <c r="P84" s="2">
        <v>0</v>
      </c>
      <c r="Q84" s="2" t="str">
        <f>IF(Table2[[#This Row],[Grizzly]]=1,"Grizzly","Other Subspecies")</f>
        <v>Other Subspecies</v>
      </c>
      <c r="R84" s="2">
        <v>0</v>
      </c>
      <c r="S84" s="2" t="str">
        <f>IF(Table2[[#This Row],[Hikers (num)]]=1,"Hiker","Non-Hiker")</f>
        <v>Non-Hiker</v>
      </c>
      <c r="T84" s="2" t="str">
        <f>IF(Table2[[#This Row],[Only one killed]]=1,"Single","Multiple")</f>
        <v>Single</v>
      </c>
      <c r="U84" s="2">
        <v>1</v>
      </c>
      <c r="V84" s="2"/>
    </row>
    <row r="85" spans="1:22">
      <c r="A85" s="2" t="s">
        <v>264</v>
      </c>
      <c r="B85" s="2">
        <v>24</v>
      </c>
      <c r="C85" s="4" t="str">
        <f>IF(Table2[[#This Row],[ Age]]="&lt;10","01 Child",IF(Table2[[#This Row],[ Age]]&gt;64,"04 Senior", IF(Table2[[#This Row],[ Age]]&gt;34,"03 Middle Aged",IF(Table2[[#This Row],[ Age]]&gt;14,"02 Adolescent","01 Child"))))</f>
        <v>02 Adolescent</v>
      </c>
      <c r="D85" s="2" t="s">
        <v>15</v>
      </c>
      <c r="E85" s="3">
        <v>29447</v>
      </c>
      <c r="F85" s="3" t="str">
        <f>TEXT(Table2[[#This Row],[Date]],"mmm")</f>
        <v>Aug</v>
      </c>
      <c r="G85" s="2">
        <v>8</v>
      </c>
      <c r="H85" s="4">
        <v>1980</v>
      </c>
      <c r="I85" s="2" t="str">
        <f>IF(Table2[[#This Row],[Year]]&gt;2000,"2001-2020",IF(Table2[[#This Row],[Year]]&gt;1980,"1981-2000",IF(Table2[[#This Row],[Year]]&gt;1960,"1961-1980",IF(Table2[[#This Row],[Year]]&gt;1940,"1941-1960",IF(Table2[[#This Row],[Year]]&gt;1920,"1921-1940","1900-1920")))))</f>
        <v>1961-1980</v>
      </c>
      <c r="J85" s="2" t="s">
        <v>16</v>
      </c>
      <c r="K85" s="2" t="s">
        <v>262</v>
      </c>
      <c r="L85" s="2" t="str">
        <f>_xlfn.TEXTAFTER(SUBSTITUTE(Table2[[#This Row],[Location]],CHAR(160)," "),", ")</f>
        <v>Alberta</v>
      </c>
      <c r="M85" s="2" t="s">
        <v>19</v>
      </c>
      <c r="N85" s="2">
        <v>0</v>
      </c>
      <c r="O85" s="2" t="str">
        <f>IF(Table2[[#This Row],[Hunter (num)]]=1,"Hunter","Non-Hunter")</f>
        <v>Non-Hunter</v>
      </c>
      <c r="P85" s="2">
        <v>0</v>
      </c>
      <c r="Q85" s="2" t="str">
        <f>IF(Table2[[#This Row],[Grizzly]]=1,"Grizzly","Other Subspecies")</f>
        <v>Other Subspecies</v>
      </c>
      <c r="R85" s="2">
        <v>0</v>
      </c>
      <c r="S85" s="2" t="str">
        <f>IF(Table2[[#This Row],[Hikers (num)]]=1,"Hiker","Non-Hiker")</f>
        <v>Non-Hiker</v>
      </c>
      <c r="T85" s="2" t="str">
        <f>IF(Table2[[#This Row],[Only one killed]]=1,"Single","Multiple")</f>
        <v>Multiple</v>
      </c>
      <c r="U85" s="2">
        <v>0</v>
      </c>
      <c r="V85" s="2"/>
    </row>
    <row r="86" spans="1:22">
      <c r="A86" s="2" t="s">
        <v>222</v>
      </c>
      <c r="B86" s="2">
        <v>33</v>
      </c>
      <c r="C86" s="4" t="str">
        <f>IF(Table2[[#This Row],[ Age]]="&lt;10","01 Child",IF(Table2[[#This Row],[ Age]]&gt;64,"04 Senior", IF(Table2[[#This Row],[ Age]]&gt;34,"03 Middle Aged",IF(Table2[[#This Row],[ Age]]&gt;14,"02 Adolescent","01 Child"))))</f>
        <v>02 Adolescent</v>
      </c>
      <c r="D86" s="2" t="s">
        <v>21</v>
      </c>
      <c r="E86" s="3">
        <v>35300</v>
      </c>
      <c r="F86" s="3" t="str">
        <f>TEXT(Table2[[#This Row],[Date]],"mmm")</f>
        <v>Aug</v>
      </c>
      <c r="G86" s="2">
        <v>8</v>
      </c>
      <c r="H86" s="4">
        <v>1996</v>
      </c>
      <c r="I86" s="2" t="str">
        <f>IF(Table2[[#This Row],[Year]]&gt;2000,"2001-2020",IF(Table2[[#This Row],[Year]]&gt;1980,"1981-2000",IF(Table2[[#This Row],[Year]]&gt;1960,"1961-1980",IF(Table2[[#This Row],[Year]]&gt;1940,"1941-1960",IF(Table2[[#This Row],[Year]]&gt;1920,"1921-1940","1900-1920")))))</f>
        <v>1981-2000</v>
      </c>
      <c r="J86" s="2" t="s">
        <v>16</v>
      </c>
      <c r="K86" s="2" t="s">
        <v>223</v>
      </c>
      <c r="L86" s="2" t="str">
        <f>_xlfn.TEXTAFTER(SUBSTITUTE(Table2[[#This Row],[Location]],CHAR(160)," "),", ")</f>
        <v>Alaska</v>
      </c>
      <c r="M86" s="2" t="s">
        <v>50</v>
      </c>
      <c r="N86" s="2">
        <v>0</v>
      </c>
      <c r="O86" s="2" t="str">
        <f>IF(Table2[[#This Row],[Hunter (num)]]=1,"Hunter","Non-Hunter")</f>
        <v>Non-Hunter</v>
      </c>
      <c r="P86" s="2">
        <v>0</v>
      </c>
      <c r="Q86" s="2" t="str">
        <f>IF(Table2[[#This Row],[Grizzly]]=1,"Grizzly","Other Subspecies")</f>
        <v>Other Subspecies</v>
      </c>
      <c r="R86" s="2">
        <v>0</v>
      </c>
      <c r="S86" s="2" t="str">
        <f>IF(Table2[[#This Row],[Hikers (num)]]=1,"Hiker","Non-Hiker")</f>
        <v>Non-Hiker</v>
      </c>
      <c r="T86" s="2" t="str">
        <f>IF(Table2[[#This Row],[Only one killed]]=1,"Single","Multiple")</f>
        <v>Single</v>
      </c>
      <c r="U86" s="2">
        <v>1</v>
      </c>
      <c r="V86" s="2"/>
    </row>
    <row r="87" spans="1:22">
      <c r="A87" s="2" t="s">
        <v>181</v>
      </c>
      <c r="B87" s="2">
        <v>37</v>
      </c>
      <c r="C87" s="4" t="str">
        <f>IF(Table2[[#This Row],[ Age]]="&lt;10","01 Child",IF(Table2[[#This Row],[ Age]]&gt;64,"04 Senior", IF(Table2[[#This Row],[ Age]]&gt;34,"03 Middle Aged",IF(Table2[[#This Row],[ Age]]&gt;14,"02 Adolescent","01 Child"))))</f>
        <v>03 Middle Aged</v>
      </c>
      <c r="D87" s="2" t="s">
        <v>15</v>
      </c>
      <c r="E87" s="3">
        <v>35656</v>
      </c>
      <c r="F87" s="3" t="str">
        <f>TEXT(Table2[[#This Row],[Date]],"mmm")</f>
        <v>Aug</v>
      </c>
      <c r="G87" s="2">
        <v>8</v>
      </c>
      <c r="H87" s="4">
        <v>1997</v>
      </c>
      <c r="I87" s="2" t="str">
        <f>IF(Table2[[#This Row],[Year]]&gt;2000,"2001-2020",IF(Table2[[#This Row],[Year]]&gt;1980,"1981-2000",IF(Table2[[#This Row],[Year]]&gt;1960,"1961-1980",IF(Table2[[#This Row],[Year]]&gt;1940,"1941-1960",IF(Table2[[#This Row],[Year]]&gt;1920,"1921-1940","1900-1920")))))</f>
        <v>1981-2000</v>
      </c>
      <c r="J87" s="2" t="s">
        <v>16</v>
      </c>
      <c r="K87" s="2" t="s">
        <v>179</v>
      </c>
      <c r="L87" s="2" t="str">
        <f>_xlfn.TEXTAFTER(SUBSTITUTE(Table2[[#This Row],[Location]],CHAR(160)," "),", ")</f>
        <v>British Columbia</v>
      </c>
      <c r="M87" s="2" t="s">
        <v>19</v>
      </c>
      <c r="N87" s="2">
        <v>0</v>
      </c>
      <c r="O87" s="2" t="str">
        <f>IF(Table2[[#This Row],[Hunter (num)]]=1,"Hunter","Non-Hunter")</f>
        <v>Non-Hunter</v>
      </c>
      <c r="P87" s="2">
        <v>0</v>
      </c>
      <c r="Q87" s="2" t="str">
        <f>IF(Table2[[#This Row],[Grizzly]]=1,"Grizzly","Other Subspecies")</f>
        <v>Other Subspecies</v>
      </c>
      <c r="R87" s="2">
        <v>0</v>
      </c>
      <c r="S87" s="2" t="str">
        <f>IF(Table2[[#This Row],[Hikers (num)]]=1,"Hiker","Non-Hiker")</f>
        <v>Non-Hiker</v>
      </c>
      <c r="T87" s="2" t="str">
        <f>IF(Table2[[#This Row],[Only one killed]]=1,"Single","Multiple")</f>
        <v>Multiple</v>
      </c>
      <c r="U87" s="2">
        <v>0</v>
      </c>
      <c r="V87" s="2"/>
    </row>
    <row r="88" spans="1:22">
      <c r="A88" s="2" t="s">
        <v>285</v>
      </c>
      <c r="B88" s="2">
        <v>38</v>
      </c>
      <c r="C88" s="4" t="str">
        <f>IF(Table2[[#This Row],[ Age]]="&lt;10","01 Child",IF(Table2[[#This Row],[ Age]]&gt;64,"04 Senior", IF(Table2[[#This Row],[ Age]]&gt;34,"03 Middle Aged",IF(Table2[[#This Row],[ Age]]&gt;14,"02 Adolescent","01 Child"))))</f>
        <v>03 Middle Aged</v>
      </c>
      <c r="D88" s="2" t="s">
        <v>21</v>
      </c>
      <c r="E88" s="3">
        <v>29457</v>
      </c>
      <c r="F88" s="3" t="str">
        <f>TEXT(Table2[[#This Row],[Date]],"mmm")</f>
        <v>Aug</v>
      </c>
      <c r="G88" s="2">
        <v>8</v>
      </c>
      <c r="H88" s="4">
        <v>1980</v>
      </c>
      <c r="I88" s="2" t="str">
        <f>IF(Table2[[#This Row],[Year]]&gt;2000,"2001-2020",IF(Table2[[#This Row],[Year]]&gt;1980,"1981-2000",IF(Table2[[#This Row],[Year]]&gt;1960,"1961-1980",IF(Table2[[#This Row],[Year]]&gt;1940,"1941-1960",IF(Table2[[#This Row],[Year]]&gt;1920,"1921-1940","1900-1920")))))</f>
        <v>1961-1980</v>
      </c>
      <c r="J88" s="2" t="s">
        <v>16</v>
      </c>
      <c r="K88" s="2" t="s">
        <v>286</v>
      </c>
      <c r="L88" s="2" t="str">
        <f>_xlfn.TEXTAFTER(SUBSTITUTE(Table2[[#This Row],[Location]],CHAR(160)," "),", ")</f>
        <v>Alberta</v>
      </c>
      <c r="M88" s="2" t="s">
        <v>50</v>
      </c>
      <c r="N88" s="2">
        <v>0</v>
      </c>
      <c r="O88" s="2" t="str">
        <f>IF(Table2[[#This Row],[Hunter (num)]]=1,"Hunter","Non-Hunter")</f>
        <v>Non-Hunter</v>
      </c>
      <c r="P88" s="2">
        <v>0</v>
      </c>
      <c r="Q88" s="2" t="str">
        <f>IF(Table2[[#This Row],[Grizzly]]=1,"Grizzly","Other Subspecies")</f>
        <v>Other Subspecies</v>
      </c>
      <c r="R88" s="2">
        <v>0</v>
      </c>
      <c r="S88" s="2" t="str">
        <f>IF(Table2[[#This Row],[Hikers (num)]]=1,"Hiker","Non-Hiker")</f>
        <v>Non-Hiker</v>
      </c>
      <c r="T88" s="2" t="str">
        <f>IF(Table2[[#This Row],[Only one killed]]=1,"Single","Multiple")</f>
        <v>Single</v>
      </c>
      <c r="U88" s="2">
        <v>1</v>
      </c>
      <c r="V88" s="2"/>
    </row>
    <row r="89" spans="1:22">
      <c r="A89" s="2" t="s">
        <v>330</v>
      </c>
      <c r="B89" s="2">
        <v>38</v>
      </c>
      <c r="C89" s="4" t="str">
        <f>IF(Table2[[#This Row],[ Age]]="&lt;10","01 Child",IF(Table2[[#This Row],[ Age]]&gt;64,"04 Senior", IF(Table2[[#This Row],[ Age]]&gt;34,"03 Middle Aged",IF(Table2[[#This Row],[ Age]]&gt;14,"02 Adolescent","01 Child"))))</f>
        <v>03 Middle Aged</v>
      </c>
      <c r="D89" s="2" t="s">
        <v>21</v>
      </c>
      <c r="E89" s="3">
        <v>27242</v>
      </c>
      <c r="F89" s="3" t="str">
        <f>TEXT(Table2[[#This Row],[Date]],"mmm")</f>
        <v>Aug</v>
      </c>
      <c r="G89" s="2">
        <v>8</v>
      </c>
      <c r="H89" s="4">
        <v>1974</v>
      </c>
      <c r="I89" s="2" t="str">
        <f>IF(Table2[[#This Row],[Year]]&gt;2000,"2001-2020",IF(Table2[[#This Row],[Year]]&gt;1980,"1981-2000",IF(Table2[[#This Row],[Year]]&gt;1960,"1961-1980",IF(Table2[[#This Row],[Year]]&gt;1940,"1941-1960",IF(Table2[[#This Row],[Year]]&gt;1920,"1921-1940","1900-1920")))))</f>
        <v>1961-1980</v>
      </c>
      <c r="J89" s="2" t="s">
        <v>16</v>
      </c>
      <c r="K89" s="2" t="s">
        <v>331</v>
      </c>
      <c r="L89" s="2" t="str">
        <f>_xlfn.TEXTAFTER(SUBSTITUTE(Table2[[#This Row],[Location]],CHAR(160)," "),", ")</f>
        <v>Alaska</v>
      </c>
      <c r="M89" s="2" t="s">
        <v>50</v>
      </c>
      <c r="N89" s="2">
        <v>0</v>
      </c>
      <c r="O89" s="2" t="str">
        <f>IF(Table2[[#This Row],[Hunter (num)]]=1,"Hunter","Non-Hunter")</f>
        <v>Non-Hunter</v>
      </c>
      <c r="P89" s="2">
        <v>1</v>
      </c>
      <c r="Q89" s="2" t="str">
        <f>IF(Table2[[#This Row],[Grizzly]]=1,"Grizzly","Other Subspecies")</f>
        <v>Grizzly</v>
      </c>
      <c r="R89" s="2">
        <v>0</v>
      </c>
      <c r="S89" s="2" t="str">
        <f>IF(Table2[[#This Row],[Hikers (num)]]=1,"Hiker","Non-Hiker")</f>
        <v>Non-Hiker</v>
      </c>
      <c r="T89" s="2" t="str">
        <f>IF(Table2[[#This Row],[Only one killed]]=1,"Single","Multiple")</f>
        <v>Single</v>
      </c>
      <c r="U89" s="2">
        <v>1</v>
      </c>
      <c r="V89" s="2"/>
    </row>
    <row r="90" spans="1:22">
      <c r="A90" s="2" t="s">
        <v>213</v>
      </c>
      <c r="B90" s="2">
        <v>40</v>
      </c>
      <c r="C90" s="4" t="str">
        <f>IF(Table2[[#This Row],[ Age]]="&lt;10","01 Child",IF(Table2[[#This Row],[ Age]]&gt;64,"04 Senior", IF(Table2[[#This Row],[ Age]]&gt;34,"03 Middle Aged",IF(Table2[[#This Row],[ Age]]&gt;14,"02 Adolescent","01 Child"))))</f>
        <v>03 Middle Aged</v>
      </c>
      <c r="D90" s="2" t="s">
        <v>21</v>
      </c>
      <c r="E90" s="3">
        <v>36029</v>
      </c>
      <c r="F90" s="3" t="str">
        <f>TEXT(Table2[[#This Row],[Date]],"mmm")</f>
        <v>Aug</v>
      </c>
      <c r="G90" s="2">
        <v>8</v>
      </c>
      <c r="H90" s="4">
        <v>1998</v>
      </c>
      <c r="I90" s="2" t="str">
        <f>IF(Table2[[#This Row],[Year]]&gt;2000,"2001-2020",IF(Table2[[#This Row],[Year]]&gt;1980,"1981-2000",IF(Table2[[#This Row],[Year]]&gt;1960,"1961-1980",IF(Table2[[#This Row],[Year]]&gt;1940,"1941-1960",IF(Table2[[#This Row],[Year]]&gt;1920,"1921-1940","1900-1920")))))</f>
        <v>1981-2000</v>
      </c>
      <c r="J90" s="2" t="s">
        <v>16</v>
      </c>
      <c r="K90" s="2" t="s">
        <v>214</v>
      </c>
      <c r="L90" s="2" t="str">
        <f>_xlfn.TEXTAFTER(SUBSTITUTE(Table2[[#This Row],[Location]],CHAR(160)," "),", ")</f>
        <v>Alberta</v>
      </c>
      <c r="M90" s="2" t="s">
        <v>50</v>
      </c>
      <c r="N90" s="2">
        <v>0</v>
      </c>
      <c r="O90" s="2" t="str">
        <f>IF(Table2[[#This Row],[Hunter (num)]]=1,"Hunter","Non-Hunter")</f>
        <v>Non-Hunter</v>
      </c>
      <c r="P90" s="2">
        <v>1</v>
      </c>
      <c r="Q90" s="2" t="str">
        <f>IF(Table2[[#This Row],[Grizzly]]=1,"Grizzly","Other Subspecies")</f>
        <v>Grizzly</v>
      </c>
      <c r="R90" s="2">
        <v>0</v>
      </c>
      <c r="S90" s="2" t="str">
        <f>IF(Table2[[#This Row],[Hikers (num)]]=1,"Hiker","Non-Hiker")</f>
        <v>Non-Hiker</v>
      </c>
      <c r="T90" s="2" t="str">
        <f>IF(Table2[[#This Row],[Only one killed]]=1,"Single","Multiple")</f>
        <v>Single</v>
      </c>
      <c r="U90" s="2">
        <v>1</v>
      </c>
      <c r="V90" s="2"/>
    </row>
    <row r="91" spans="1:22">
      <c r="A91" s="2" t="s">
        <v>341</v>
      </c>
      <c r="B91" s="2">
        <v>43</v>
      </c>
      <c r="C91" s="4" t="str">
        <f>IF(Table2[[#This Row],[ Age]]="&lt;10","01 Child",IF(Table2[[#This Row],[ Age]]&gt;64,"04 Senior", IF(Table2[[#This Row],[ Age]]&gt;34,"03 Middle Aged",IF(Table2[[#This Row],[ Age]]&gt;14,"02 Adolescent","01 Child"))))</f>
        <v>03 Middle Aged</v>
      </c>
      <c r="D91" s="2" t="s">
        <v>21</v>
      </c>
      <c r="E91" s="3">
        <v>27998</v>
      </c>
      <c r="F91" s="3" t="str">
        <f>TEXT(Table2[[#This Row],[Date]],"mmm")</f>
        <v>Aug</v>
      </c>
      <c r="G91" s="2">
        <v>8</v>
      </c>
      <c r="H91" s="4">
        <v>1976</v>
      </c>
      <c r="I91" s="2" t="str">
        <f>IF(Table2[[#This Row],[Year]]&gt;2000,"2001-2020",IF(Table2[[#This Row],[Year]]&gt;1980,"1981-2000",IF(Table2[[#This Row],[Year]]&gt;1960,"1961-1980",IF(Table2[[#This Row],[Year]]&gt;1940,"1941-1960",IF(Table2[[#This Row],[Year]]&gt;1920,"1921-1940","1900-1920")))))</f>
        <v>1961-1980</v>
      </c>
      <c r="J91" s="2" t="s">
        <v>43</v>
      </c>
      <c r="K91" s="2" t="s">
        <v>342</v>
      </c>
      <c r="L91" s="2" t="str">
        <f>_xlfn.TEXTAFTER(SUBSTITUTE(Table2[[#This Row],[Location]],CHAR(160)," "),", ")</f>
        <v>Maryland</v>
      </c>
      <c r="M91" s="2" t="s">
        <v>96</v>
      </c>
      <c r="N91" s="2">
        <v>0</v>
      </c>
      <c r="O91" s="2" t="str">
        <f>IF(Table2[[#This Row],[Hunter (num)]]=1,"Hunter","Non-Hunter")</f>
        <v>Non-Hunter</v>
      </c>
      <c r="P91" s="2">
        <v>0</v>
      </c>
      <c r="Q91" s="2" t="str">
        <f>IF(Table2[[#This Row],[Grizzly]]=1,"Grizzly","Other Subspecies")</f>
        <v>Other Subspecies</v>
      </c>
      <c r="R91" s="2">
        <v>0</v>
      </c>
      <c r="S91" s="2" t="str">
        <f>IF(Table2[[#This Row],[Hikers (num)]]=1,"Hiker","Non-Hiker")</f>
        <v>Non-Hiker</v>
      </c>
      <c r="T91" s="2" t="str">
        <f>IF(Table2[[#This Row],[Only one killed]]=1,"Single","Multiple")</f>
        <v>Single</v>
      </c>
      <c r="U91" s="2">
        <v>1</v>
      </c>
      <c r="V91" s="2"/>
    </row>
    <row r="92" spans="1:22">
      <c r="A92" s="2" t="s">
        <v>261</v>
      </c>
      <c r="B92" s="2">
        <v>44</v>
      </c>
      <c r="C92" s="4" t="str">
        <f>IF(Table2[[#This Row],[ Age]]="&lt;10","01 Child",IF(Table2[[#This Row],[ Age]]&gt;64,"04 Senior", IF(Table2[[#This Row],[ Age]]&gt;34,"03 Middle Aged",IF(Table2[[#This Row],[ Age]]&gt;14,"02 Adolescent","01 Child"))))</f>
        <v>03 Middle Aged</v>
      </c>
      <c r="D92" s="2" t="s">
        <v>21</v>
      </c>
      <c r="E92" s="3">
        <v>29447</v>
      </c>
      <c r="F92" s="3" t="str">
        <f>TEXT(Table2[[#This Row],[Date]],"mmm")</f>
        <v>Aug</v>
      </c>
      <c r="G92" s="2">
        <v>8</v>
      </c>
      <c r="H92" s="4">
        <v>1980</v>
      </c>
      <c r="I92" s="2" t="str">
        <f>IF(Table2[[#This Row],[Year]]&gt;2000,"2001-2020",IF(Table2[[#This Row],[Year]]&gt;1980,"1981-2000",IF(Table2[[#This Row],[Year]]&gt;1960,"1961-1980",IF(Table2[[#This Row],[Year]]&gt;1940,"1941-1960",IF(Table2[[#This Row],[Year]]&gt;1920,"1921-1940","1900-1920")))))</f>
        <v>1961-1980</v>
      </c>
      <c r="J92" s="2" t="s">
        <v>16</v>
      </c>
      <c r="K92" s="2" t="s">
        <v>262</v>
      </c>
      <c r="L92" s="2" t="str">
        <f>_xlfn.TEXTAFTER(SUBSTITUTE(Table2[[#This Row],[Location]],CHAR(160)," "),", ")</f>
        <v>Alberta</v>
      </c>
      <c r="M92" s="2" t="s">
        <v>19</v>
      </c>
      <c r="N92" s="2">
        <v>0</v>
      </c>
      <c r="O92" s="2" t="str">
        <f>IF(Table2[[#This Row],[Hunter (num)]]=1,"Hunter","Non-Hunter")</f>
        <v>Non-Hunter</v>
      </c>
      <c r="P92" s="2">
        <v>0</v>
      </c>
      <c r="Q92" s="2" t="str">
        <f>IF(Table2[[#This Row],[Grizzly]]=1,"Grizzly","Other Subspecies")</f>
        <v>Other Subspecies</v>
      </c>
      <c r="R92" s="2">
        <v>0</v>
      </c>
      <c r="S92" s="2" t="str">
        <f>IF(Table2[[#This Row],[Hikers (num)]]=1,"Hiker","Non-Hiker")</f>
        <v>Non-Hiker</v>
      </c>
      <c r="T92" s="2" t="str">
        <f>IF(Table2[[#This Row],[Only one killed]]=1,"Single","Multiple")</f>
        <v>Multiple</v>
      </c>
      <c r="U92" s="2">
        <v>0</v>
      </c>
      <c r="V92" s="2"/>
    </row>
    <row r="93" spans="1:22">
      <c r="A93" s="2" t="s">
        <v>419</v>
      </c>
      <c r="B93" s="2">
        <v>45</v>
      </c>
      <c r="C93" s="4" t="str">
        <f>IF(Table2[[#This Row],[ Age]]="&lt;10","01 Child",IF(Table2[[#This Row],[ Age]]&gt;64,"04 Senior", IF(Table2[[#This Row],[ Age]]&gt;34,"03 Middle Aged",IF(Table2[[#This Row],[ Age]]&gt;14,"02 Adolescent","01 Child"))))</f>
        <v>03 Middle Aged</v>
      </c>
      <c r="D93" s="2" t="s">
        <v>15</v>
      </c>
      <c r="E93" s="3">
        <v>15576</v>
      </c>
      <c r="F93" s="3" t="str">
        <f>TEXT(Table2[[#This Row],[Date]],"mmm")</f>
        <v>Aug</v>
      </c>
      <c r="G93" s="2">
        <v>8</v>
      </c>
      <c r="H93" s="4">
        <v>1942</v>
      </c>
      <c r="I93" s="2" t="str">
        <f>IF(Table2[[#This Row],[Year]]&gt;2000,"2001-2020",IF(Table2[[#This Row],[Year]]&gt;1980,"1981-2000",IF(Table2[[#This Row],[Year]]&gt;1960,"1961-1980",IF(Table2[[#This Row],[Year]]&gt;1940,"1941-1960",IF(Table2[[#This Row],[Year]]&gt;1920,"1921-1940","1900-1920")))))</f>
        <v>1941-1960</v>
      </c>
      <c r="J93" s="2" t="s">
        <v>16</v>
      </c>
      <c r="K93" s="2" t="s">
        <v>66</v>
      </c>
      <c r="L93" s="2" t="str">
        <f>_xlfn.TEXTAFTER(SUBSTITUTE(Table2[[#This Row],[Location]],CHAR(160)," "),", ")</f>
        <v>Wyoming</v>
      </c>
      <c r="M93" s="2" t="s">
        <v>50</v>
      </c>
      <c r="N93" s="2">
        <v>0</v>
      </c>
      <c r="O93" s="2" t="str">
        <f>IF(Table2[[#This Row],[Hunter (num)]]=1,"Hunter","Non-Hunter")</f>
        <v>Non-Hunter</v>
      </c>
      <c r="P93" s="2">
        <v>0</v>
      </c>
      <c r="Q93" s="2" t="str">
        <f>IF(Table2[[#This Row],[Grizzly]]=1,"Grizzly","Other Subspecies")</f>
        <v>Other Subspecies</v>
      </c>
      <c r="R93" s="2">
        <v>0</v>
      </c>
      <c r="S93" s="2" t="str">
        <f>IF(Table2[[#This Row],[Hikers (num)]]=1,"Hiker","Non-Hiker")</f>
        <v>Non-Hiker</v>
      </c>
      <c r="T93" s="2" t="str">
        <f>IF(Table2[[#This Row],[Only one killed]]=1,"Single","Multiple")</f>
        <v>Single</v>
      </c>
      <c r="U93" s="2">
        <v>1</v>
      </c>
      <c r="V93" s="2"/>
    </row>
    <row r="94" spans="1:22">
      <c r="A94" s="2" t="s">
        <v>77</v>
      </c>
      <c r="B94" s="2">
        <v>49</v>
      </c>
      <c r="C94" s="4" t="str">
        <f>IF(Table2[[#This Row],[ Age]]="&lt;10","01 Child",IF(Table2[[#This Row],[ Age]]&gt;64,"04 Senior", IF(Table2[[#This Row],[ Age]]&gt;34,"03 Middle Aged",IF(Table2[[#This Row],[ Age]]&gt;14,"02 Adolescent","01 Child"))))</f>
        <v>03 Middle Aged</v>
      </c>
      <c r="D94" s="2" t="s">
        <v>21</v>
      </c>
      <c r="E94" s="3">
        <v>41145</v>
      </c>
      <c r="F94" s="3" t="str">
        <f>TEXT(Table2[[#This Row],[Date]],"mmm")</f>
        <v>Aug</v>
      </c>
      <c r="G94" s="2">
        <v>8</v>
      </c>
      <c r="H94" s="4">
        <v>2012</v>
      </c>
      <c r="I94" s="2" t="str">
        <f>IF(Table2[[#This Row],[Year]]&gt;2000,"2001-2020",IF(Table2[[#This Row],[Year]]&gt;1980,"1981-2000",IF(Table2[[#This Row],[Year]]&gt;1960,"1961-1980",IF(Table2[[#This Row],[Year]]&gt;1940,"1941-1960",IF(Table2[[#This Row],[Year]]&gt;1920,"1921-1940","1900-1920")))))</f>
        <v>2001-2020</v>
      </c>
      <c r="J94" s="2" t="s">
        <v>16</v>
      </c>
      <c r="K94" s="2" t="s">
        <v>78</v>
      </c>
      <c r="L94" s="2" t="str">
        <f>_xlfn.TEXTAFTER(SUBSTITUTE(Table2[[#This Row],[Location]],CHAR(160)," "),", ")</f>
        <v>Alaska</v>
      </c>
      <c r="M94" s="2" t="s">
        <v>50</v>
      </c>
      <c r="N94" s="2">
        <v>0</v>
      </c>
      <c r="O94" s="2" t="str">
        <f>IF(Table2[[#This Row],[Hunter (num)]]=1,"Hunter","Non-Hunter")</f>
        <v>Non-Hunter</v>
      </c>
      <c r="P94" s="2">
        <v>1</v>
      </c>
      <c r="Q94" s="2" t="str">
        <f>IF(Table2[[#This Row],[Grizzly]]=1,"Grizzly","Other Subspecies")</f>
        <v>Grizzly</v>
      </c>
      <c r="R94" s="2">
        <v>1</v>
      </c>
      <c r="S94" s="2" t="str">
        <f>IF(Table2[[#This Row],[Hikers (num)]]=1,"Hiker","Non-Hiker")</f>
        <v>Hiker</v>
      </c>
      <c r="T94" s="2" t="str">
        <f>IF(Table2[[#This Row],[Only one killed]]=1,"Single","Multiple")</f>
        <v>Single</v>
      </c>
      <c r="U94" s="2">
        <v>1</v>
      </c>
      <c r="V94" s="2"/>
    </row>
    <row r="95" spans="1:22">
      <c r="A95" s="2" t="s">
        <v>365</v>
      </c>
      <c r="B95" s="2">
        <v>51</v>
      </c>
      <c r="C95" s="4" t="str">
        <f>IF(Table2[[#This Row],[ Age]]="&lt;10","01 Child",IF(Table2[[#This Row],[ Age]]&gt;64,"04 Senior", IF(Table2[[#This Row],[ Age]]&gt;34,"03 Middle Aged",IF(Table2[[#This Row],[ Age]]&gt;14,"02 Adolescent","01 Child"))))</f>
        <v>03 Middle Aged</v>
      </c>
      <c r="D95" s="2" t="s">
        <v>21</v>
      </c>
      <c r="E95" s="3">
        <v>23239</v>
      </c>
      <c r="F95" s="3" t="str">
        <f>TEXT(Table2[[#This Row],[Date]],"mmm")</f>
        <v>Aug</v>
      </c>
      <c r="G95" s="2">
        <v>8</v>
      </c>
      <c r="H95" s="4">
        <v>1963</v>
      </c>
      <c r="I95" s="2" t="str">
        <f>IF(Table2[[#This Row],[Year]]&gt;2000,"2001-2020",IF(Table2[[#This Row],[Year]]&gt;1980,"1981-2000",IF(Table2[[#This Row],[Year]]&gt;1960,"1961-1980",IF(Table2[[#This Row],[Year]]&gt;1940,"1941-1960",IF(Table2[[#This Row],[Year]]&gt;1920,"1921-1940","1900-1920")))))</f>
        <v>1961-1980</v>
      </c>
      <c r="J95" s="2" t="s">
        <v>16</v>
      </c>
      <c r="K95" s="2" t="s">
        <v>366</v>
      </c>
      <c r="L95" s="2" t="str">
        <f>_xlfn.TEXTAFTER(SUBSTITUTE(Table2[[#This Row],[Location]],CHAR(160)," "),", ")</f>
        <v>Alaska</v>
      </c>
      <c r="M95" s="2" t="s">
        <v>19</v>
      </c>
      <c r="N95" s="2">
        <v>0</v>
      </c>
      <c r="O95" s="2" t="str">
        <f>IF(Table2[[#This Row],[Hunter (num)]]=1,"Hunter","Non-Hunter")</f>
        <v>Non-Hunter</v>
      </c>
      <c r="P95" s="2">
        <v>0</v>
      </c>
      <c r="Q95" s="2" t="str">
        <f>IF(Table2[[#This Row],[Grizzly]]=1,"Grizzly","Other Subspecies")</f>
        <v>Other Subspecies</v>
      </c>
      <c r="R95" s="2">
        <v>0</v>
      </c>
      <c r="S95" s="2" t="str">
        <f>IF(Table2[[#This Row],[Hikers (num)]]=1,"Hiker","Non-Hiker")</f>
        <v>Non-Hiker</v>
      </c>
      <c r="T95" s="2" t="str">
        <f>IF(Table2[[#This Row],[Only one killed]]=1,"Single","Multiple")</f>
        <v>Single</v>
      </c>
      <c r="U95" s="2">
        <v>1</v>
      </c>
      <c r="V95" s="2"/>
    </row>
    <row r="96" spans="1:22">
      <c r="A96" s="2" t="s">
        <v>178</v>
      </c>
      <c r="B96" s="2">
        <v>56</v>
      </c>
      <c r="C96" s="4" t="str">
        <f>IF(Table2[[#This Row],[ Age]]="&lt;10","01 Child",IF(Table2[[#This Row],[ Age]]&gt;64,"04 Senior", IF(Table2[[#This Row],[ Age]]&gt;34,"03 Middle Aged",IF(Table2[[#This Row],[ Age]]&gt;14,"02 Adolescent","01 Child"))))</f>
        <v>03 Middle Aged</v>
      </c>
      <c r="D96" s="2" t="s">
        <v>21</v>
      </c>
      <c r="E96" s="3">
        <v>35656</v>
      </c>
      <c r="F96" s="3" t="str">
        <f>TEXT(Table2[[#This Row],[Date]],"mmm")</f>
        <v>Aug</v>
      </c>
      <c r="G96" s="2">
        <v>8</v>
      </c>
      <c r="H96" s="4">
        <v>1997</v>
      </c>
      <c r="I96" s="2" t="str">
        <f>IF(Table2[[#This Row],[Year]]&gt;2000,"2001-2020",IF(Table2[[#This Row],[Year]]&gt;1980,"1981-2000",IF(Table2[[#This Row],[Year]]&gt;1960,"1961-1980",IF(Table2[[#This Row],[Year]]&gt;1940,"1941-1960",IF(Table2[[#This Row],[Year]]&gt;1920,"1921-1940","1900-1920")))))</f>
        <v>1981-2000</v>
      </c>
      <c r="J96" s="2" t="s">
        <v>16</v>
      </c>
      <c r="K96" s="2" t="s">
        <v>179</v>
      </c>
      <c r="L96" s="2" t="str">
        <f>_xlfn.TEXTAFTER(SUBSTITUTE(Table2[[#This Row],[Location]],CHAR(160)," "),", ")</f>
        <v>British Columbia</v>
      </c>
      <c r="M96" s="2" t="s">
        <v>19</v>
      </c>
      <c r="N96" s="2">
        <v>0</v>
      </c>
      <c r="O96" s="2" t="str">
        <f>IF(Table2[[#This Row],[Hunter (num)]]=1,"Hunter","Non-Hunter")</f>
        <v>Non-Hunter</v>
      </c>
      <c r="P96" s="2">
        <v>0</v>
      </c>
      <c r="Q96" s="2" t="str">
        <f>IF(Table2[[#This Row],[Grizzly]]=1,"Grizzly","Other Subspecies")</f>
        <v>Other Subspecies</v>
      </c>
      <c r="R96" s="2">
        <v>0</v>
      </c>
      <c r="S96" s="2" t="str">
        <f>IF(Table2[[#This Row],[Hikers (num)]]=1,"Hiker","Non-Hiker")</f>
        <v>Non-Hiker</v>
      </c>
      <c r="T96" s="2" t="str">
        <f>IF(Table2[[#This Row],[Only one killed]]=1,"Single","Multiple")</f>
        <v>Multiple</v>
      </c>
      <c r="U96" s="2">
        <v>0</v>
      </c>
      <c r="V96" s="2"/>
    </row>
    <row r="97" spans="1:22">
      <c r="A97" s="2" t="s">
        <v>83</v>
      </c>
      <c r="B97" s="2">
        <v>59</v>
      </c>
      <c r="C97" s="4" t="str">
        <f>IF(Table2[[#This Row],[ Age]]="&lt;10","01 Child",IF(Table2[[#This Row],[ Age]]&gt;64,"04 Senior", IF(Table2[[#This Row],[ Age]]&gt;34,"03 Middle Aged",IF(Table2[[#This Row],[ Age]]&gt;14,"02 Adolescent","01 Child"))))</f>
        <v>03 Middle Aged</v>
      </c>
      <c r="D97" s="2" t="s">
        <v>21</v>
      </c>
      <c r="E97" s="3">
        <v>40779</v>
      </c>
      <c r="F97" s="3" t="str">
        <f>TEXT(Table2[[#This Row],[Date]],"mmm")</f>
        <v>Aug</v>
      </c>
      <c r="G97" s="2">
        <v>8</v>
      </c>
      <c r="H97" s="4">
        <v>2011</v>
      </c>
      <c r="I97" s="2" t="str">
        <f>IF(Table2[[#This Row],[Year]]&gt;2000,"2001-2020",IF(Table2[[#This Row],[Year]]&gt;1980,"1981-2000",IF(Table2[[#This Row],[Year]]&gt;1960,"1961-1980",IF(Table2[[#This Row],[Year]]&gt;1940,"1941-1960",IF(Table2[[#This Row],[Year]]&gt;1920,"1921-1940","1900-1920")))))</f>
        <v>2001-2020</v>
      </c>
      <c r="J97" s="2" t="s">
        <v>16</v>
      </c>
      <c r="K97" s="2" t="s">
        <v>66</v>
      </c>
      <c r="L97" s="2" t="str">
        <f>_xlfn.TEXTAFTER(SUBSTITUTE(Table2[[#This Row],[Location]],CHAR(160)," "),", ")</f>
        <v>Wyoming</v>
      </c>
      <c r="M97" s="2" t="s">
        <v>50</v>
      </c>
      <c r="N97" s="2">
        <v>0</v>
      </c>
      <c r="O97" s="2" t="str">
        <f>IF(Table2[[#This Row],[Hunter (num)]]=1,"Hunter","Non-Hunter")</f>
        <v>Non-Hunter</v>
      </c>
      <c r="P97" s="2">
        <v>1</v>
      </c>
      <c r="Q97" s="2" t="str">
        <f>IF(Table2[[#This Row],[Grizzly]]=1,"Grizzly","Other Subspecies")</f>
        <v>Grizzly</v>
      </c>
      <c r="R97" s="2">
        <v>1</v>
      </c>
      <c r="S97" s="2" t="str">
        <f>IF(Table2[[#This Row],[Hikers (num)]]=1,"Hiker","Non-Hiker")</f>
        <v>Hiker</v>
      </c>
      <c r="T97" s="2" t="str">
        <f>IF(Table2[[#This Row],[Only one killed]]=1,"Single","Multiple")</f>
        <v>Single</v>
      </c>
      <c r="U97" s="2">
        <v>1</v>
      </c>
      <c r="V97" s="2"/>
    </row>
    <row r="98" spans="1:22">
      <c r="A98" s="2" t="s">
        <v>407</v>
      </c>
      <c r="B98" s="2">
        <v>59</v>
      </c>
      <c r="C98" s="4" t="str">
        <f>IF(Table2[[#This Row],[ Age]]="&lt;10","01 Child",IF(Table2[[#This Row],[ Age]]&gt;64,"04 Senior", IF(Table2[[#This Row],[ Age]]&gt;34,"03 Middle Aged",IF(Table2[[#This Row],[ Age]]&gt;14,"02 Adolescent","01 Child"))))</f>
        <v>03 Middle Aged</v>
      </c>
      <c r="D98" s="2" t="s">
        <v>21</v>
      </c>
      <c r="E98" s="3">
        <v>16651</v>
      </c>
      <c r="F98" s="3" t="str">
        <f>TEXT(Table2[[#This Row],[Date]],"mmm")</f>
        <v>Aug</v>
      </c>
      <c r="G98" s="2">
        <v>8</v>
      </c>
      <c r="H98" s="4">
        <v>1945</v>
      </c>
      <c r="I98" s="2" t="str">
        <f>IF(Table2[[#This Row],[Year]]&gt;2000,"2001-2020",IF(Table2[[#This Row],[Year]]&gt;1980,"1981-2000",IF(Table2[[#This Row],[Year]]&gt;1960,"1961-1980",IF(Table2[[#This Row],[Year]]&gt;1940,"1941-1960",IF(Table2[[#This Row],[Year]]&gt;1920,"1921-1940","1900-1920")))))</f>
        <v>1941-1960</v>
      </c>
      <c r="J98" s="2" t="s">
        <v>43</v>
      </c>
      <c r="K98" s="2" t="s">
        <v>408</v>
      </c>
      <c r="L98" s="2" t="str">
        <f>_xlfn.TEXTAFTER(SUBSTITUTE(Table2[[#This Row],[Location]],CHAR(160)," "),", ")</f>
        <v>Illinois</v>
      </c>
      <c r="M98" s="2" t="s">
        <v>19</v>
      </c>
      <c r="N98" s="2">
        <v>0</v>
      </c>
      <c r="O98" s="2" t="str">
        <f>IF(Table2[[#This Row],[Hunter (num)]]=1,"Hunter","Non-Hunter")</f>
        <v>Non-Hunter</v>
      </c>
      <c r="P98" s="2">
        <v>0</v>
      </c>
      <c r="Q98" s="2" t="str">
        <f>IF(Table2[[#This Row],[Grizzly]]=1,"Grizzly","Other Subspecies")</f>
        <v>Other Subspecies</v>
      </c>
      <c r="R98" s="2">
        <v>0</v>
      </c>
      <c r="S98" s="2" t="str">
        <f>IF(Table2[[#This Row],[Hikers (num)]]=1,"Hiker","Non-Hiker")</f>
        <v>Non-Hiker</v>
      </c>
      <c r="T98" s="2" t="str">
        <f>IF(Table2[[#This Row],[Only one killed]]=1,"Single","Multiple")</f>
        <v>Single</v>
      </c>
      <c r="U98" s="2">
        <v>1</v>
      </c>
      <c r="V98" s="2"/>
    </row>
    <row r="99" spans="1:22">
      <c r="A99" s="2" t="s">
        <v>65</v>
      </c>
      <c r="B99" s="2">
        <v>63</v>
      </c>
      <c r="C99" s="4" t="str">
        <f>IF(Table2[[#This Row],[ Age]]="&lt;10","01 Child",IF(Table2[[#This Row],[ Age]]&gt;64,"04 Senior", IF(Table2[[#This Row],[ Age]]&gt;34,"03 Middle Aged",IF(Table2[[#This Row],[ Age]]&gt;14,"02 Adolescent","01 Child"))))</f>
        <v>03 Middle Aged</v>
      </c>
      <c r="D99" s="2" t="s">
        <v>21</v>
      </c>
      <c r="E99" s="3">
        <v>42223</v>
      </c>
      <c r="F99" s="3" t="str">
        <f>TEXT(Table2[[#This Row],[Date]],"mmm")</f>
        <v>Aug</v>
      </c>
      <c r="G99" s="2">
        <v>8</v>
      </c>
      <c r="H99" s="4">
        <v>2015</v>
      </c>
      <c r="I99" s="2" t="str">
        <f>IF(Table2[[#This Row],[Year]]&gt;2000,"2001-2020",IF(Table2[[#This Row],[Year]]&gt;1980,"1981-2000",IF(Table2[[#This Row],[Year]]&gt;1960,"1961-1980",IF(Table2[[#This Row],[Year]]&gt;1940,"1941-1960",IF(Table2[[#This Row],[Year]]&gt;1920,"1921-1940","1900-1920")))))</f>
        <v>2001-2020</v>
      </c>
      <c r="J99" s="2" t="s">
        <v>16</v>
      </c>
      <c r="K99" s="2" t="s">
        <v>66</v>
      </c>
      <c r="L99" s="2" t="str">
        <f>_xlfn.TEXTAFTER(SUBSTITUTE(Table2[[#This Row],[Location]],CHAR(160)," "),", ")</f>
        <v>Wyoming</v>
      </c>
      <c r="M99" s="2" t="s">
        <v>50</v>
      </c>
      <c r="N99" s="2">
        <v>0</v>
      </c>
      <c r="O99" s="2" t="str">
        <f>IF(Table2[[#This Row],[Hunter (num)]]=1,"Hunter","Non-Hunter")</f>
        <v>Non-Hunter</v>
      </c>
      <c r="P99" s="2">
        <v>1</v>
      </c>
      <c r="Q99" s="2" t="str">
        <f>IF(Table2[[#This Row],[Grizzly]]=1,"Grizzly","Other Subspecies")</f>
        <v>Grizzly</v>
      </c>
      <c r="R99" s="2">
        <v>0</v>
      </c>
      <c r="S99" s="2" t="str">
        <f>IF(Table2[[#This Row],[Hikers (num)]]=1,"Hiker","Non-Hiker")</f>
        <v>Non-Hiker</v>
      </c>
      <c r="T99" s="2" t="str">
        <f>IF(Table2[[#This Row],[Only one killed]]=1,"Single","Multiple")</f>
        <v>Single</v>
      </c>
      <c r="U99" s="2">
        <v>1</v>
      </c>
      <c r="V99" s="2"/>
    </row>
    <row r="100" spans="1:22">
      <c r="A100" s="2" t="s">
        <v>118</v>
      </c>
      <c r="B100" s="2">
        <v>69</v>
      </c>
      <c r="C100" s="4" t="str">
        <f>IF(Table2[[#This Row],[ Age]]="&lt;10","01 Child",IF(Table2[[#This Row],[ Age]]&gt;64,"04 Senior", IF(Table2[[#This Row],[ Age]]&gt;34,"03 Middle Aged",IF(Table2[[#This Row],[ Age]]&gt;14,"02 Adolescent","01 Child"))))</f>
        <v>04 Senior</v>
      </c>
      <c r="D100" s="2" t="s">
        <v>21</v>
      </c>
      <c r="E100" s="3">
        <v>38590</v>
      </c>
      <c r="F100" s="3" t="str">
        <f>TEXT(Table2[[#This Row],[Date]],"mmm")</f>
        <v>Aug</v>
      </c>
      <c r="G100" s="2">
        <v>8</v>
      </c>
      <c r="H100" s="4">
        <v>2005</v>
      </c>
      <c r="I100" s="2" t="str">
        <f>IF(Table2[[#This Row],[Year]]&gt;2000,"2001-2020",IF(Table2[[#This Row],[Year]]&gt;1980,"1981-2000",IF(Table2[[#This Row],[Year]]&gt;1960,"1961-1980",IF(Table2[[#This Row],[Year]]&gt;1940,"1941-1960",IF(Table2[[#This Row],[Year]]&gt;1920,"1921-1940","1900-1920")))))</f>
        <v>2001-2020</v>
      </c>
      <c r="J100" s="2" t="s">
        <v>16</v>
      </c>
      <c r="K100" s="2" t="s">
        <v>119</v>
      </c>
      <c r="L100" s="2" t="str">
        <f>_xlfn.TEXTAFTER(SUBSTITUTE(Table2[[#This Row],[Location]],CHAR(160)," "),", ")</f>
        <v>Manitoba</v>
      </c>
      <c r="M100" s="2" t="s">
        <v>19</v>
      </c>
      <c r="N100" s="2">
        <v>0</v>
      </c>
      <c r="O100" s="2" t="str">
        <f>IF(Table2[[#This Row],[Hunter (num)]]=1,"Hunter","Non-Hunter")</f>
        <v>Non-Hunter</v>
      </c>
      <c r="P100" s="2">
        <v>0</v>
      </c>
      <c r="Q100" s="2" t="str">
        <f>IF(Table2[[#This Row],[Grizzly]]=1,"Grizzly","Other Subspecies")</f>
        <v>Other Subspecies</v>
      </c>
      <c r="R100" s="2">
        <v>0</v>
      </c>
      <c r="S100" s="2" t="str">
        <f>IF(Table2[[#This Row],[Hikers (num)]]=1,"Hiker","Non-Hiker")</f>
        <v>Non-Hiker</v>
      </c>
      <c r="T100" s="2" t="str">
        <f>IF(Table2[[#This Row],[Only one killed]]=1,"Single","Multiple")</f>
        <v>Single</v>
      </c>
      <c r="U100" s="2">
        <v>1</v>
      </c>
      <c r="V100" s="2"/>
    </row>
    <row r="101" spans="1:22">
      <c r="A101" s="2" t="s">
        <v>100</v>
      </c>
      <c r="B101" s="2">
        <v>74</v>
      </c>
      <c r="C101" s="4" t="str">
        <f>IF(Table2[[#This Row],[ Age]]="&lt;10","01 Child",IF(Table2[[#This Row],[ Age]]&gt;64,"04 Senior", IF(Table2[[#This Row],[ Age]]&gt;34,"03 Middle Aged",IF(Table2[[#This Row],[ Age]]&gt;14,"02 Adolescent","01 Child"))))</f>
        <v>04 Senior</v>
      </c>
      <c r="D101" s="2" t="s">
        <v>15</v>
      </c>
      <c r="E101" s="3">
        <v>40031</v>
      </c>
      <c r="F101" s="3" t="str">
        <f>TEXT(Table2[[#This Row],[Date]],"mmm")</f>
        <v>Aug</v>
      </c>
      <c r="G101" s="2">
        <v>8</v>
      </c>
      <c r="H101" s="4">
        <v>2009</v>
      </c>
      <c r="I101" s="2" t="str">
        <f>IF(Table2[[#This Row],[Year]]&gt;2000,"2001-2020",IF(Table2[[#This Row],[Year]]&gt;1980,"1981-2000",IF(Table2[[#This Row],[Year]]&gt;1960,"1961-1980",IF(Table2[[#This Row],[Year]]&gt;1940,"1941-1960",IF(Table2[[#This Row],[Year]]&gt;1920,"1921-1940","1900-1920")))))</f>
        <v>2001-2020</v>
      </c>
      <c r="J101" s="2" t="s">
        <v>16</v>
      </c>
      <c r="K101" s="2" t="s">
        <v>101</v>
      </c>
      <c r="L101" s="2" t="str">
        <f>_xlfn.TEXTAFTER(SUBSTITUTE(Table2[[#This Row],[Location]],CHAR(160)," "),", ")</f>
        <v>Colorado</v>
      </c>
      <c r="M101" s="2" t="s">
        <v>19</v>
      </c>
      <c r="N101" s="2">
        <v>0</v>
      </c>
      <c r="O101" s="2" t="str">
        <f>IF(Table2[[#This Row],[Hunter (num)]]=1,"Hunter","Non-Hunter")</f>
        <v>Non-Hunter</v>
      </c>
      <c r="P101" s="2">
        <v>0</v>
      </c>
      <c r="Q101" s="2" t="str">
        <f>IF(Table2[[#This Row],[Grizzly]]=1,"Grizzly","Other Subspecies")</f>
        <v>Other Subspecies</v>
      </c>
      <c r="R101" s="2">
        <v>0</v>
      </c>
      <c r="S101" s="2" t="str">
        <f>IF(Table2[[#This Row],[Hikers (num)]]=1,"Hiker","Non-Hiker")</f>
        <v>Non-Hiker</v>
      </c>
      <c r="T101" s="2" t="str">
        <f>IF(Table2[[#This Row],[Only one killed]]=1,"Single","Multiple")</f>
        <v>Single</v>
      </c>
      <c r="U101" s="2">
        <v>1</v>
      </c>
      <c r="V101" s="2"/>
    </row>
    <row r="102" spans="1:22">
      <c r="A102" s="2" t="s">
        <v>134</v>
      </c>
      <c r="B102" s="2">
        <v>93</v>
      </c>
      <c r="C102" s="4" t="str">
        <f>IF(Table2[[#This Row],[ Age]]="&lt;10","01 Child",IF(Table2[[#This Row],[ Age]]&gt;64,"04 Senior", IF(Table2[[#This Row],[ Age]]&gt;34,"03 Middle Aged",IF(Table2[[#This Row],[ Age]]&gt;14,"02 Adolescent","01 Child"))))</f>
        <v>04 Senior</v>
      </c>
      <c r="D102" s="2" t="s">
        <v>15</v>
      </c>
      <c r="E102" s="3">
        <v>37121</v>
      </c>
      <c r="F102" s="3" t="str">
        <f>TEXT(Table2[[#This Row],[Date]],"mmm")</f>
        <v>Aug</v>
      </c>
      <c r="G102" s="2">
        <v>8</v>
      </c>
      <c r="H102" s="4">
        <v>2001</v>
      </c>
      <c r="I102" s="2" t="str">
        <f>IF(Table2[[#This Row],[Year]]&gt;2000,"2001-2020",IF(Table2[[#This Row],[Year]]&gt;1980,"1981-2000",IF(Table2[[#This Row],[Year]]&gt;1960,"1961-1980",IF(Table2[[#This Row],[Year]]&gt;1940,"1941-1960",IF(Table2[[#This Row],[Year]]&gt;1920,"1921-1940","1900-1920")))))</f>
        <v>2001-2020</v>
      </c>
      <c r="J102" s="2" t="s">
        <v>16</v>
      </c>
      <c r="K102" s="2" t="s">
        <v>135</v>
      </c>
      <c r="L102" s="2" t="str">
        <f>_xlfn.TEXTAFTER(SUBSTITUTE(Table2[[#This Row],[Location]],CHAR(160)," "),", ")</f>
        <v>New Mexico</v>
      </c>
      <c r="M102" s="2" t="s">
        <v>19</v>
      </c>
      <c r="N102" s="2">
        <v>0</v>
      </c>
      <c r="O102" s="2" t="str">
        <f>IF(Table2[[#This Row],[Hunter (num)]]=1,"Hunter","Non-Hunter")</f>
        <v>Non-Hunter</v>
      </c>
      <c r="P102" s="2">
        <v>0</v>
      </c>
      <c r="Q102" s="2" t="str">
        <f>IF(Table2[[#This Row],[Grizzly]]=1,"Grizzly","Other Subspecies")</f>
        <v>Other Subspecies</v>
      </c>
      <c r="R102" s="2">
        <v>0</v>
      </c>
      <c r="S102" s="2" t="str">
        <f>IF(Table2[[#This Row],[Hikers (num)]]=1,"Hiker","Non-Hiker")</f>
        <v>Non-Hiker</v>
      </c>
      <c r="T102" s="2" t="str">
        <f>IF(Table2[[#This Row],[Only one killed]]=1,"Single","Multiple")</f>
        <v>Single</v>
      </c>
      <c r="U102" s="2">
        <v>1</v>
      </c>
      <c r="V102" s="2"/>
    </row>
    <row r="103" spans="1:22">
      <c r="A103" s="2" t="s">
        <v>241</v>
      </c>
      <c r="B103" s="2">
        <v>6</v>
      </c>
      <c r="C103" s="4" t="str">
        <f>IF(Table2[[#This Row],[ Age]]="&lt;10","01 Child",IF(Table2[[#This Row],[ Age]]&gt;64,"04 Senior", IF(Table2[[#This Row],[ Age]]&gt;34,"03 Middle Aged",IF(Table2[[#This Row],[ Age]]&gt;14,"02 Adolescent","01 Child"))))</f>
        <v>01 Child</v>
      </c>
      <c r="D103" s="2" t="s">
        <v>21</v>
      </c>
      <c r="E103" s="3">
        <v>33795</v>
      </c>
      <c r="F103" s="3" t="str">
        <f>TEXT(Table2[[#This Row],[Date]],"mmm")</f>
        <v>Jul</v>
      </c>
      <c r="G103" s="2">
        <v>7</v>
      </c>
      <c r="H103" s="4">
        <v>1992</v>
      </c>
      <c r="I103" s="2" t="str">
        <f>IF(Table2[[#This Row],[Year]]&gt;2000,"2001-2020",IF(Table2[[#This Row],[Year]]&gt;1980,"1981-2000",IF(Table2[[#This Row],[Year]]&gt;1960,"1961-1980",IF(Table2[[#This Row],[Year]]&gt;1940,"1941-1960",IF(Table2[[#This Row],[Year]]&gt;1920,"1921-1940","1900-1920")))))</f>
        <v>1981-2000</v>
      </c>
      <c r="J103" s="2" t="s">
        <v>16</v>
      </c>
      <c r="K103" s="2" t="s">
        <v>242</v>
      </c>
      <c r="L103" s="2" t="str">
        <f>_xlfn.TEXTAFTER(SUBSTITUTE(Table2[[#This Row],[Location]],CHAR(160)," "),", ")</f>
        <v>Alaska</v>
      </c>
      <c r="M103" s="2" t="s">
        <v>50</v>
      </c>
      <c r="N103" s="2">
        <v>0</v>
      </c>
      <c r="O103" s="2" t="str">
        <f>IF(Table2[[#This Row],[Hunter (num)]]=1,"Hunter","Non-Hunter")</f>
        <v>Non-Hunter</v>
      </c>
      <c r="P103" s="2">
        <v>1</v>
      </c>
      <c r="Q103" s="2" t="str">
        <f>IF(Table2[[#This Row],[Grizzly]]=1,"Grizzly","Other Subspecies")</f>
        <v>Grizzly</v>
      </c>
      <c r="R103" s="2">
        <v>0</v>
      </c>
      <c r="S103" s="2" t="str">
        <f>IF(Table2[[#This Row],[Hikers (num)]]=1,"Hiker","Non-Hiker")</f>
        <v>Non-Hiker</v>
      </c>
      <c r="T103" s="2" t="str">
        <f>IF(Table2[[#This Row],[Only one killed]]=1,"Single","Multiple")</f>
        <v>Single</v>
      </c>
      <c r="U103" s="2">
        <v>1</v>
      </c>
      <c r="V103" s="2"/>
    </row>
    <row r="104" spans="1:22">
      <c r="A104" s="2" t="s">
        <v>291</v>
      </c>
      <c r="B104" s="2">
        <v>11</v>
      </c>
      <c r="C104" s="4" t="str">
        <f>IF(Table2[[#This Row],[ Age]]="&lt;10","01 Child",IF(Table2[[#This Row],[ Age]]&gt;64,"04 Senior", IF(Table2[[#This Row],[ Age]]&gt;34,"03 Middle Aged",IF(Table2[[#This Row],[ Age]]&gt;14,"02 Adolescent","01 Child"))))</f>
        <v>01 Child</v>
      </c>
      <c r="D104" s="2" t="s">
        <v>21</v>
      </c>
      <c r="E104" s="3">
        <v>31916</v>
      </c>
      <c r="F104" s="3" t="str">
        <f>TEXT(Table2[[#This Row],[Date]],"mmm")</f>
        <v>May</v>
      </c>
      <c r="G104" s="2">
        <v>5</v>
      </c>
      <c r="H104" s="4">
        <v>1987</v>
      </c>
      <c r="I104" s="2" t="str">
        <f>IF(Table2[[#This Row],[Year]]&gt;2000,"2001-2020",IF(Table2[[#This Row],[Year]]&gt;1980,"1981-2000",IF(Table2[[#This Row],[Year]]&gt;1960,"1961-1980",IF(Table2[[#This Row],[Year]]&gt;1940,"1941-1960",IF(Table2[[#This Row],[Year]]&gt;1920,"1921-1940","1900-1920")))))</f>
        <v>1981-2000</v>
      </c>
      <c r="J104" s="2" t="s">
        <v>43</v>
      </c>
      <c r="K104" s="2" t="s">
        <v>292</v>
      </c>
      <c r="L104" s="2" t="str">
        <f>_xlfn.TEXTAFTER(SUBSTITUTE(Table2[[#This Row],[Location]],CHAR(160)," "),", ")</f>
        <v>New York</v>
      </c>
      <c r="M104" s="2" t="s">
        <v>96</v>
      </c>
      <c r="N104" s="2">
        <v>0</v>
      </c>
      <c r="O104" s="2" t="str">
        <f>IF(Table2[[#This Row],[Hunter (num)]]=1,"Hunter","Non-Hunter")</f>
        <v>Non-Hunter</v>
      </c>
      <c r="P104" s="2">
        <v>0</v>
      </c>
      <c r="Q104" s="2" t="str">
        <f>IF(Table2[[#This Row],[Grizzly]]=1,"Grizzly","Other Subspecies")</f>
        <v>Other Subspecies</v>
      </c>
      <c r="R104" s="2">
        <v>0</v>
      </c>
      <c r="S104" s="2" t="str">
        <f>IF(Table2[[#This Row],[Hikers (num)]]=1,"Hiker","Non-Hiker")</f>
        <v>Non-Hiker</v>
      </c>
      <c r="T104" s="2" t="str">
        <f>IF(Table2[[#This Row],[Only one killed]]=1,"Single","Multiple")</f>
        <v>Single</v>
      </c>
      <c r="U104" s="2">
        <v>1</v>
      </c>
      <c r="V104" s="2"/>
    </row>
    <row r="105" spans="1:22">
      <c r="A105" s="2" t="s">
        <v>201</v>
      </c>
      <c r="B105" s="2">
        <v>12</v>
      </c>
      <c r="C105" s="4" t="str">
        <f>IF(Table2[[#This Row],[ Age]]="&lt;10","01 Child",IF(Table2[[#This Row],[ Age]]&gt;64,"04 Senior", IF(Table2[[#This Row],[ Age]]&gt;34,"03 Middle Aged",IF(Table2[[#This Row],[ Age]]&gt;14,"02 Adolescent","01 Child"))))</f>
        <v>01 Child</v>
      </c>
      <c r="D105" s="2" t="s">
        <v>21</v>
      </c>
      <c r="E105" s="3">
        <v>33384</v>
      </c>
      <c r="F105" s="3" t="str">
        <f>TEXT(Table2[[#This Row],[Date]],"mmm")</f>
        <v>May</v>
      </c>
      <c r="G105" s="2">
        <v>5</v>
      </c>
      <c r="H105" s="4">
        <v>1991</v>
      </c>
      <c r="I105" s="2" t="str">
        <f>IF(Table2[[#This Row],[Year]]&gt;2000,"2001-2020",IF(Table2[[#This Row],[Year]]&gt;1980,"1981-2000",IF(Table2[[#This Row],[Year]]&gt;1960,"1961-1980",IF(Table2[[#This Row],[Year]]&gt;1940,"1941-1960",IF(Table2[[#This Row],[Year]]&gt;1920,"1921-1940","1900-1920")))))</f>
        <v>1981-2000</v>
      </c>
      <c r="J105" s="2" t="s">
        <v>16</v>
      </c>
      <c r="K105" s="2" t="s">
        <v>202</v>
      </c>
      <c r="L105" s="2" t="str">
        <f>_xlfn.TEXTAFTER(SUBSTITUTE(Table2[[#This Row],[Location]],CHAR(160)," "),", ")</f>
        <v>Alberta</v>
      </c>
      <c r="M105" s="2" t="s">
        <v>19</v>
      </c>
      <c r="N105" s="2">
        <v>0</v>
      </c>
      <c r="O105" s="2" t="str">
        <f>IF(Table2[[#This Row],[Hunter (num)]]=1,"Hunter","Non-Hunter")</f>
        <v>Non-Hunter</v>
      </c>
      <c r="P105" s="2">
        <v>0</v>
      </c>
      <c r="Q105" s="2" t="str">
        <f>IF(Table2[[#This Row],[Grizzly]]=1,"Grizzly","Other Subspecies")</f>
        <v>Other Subspecies</v>
      </c>
      <c r="R105" s="2">
        <v>0</v>
      </c>
      <c r="S105" s="2" t="str">
        <f>IF(Table2[[#This Row],[Hikers (num)]]=1,"Hiker","Non-Hiker")</f>
        <v>Non-Hiker</v>
      </c>
      <c r="T105" s="2" t="str">
        <f>IF(Table2[[#This Row],[Only one killed]]=1,"Single","Multiple")</f>
        <v>Single</v>
      </c>
      <c r="U105" s="2">
        <v>1</v>
      </c>
      <c r="V105" s="2"/>
    </row>
    <row r="106" spans="1:22">
      <c r="A106" s="2" t="s">
        <v>252</v>
      </c>
      <c r="B106" s="2">
        <v>12</v>
      </c>
      <c r="C106" s="4" t="str">
        <f>IF(Table2[[#This Row],[ Age]]="&lt;10","01 Child",IF(Table2[[#This Row],[ Age]]&gt;64,"04 Senior", IF(Table2[[#This Row],[ Age]]&gt;34,"03 Middle Aged",IF(Table2[[#This Row],[ Age]]&gt;14,"02 Adolescent","01 Child"))))</f>
        <v>01 Child</v>
      </c>
      <c r="D106" s="2" t="s">
        <v>21</v>
      </c>
      <c r="E106" s="3">
        <v>30503</v>
      </c>
      <c r="F106" s="3" t="str">
        <f>TEXT(Table2[[#This Row],[Date]],"mmm")</f>
        <v>Jul</v>
      </c>
      <c r="G106" s="2">
        <v>7</v>
      </c>
      <c r="H106" s="4">
        <v>1983</v>
      </c>
      <c r="I106" s="2" t="str">
        <f>IF(Table2[[#This Row],[Year]]&gt;2000,"2001-2020",IF(Table2[[#This Row],[Year]]&gt;1980,"1981-2000",IF(Table2[[#This Row],[Year]]&gt;1960,"1961-1980",IF(Table2[[#This Row],[Year]]&gt;1940,"1941-1960",IF(Table2[[#This Row],[Year]]&gt;1920,"1921-1940","1900-1920")))))</f>
        <v>1981-2000</v>
      </c>
      <c r="J106" s="2" t="s">
        <v>16</v>
      </c>
      <c r="K106" s="2" t="s">
        <v>253</v>
      </c>
      <c r="L106" s="2" t="str">
        <f>_xlfn.TEXTAFTER(SUBSTITUTE(Table2[[#This Row],[Location]],CHAR(160)," "),", ")</f>
        <v>Quebec</v>
      </c>
      <c r="M106" s="2" t="s">
        <v>19</v>
      </c>
      <c r="N106" s="2">
        <v>0</v>
      </c>
      <c r="O106" s="2" t="str">
        <f>IF(Table2[[#This Row],[Hunter (num)]]=1,"Hunter","Non-Hunter")</f>
        <v>Non-Hunter</v>
      </c>
      <c r="P106" s="2">
        <v>0</v>
      </c>
      <c r="Q106" s="2" t="str">
        <f>IF(Table2[[#This Row],[Grizzly]]=1,"Grizzly","Other Subspecies")</f>
        <v>Other Subspecies</v>
      </c>
      <c r="R106" s="2">
        <v>0</v>
      </c>
      <c r="S106" s="2" t="str">
        <f>IF(Table2[[#This Row],[Hikers (num)]]=1,"Hiker","Non-Hiker")</f>
        <v>Non-Hiker</v>
      </c>
      <c r="T106" s="2" t="str">
        <f>IF(Table2[[#This Row],[Only one killed]]=1,"Single","Multiple")</f>
        <v>Single</v>
      </c>
      <c r="U106" s="2">
        <v>1</v>
      </c>
      <c r="V106" s="2"/>
    </row>
    <row r="107" spans="1:22">
      <c r="A107" s="2" t="s">
        <v>388</v>
      </c>
      <c r="B107" s="2">
        <v>18</v>
      </c>
      <c r="C107" s="4" t="str">
        <f>IF(Table2[[#This Row],[ Age]]="&lt;10","01 Child",IF(Table2[[#This Row],[ Age]]&gt;64,"04 Senior", IF(Table2[[#This Row],[ Age]]&gt;34,"03 Middle Aged",IF(Table2[[#This Row],[ Age]]&gt;14,"02 Adolescent","01 Child"))))</f>
        <v>02 Adolescent</v>
      </c>
      <c r="D107" s="2" t="s">
        <v>21</v>
      </c>
      <c r="E107" s="3">
        <v>19256</v>
      </c>
      <c r="F107" s="3" t="str">
        <f>TEXT(Table2[[#This Row],[Date]],"mmm")</f>
        <v>Sep</v>
      </c>
      <c r="G107" s="2">
        <v>9</v>
      </c>
      <c r="H107" s="4">
        <v>1952</v>
      </c>
      <c r="I107" s="2" t="str">
        <f>IF(Table2[[#This Row],[Year]]&gt;2000,"2001-2020",IF(Table2[[#This Row],[Year]]&gt;1980,"1981-2000",IF(Table2[[#This Row],[Year]]&gt;1960,"1961-1980",IF(Table2[[#This Row],[Year]]&gt;1940,"1941-1960",IF(Table2[[#This Row],[Year]]&gt;1920,"1921-1940","1900-1920")))))</f>
        <v>1941-1960</v>
      </c>
      <c r="J107" s="2" t="s">
        <v>43</v>
      </c>
      <c r="K107" s="2" t="s">
        <v>389</v>
      </c>
      <c r="L107" s="2" t="str">
        <f>_xlfn.TEXTAFTER(SUBSTITUTE(Table2[[#This Row],[Location]],CHAR(160)," "),", ")</f>
        <v>New Hampshire</v>
      </c>
      <c r="M107" s="2" t="s">
        <v>19</v>
      </c>
      <c r="N107" s="2">
        <v>0</v>
      </c>
      <c r="O107" s="2" t="str">
        <f>IF(Table2[[#This Row],[Hunter (num)]]=1,"Hunter","Non-Hunter")</f>
        <v>Non-Hunter</v>
      </c>
      <c r="P107" s="2">
        <v>0</v>
      </c>
      <c r="Q107" s="2" t="str">
        <f>IF(Table2[[#This Row],[Grizzly]]=1,"Grizzly","Other Subspecies")</f>
        <v>Other Subspecies</v>
      </c>
      <c r="R107" s="2">
        <v>0</v>
      </c>
      <c r="S107" s="2" t="str">
        <f>IF(Table2[[#This Row],[Hikers (num)]]=1,"Hiker","Non-Hiker")</f>
        <v>Non-Hiker</v>
      </c>
      <c r="T107" s="2" t="str">
        <f>IF(Table2[[#This Row],[Only one killed]]=1,"Single","Multiple")</f>
        <v>Single</v>
      </c>
      <c r="U107" s="2">
        <v>1</v>
      </c>
      <c r="V107" s="2"/>
    </row>
    <row r="108" spans="1:22">
      <c r="A108" s="2" t="s">
        <v>27</v>
      </c>
      <c r="B108" s="2">
        <v>22</v>
      </c>
      <c r="C108" s="4" t="str">
        <f>IF(Table2[[#This Row],[ Age]]="&lt;10","01 Child",IF(Table2[[#This Row],[ Age]]&gt;64,"04 Senior", IF(Table2[[#This Row],[ Age]]&gt;34,"03 Middle Aged",IF(Table2[[#This Row],[ Age]]&gt;14,"02 Adolescent","01 Child"))))</f>
        <v>02 Adolescent</v>
      </c>
      <c r="D108" s="2" t="s">
        <v>21</v>
      </c>
      <c r="E108" s="3">
        <v>41903</v>
      </c>
      <c r="F108" s="3" t="str">
        <f>TEXT(Table2[[#This Row],[Date]],"mmm")</f>
        <v>Sep</v>
      </c>
      <c r="G108" s="2">
        <v>9</v>
      </c>
      <c r="H108" s="4">
        <v>2014</v>
      </c>
      <c r="I108" s="2" t="str">
        <f>IF(Table2[[#This Row],[Year]]&gt;2000,"2001-2020",IF(Table2[[#This Row],[Year]]&gt;1980,"1981-2000",IF(Table2[[#This Row],[Year]]&gt;1960,"1961-1980",IF(Table2[[#This Row],[Year]]&gt;1940,"1941-1960",IF(Table2[[#This Row],[Year]]&gt;1920,"1921-1940","1900-1920")))))</f>
        <v>2001-2020</v>
      </c>
      <c r="J108" s="2" t="s">
        <v>16</v>
      </c>
      <c r="K108" s="2" t="s">
        <v>28</v>
      </c>
      <c r="L108" s="2" t="str">
        <f>_xlfn.TEXTAFTER(SUBSTITUTE(Table2[[#This Row],[Location]],CHAR(160)," "),", ")</f>
        <v>New Jersey</v>
      </c>
      <c r="M108" s="2" t="s">
        <v>19</v>
      </c>
      <c r="N108" s="2">
        <v>0</v>
      </c>
      <c r="O108" s="2" t="str">
        <f>IF(Table2[[#This Row],[Hunter (num)]]=1,"Hunter","Non-Hunter")</f>
        <v>Non-Hunter</v>
      </c>
      <c r="P108" s="2">
        <v>0</v>
      </c>
      <c r="Q108" s="2" t="str">
        <f>IF(Table2[[#This Row],[Grizzly]]=1,"Grizzly","Other Subspecies")</f>
        <v>Other Subspecies</v>
      </c>
      <c r="R108" s="2">
        <v>1</v>
      </c>
      <c r="S108" s="2" t="str">
        <f>IF(Table2[[#This Row],[Hikers (num)]]=1,"Hiker","Non-Hiker")</f>
        <v>Hiker</v>
      </c>
      <c r="T108" s="2" t="str">
        <f>IF(Table2[[#This Row],[Only one killed]]=1,"Single","Multiple")</f>
        <v>Single</v>
      </c>
      <c r="U108" s="2">
        <v>1</v>
      </c>
      <c r="V108" s="2"/>
    </row>
    <row r="109" spans="1:22">
      <c r="A109" s="2" t="s">
        <v>322</v>
      </c>
      <c r="B109" s="2">
        <v>22</v>
      </c>
      <c r="C109" s="4" t="str">
        <f>IF(Table2[[#This Row],[ Age]]="&lt;10","01 Child",IF(Table2[[#This Row],[ Age]]&gt;64,"04 Senior", IF(Table2[[#This Row],[ Age]]&gt;34,"03 Middle Aged",IF(Table2[[#This Row],[ Age]]&gt;14,"02 Adolescent","01 Child"))))</f>
        <v>02 Adolescent</v>
      </c>
      <c r="D109" s="2" t="s">
        <v>15</v>
      </c>
      <c r="E109" s="3">
        <v>28026</v>
      </c>
      <c r="F109" s="3" t="str">
        <f>TEXT(Table2[[#This Row],[Date]],"mmm")</f>
        <v>Sep</v>
      </c>
      <c r="G109" s="2">
        <v>9</v>
      </c>
      <c r="H109" s="4">
        <v>1976</v>
      </c>
      <c r="I109" s="2" t="str">
        <f>IF(Table2[[#This Row],[Year]]&gt;2000,"2001-2020",IF(Table2[[#This Row],[Year]]&gt;1980,"1981-2000",IF(Table2[[#This Row],[Year]]&gt;1960,"1961-1980",IF(Table2[[#This Row],[Year]]&gt;1940,"1941-1960",IF(Table2[[#This Row],[Year]]&gt;1920,"1921-1940","1900-1920")))))</f>
        <v>1961-1980</v>
      </c>
      <c r="J109" s="2" t="s">
        <v>16</v>
      </c>
      <c r="K109" s="2" t="s">
        <v>217</v>
      </c>
      <c r="L109" s="2" t="str">
        <f>_xlfn.TEXTAFTER(SUBSTITUTE(Table2[[#This Row],[Location]],CHAR(160)," "),", ")</f>
        <v>Montana</v>
      </c>
      <c r="M109" s="2" t="s">
        <v>50</v>
      </c>
      <c r="N109" s="2">
        <v>0</v>
      </c>
      <c r="O109" s="2" t="str">
        <f>IF(Table2[[#This Row],[Hunter (num)]]=1,"Hunter","Non-Hunter")</f>
        <v>Non-Hunter</v>
      </c>
      <c r="P109" s="2">
        <v>1</v>
      </c>
      <c r="Q109" s="2" t="str">
        <f>IF(Table2[[#This Row],[Grizzly]]=1,"Grizzly","Other Subspecies")</f>
        <v>Grizzly</v>
      </c>
      <c r="R109" s="2">
        <v>0</v>
      </c>
      <c r="S109" s="2" t="str">
        <f>IF(Table2[[#This Row],[Hikers (num)]]=1,"Hiker","Non-Hiker")</f>
        <v>Non-Hiker</v>
      </c>
      <c r="T109" s="2" t="str">
        <f>IF(Table2[[#This Row],[Only one killed]]=1,"Single","Multiple")</f>
        <v>Single</v>
      </c>
      <c r="U109" s="2">
        <v>1</v>
      </c>
      <c r="V109" s="2"/>
    </row>
    <row r="110" spans="1:22">
      <c r="A110" s="2" t="s">
        <v>324</v>
      </c>
      <c r="B110" s="2">
        <v>25</v>
      </c>
      <c r="C110" s="4" t="str">
        <f>IF(Table2[[#This Row],[ Age]]="&lt;10","01 Child",IF(Table2[[#This Row],[ Age]]&gt;64,"04 Senior", IF(Table2[[#This Row],[ Age]]&gt;34,"03 Middle Aged",IF(Table2[[#This Row],[ Age]]&gt;14,"02 Adolescent","01 Child"))))</f>
        <v>02 Adolescent</v>
      </c>
      <c r="D110" s="2" t="s">
        <v>21</v>
      </c>
      <c r="E110" s="3">
        <v>31666</v>
      </c>
      <c r="F110" s="3" t="str">
        <f>TEXT(Table2[[#This Row],[Date]],"mmm")</f>
        <v>Sep</v>
      </c>
      <c r="G110" s="2">
        <v>9</v>
      </c>
      <c r="H110" s="4">
        <v>1986</v>
      </c>
      <c r="I110" s="2" t="str">
        <f>IF(Table2[[#This Row],[Year]]&gt;2000,"2001-2020",IF(Table2[[#This Row],[Year]]&gt;1980,"1981-2000",IF(Table2[[#This Row],[Year]]&gt;1960,"1961-1980",IF(Table2[[#This Row],[Year]]&gt;1940,"1941-1960",IF(Table2[[#This Row],[Year]]&gt;1920,"1921-1940","1900-1920")))))</f>
        <v>1981-2000</v>
      </c>
      <c r="J110" s="2" t="s">
        <v>16</v>
      </c>
      <c r="K110" s="2" t="s">
        <v>325</v>
      </c>
      <c r="L110" s="2" t="str">
        <f>_xlfn.TEXTAFTER(SUBSTITUTE(Table2[[#This Row],[Location]],CHAR(160)," "),", ")</f>
        <v>Alaska</v>
      </c>
      <c r="M110" s="2" t="s">
        <v>50</v>
      </c>
      <c r="N110" s="2">
        <v>0</v>
      </c>
      <c r="O110" s="2" t="str">
        <f>IF(Table2[[#This Row],[Hunter (num)]]=1,"Hunter","Non-Hunter")</f>
        <v>Non-Hunter</v>
      </c>
      <c r="P110" s="2">
        <v>0</v>
      </c>
      <c r="Q110" s="2" t="str">
        <f>IF(Table2[[#This Row],[Grizzly]]=1,"Grizzly","Other Subspecies")</f>
        <v>Other Subspecies</v>
      </c>
      <c r="R110" s="2">
        <v>0</v>
      </c>
      <c r="S110" s="2" t="str">
        <f>IF(Table2[[#This Row],[Hikers (num)]]=1,"Hiker","Non-Hiker")</f>
        <v>Non-Hiker</v>
      </c>
      <c r="T110" s="2" t="str">
        <f>IF(Table2[[#This Row],[Only one killed]]=1,"Single","Multiple")</f>
        <v>Single</v>
      </c>
      <c r="U110" s="2">
        <v>1</v>
      </c>
      <c r="V110" s="2"/>
    </row>
    <row r="111" spans="1:22">
      <c r="A111" s="2" t="s">
        <v>362</v>
      </c>
      <c r="B111" s="2">
        <v>26</v>
      </c>
      <c r="C111" s="4" t="str">
        <f>IF(Table2[[#This Row],[ Age]]="&lt;10","01 Child",IF(Table2[[#This Row],[ Age]]&gt;64,"04 Senior", IF(Table2[[#This Row],[ Age]]&gt;34,"03 Middle Aged",IF(Table2[[#This Row],[ Age]]&gt;14,"02 Adolescent","01 Child"))))</f>
        <v>02 Adolescent</v>
      </c>
      <c r="D111" s="2" t="s">
        <v>21</v>
      </c>
      <c r="E111" s="3">
        <v>23637</v>
      </c>
      <c r="F111" s="3" t="str">
        <f>TEXT(Table2[[#This Row],[Date]],"mmm")</f>
        <v>Sep</v>
      </c>
      <c r="G111" s="2">
        <v>9</v>
      </c>
      <c r="H111" s="4">
        <v>1964</v>
      </c>
      <c r="I111" s="2" t="str">
        <f>IF(Table2[[#This Row],[Year]]&gt;2000,"2001-2020",IF(Table2[[#This Row],[Year]]&gt;1980,"1981-2000",IF(Table2[[#This Row],[Year]]&gt;1960,"1961-1980",IF(Table2[[#This Row],[Year]]&gt;1940,"1941-1960",IF(Table2[[#This Row],[Year]]&gt;1920,"1921-1940","1900-1920")))))</f>
        <v>1961-1980</v>
      </c>
      <c r="J111" s="2" t="s">
        <v>16</v>
      </c>
      <c r="K111" s="2" t="s">
        <v>363</v>
      </c>
      <c r="L111" s="2" t="str">
        <f>_xlfn.TEXTAFTER(SUBSTITUTE(Table2[[#This Row],[Location]],CHAR(160)," "),", ")</f>
        <v>Quebec</v>
      </c>
      <c r="M111" s="2" t="s">
        <v>19</v>
      </c>
      <c r="N111" s="2">
        <v>1</v>
      </c>
      <c r="O111" s="2" t="str">
        <f>IF(Table2[[#This Row],[Hunter (num)]]=1,"Hunter","Non-Hunter")</f>
        <v>Hunter</v>
      </c>
      <c r="P111" s="2">
        <v>0</v>
      </c>
      <c r="Q111" s="2" t="str">
        <f>IF(Table2[[#This Row],[Grizzly]]=1,"Grizzly","Other Subspecies")</f>
        <v>Other Subspecies</v>
      </c>
      <c r="R111" s="2">
        <v>0</v>
      </c>
      <c r="S111" s="2" t="str">
        <f>IF(Table2[[#This Row],[Hikers (num)]]=1,"Hiker","Non-Hiker")</f>
        <v>Non-Hiker</v>
      </c>
      <c r="T111" s="2" t="str">
        <f>IF(Table2[[#This Row],[Only one killed]]=1,"Single","Multiple")</f>
        <v>Single</v>
      </c>
      <c r="U111" s="2">
        <v>1</v>
      </c>
      <c r="V111" s="2"/>
    </row>
    <row r="112" spans="1:22">
      <c r="A112" s="2" t="s">
        <v>297</v>
      </c>
      <c r="B112" s="2">
        <v>29</v>
      </c>
      <c r="C112" s="4" t="str">
        <f>IF(Table2[[#This Row],[ Age]]="&lt;10","01 Child",IF(Table2[[#This Row],[ Age]]&gt;64,"04 Senior", IF(Table2[[#This Row],[ Age]]&gt;34,"03 Middle Aged",IF(Table2[[#This Row],[ Age]]&gt;14,"02 Adolescent","01 Child"))))</f>
        <v>02 Adolescent</v>
      </c>
      <c r="D112" s="2" t="s">
        <v>21</v>
      </c>
      <c r="E112" s="3">
        <v>30221</v>
      </c>
      <c r="F112" s="3" t="str">
        <f>TEXT(Table2[[#This Row],[Date]],"mmm")</f>
        <v>Sep</v>
      </c>
      <c r="G112" s="2">
        <v>9</v>
      </c>
      <c r="H112" s="4">
        <v>1982</v>
      </c>
      <c r="I112" s="2" t="str">
        <f>IF(Table2[[#This Row],[Year]]&gt;2000,"2001-2020",IF(Table2[[#This Row],[Year]]&gt;1980,"1981-2000",IF(Table2[[#This Row],[Year]]&gt;1960,"1961-1980",IF(Table2[[#This Row],[Year]]&gt;1940,"1941-1960",IF(Table2[[#This Row],[Year]]&gt;1920,"1921-1940","1900-1920")))))</f>
        <v>1981-2000</v>
      </c>
      <c r="J112" s="2" t="s">
        <v>43</v>
      </c>
      <c r="K112" s="2" t="s">
        <v>492</v>
      </c>
      <c r="L112" s="2" t="str">
        <f>_xlfn.TEXTAFTER(SUBSTITUTE(Table2[[#This Row],[Location]],CHAR(160)," "),", ")</f>
        <v>New York</v>
      </c>
      <c r="M112" s="2" t="s">
        <v>96</v>
      </c>
      <c r="N112" s="2">
        <v>0</v>
      </c>
      <c r="O112" s="2" t="str">
        <f>IF(Table2[[#This Row],[Hunter (num)]]=1,"Hunter","Non-Hunter")</f>
        <v>Non-Hunter</v>
      </c>
      <c r="P112" s="2">
        <v>0</v>
      </c>
      <c r="Q112" s="2" t="str">
        <f>IF(Table2[[#This Row],[Grizzly]]=1,"Grizzly","Other Subspecies")</f>
        <v>Other Subspecies</v>
      </c>
      <c r="R112" s="2">
        <v>0</v>
      </c>
      <c r="S112" s="2" t="str">
        <f>IF(Table2[[#This Row],[Hikers (num)]]=1,"Hiker","Non-Hiker")</f>
        <v>Non-Hiker</v>
      </c>
      <c r="T112" s="2" t="str">
        <f>IF(Table2[[#This Row],[Only one killed]]=1,"Single","Multiple")</f>
        <v>Single</v>
      </c>
      <c r="U112" s="2">
        <v>1</v>
      </c>
      <c r="V112" s="2"/>
    </row>
    <row r="113" spans="1:22">
      <c r="A113" s="2" t="s">
        <v>115</v>
      </c>
      <c r="B113" s="2">
        <v>30</v>
      </c>
      <c r="C113" s="4" t="str">
        <f>IF(Table2[[#This Row],[ Age]]="&lt;10","01 Child",IF(Table2[[#This Row],[ Age]]&gt;64,"04 Senior", IF(Table2[[#This Row],[ Age]]&gt;34,"03 Middle Aged",IF(Table2[[#This Row],[ Age]]&gt;14,"02 Adolescent","01 Child"))))</f>
        <v>02 Adolescent</v>
      </c>
      <c r="D113" s="2" t="s">
        <v>15</v>
      </c>
      <c r="E113" s="3">
        <v>38601</v>
      </c>
      <c r="F113" s="3" t="str">
        <f>TEXT(Table2[[#This Row],[Date]],"mmm")</f>
        <v>Sep</v>
      </c>
      <c r="G113" s="2">
        <v>9</v>
      </c>
      <c r="H113" s="4">
        <v>2005</v>
      </c>
      <c r="I113" s="2" t="str">
        <f>IF(Table2[[#This Row],[Year]]&gt;2000,"2001-2020",IF(Table2[[#This Row],[Year]]&gt;1980,"1981-2000",IF(Table2[[#This Row],[Year]]&gt;1960,"1961-1980",IF(Table2[[#This Row],[Year]]&gt;1940,"1941-1960",IF(Table2[[#This Row],[Year]]&gt;1920,"1921-1940","1900-1920")))))</f>
        <v>2001-2020</v>
      </c>
      <c r="J113" s="2" t="s">
        <v>16</v>
      </c>
      <c r="K113" s="2" t="s">
        <v>116</v>
      </c>
      <c r="L113" s="2" t="str">
        <f>_xlfn.TEXTAFTER(SUBSTITUTE(Table2[[#This Row],[Location]],CHAR(160)," "),", ")</f>
        <v>Ontario</v>
      </c>
      <c r="M113" s="2" t="s">
        <v>19</v>
      </c>
      <c r="N113" s="2">
        <v>0</v>
      </c>
      <c r="O113" s="2" t="str">
        <f>IF(Table2[[#This Row],[Hunter (num)]]=1,"Hunter","Non-Hunter")</f>
        <v>Non-Hunter</v>
      </c>
      <c r="P113" s="2">
        <v>0</v>
      </c>
      <c r="Q113" s="2" t="str">
        <f>IF(Table2[[#This Row],[Grizzly]]=1,"Grizzly","Other Subspecies")</f>
        <v>Other Subspecies</v>
      </c>
      <c r="R113" s="2">
        <v>0</v>
      </c>
      <c r="S113" s="2" t="str">
        <f>IF(Table2[[#This Row],[Hikers (num)]]=1,"Hiker","Non-Hiker")</f>
        <v>Non-Hiker</v>
      </c>
      <c r="T113" s="2" t="str">
        <f>IF(Table2[[#This Row],[Only one killed]]=1,"Single","Multiple")</f>
        <v>Single</v>
      </c>
      <c r="U113" s="2">
        <v>1</v>
      </c>
      <c r="V113" s="2"/>
    </row>
    <row r="114" spans="1:22">
      <c r="A114" s="2" t="s">
        <v>74</v>
      </c>
      <c r="B114" s="2">
        <v>31</v>
      </c>
      <c r="C114" s="4" t="str">
        <f>IF(Table2[[#This Row],[ Age]]="&lt;10","01 Child",IF(Table2[[#This Row],[ Age]]&gt;64,"04 Senior", IF(Table2[[#This Row],[ Age]]&gt;34,"03 Middle Aged",IF(Table2[[#This Row],[ Age]]&gt;14,"02 Adolescent","01 Child"))))</f>
        <v>02 Adolescent</v>
      </c>
      <c r="D114" s="2" t="s">
        <v>21</v>
      </c>
      <c r="E114" s="3">
        <v>41886</v>
      </c>
      <c r="F114" s="3" t="str">
        <f>TEXT(Table2[[#This Row],[Date]],"mmm")</f>
        <v>Sep</v>
      </c>
      <c r="G114" s="2">
        <v>9</v>
      </c>
      <c r="H114" s="4">
        <v>2014</v>
      </c>
      <c r="I114" s="2" t="str">
        <f>IF(Table2[[#This Row],[Year]]&gt;2000,"2001-2020",IF(Table2[[#This Row],[Year]]&gt;1980,"1981-2000",IF(Table2[[#This Row],[Year]]&gt;1960,"1961-1980",IF(Table2[[#This Row],[Year]]&gt;1940,"1941-1960",IF(Table2[[#This Row],[Year]]&gt;1920,"1921-1940","1900-1920")))))</f>
        <v>2001-2020</v>
      </c>
      <c r="J114" s="2" t="s">
        <v>16</v>
      </c>
      <c r="K114" s="2" t="s">
        <v>75</v>
      </c>
      <c r="L114" s="2" t="str">
        <f>_xlfn.TEXTAFTER(SUBSTITUTE(Table2[[#This Row],[Location]],CHAR(160)," "),", ")</f>
        <v>Wyoming</v>
      </c>
      <c r="M114" s="2" t="s">
        <v>50</v>
      </c>
      <c r="N114" s="2">
        <v>0</v>
      </c>
      <c r="O114" s="2" t="str">
        <f>IF(Table2[[#This Row],[Hunter (num)]]=1,"Hunter","Non-Hunter")</f>
        <v>Non-Hunter</v>
      </c>
      <c r="P114" s="2">
        <v>1</v>
      </c>
      <c r="Q114" s="2" t="str">
        <f>IF(Table2[[#This Row],[Grizzly]]=1,"Grizzly","Other Subspecies")</f>
        <v>Grizzly</v>
      </c>
      <c r="R114" s="2">
        <v>0</v>
      </c>
      <c r="S114" s="2" t="str">
        <f>IF(Table2[[#This Row],[Hikers (num)]]=1,"Hiker","Non-Hiker")</f>
        <v>Non-Hiker</v>
      </c>
      <c r="T114" s="2" t="str">
        <f>IF(Table2[[#This Row],[Only one killed]]=1,"Single","Multiple")</f>
        <v>Single</v>
      </c>
      <c r="U114" s="2">
        <v>1</v>
      </c>
      <c r="V114" s="2"/>
    </row>
    <row r="115" spans="1:22">
      <c r="A115" s="2" t="s">
        <v>127</v>
      </c>
      <c r="B115" s="2">
        <v>31</v>
      </c>
      <c r="C115" s="4" t="str">
        <f>IF(Table2[[#This Row],[ Age]]="&lt;10","01 Child",IF(Table2[[#This Row],[ Age]]&gt;64,"04 Senior", IF(Table2[[#This Row],[ Age]]&gt;34,"03 Middle Aged",IF(Table2[[#This Row],[ Age]]&gt;14,"02 Adolescent","01 Child"))))</f>
        <v>02 Adolescent</v>
      </c>
      <c r="D115" s="2" t="s">
        <v>21</v>
      </c>
      <c r="E115" s="3">
        <v>37500</v>
      </c>
      <c r="F115" s="3" t="str">
        <f>TEXT(Table2[[#This Row],[Date]],"mmm")</f>
        <v>Sep</v>
      </c>
      <c r="G115" s="2">
        <v>9</v>
      </c>
      <c r="H115" s="4">
        <v>2002</v>
      </c>
      <c r="I115" s="2" t="str">
        <f>IF(Table2[[#This Row],[Year]]&gt;2000,"2001-2020",IF(Table2[[#This Row],[Year]]&gt;1980,"1981-2000",IF(Table2[[#This Row],[Year]]&gt;1960,"1961-1980",IF(Table2[[#This Row],[Year]]&gt;1940,"1941-1960",IF(Table2[[#This Row],[Year]]&gt;1920,"1921-1940","1900-1920")))))</f>
        <v>2001-2020</v>
      </c>
      <c r="J115" s="2" t="s">
        <v>16</v>
      </c>
      <c r="K115" s="2" t="s">
        <v>128</v>
      </c>
      <c r="L115" s="2" t="str">
        <f>_xlfn.TEXTAFTER(SUBSTITUTE(Table2[[#This Row],[Location]],CHAR(160)," "),", ")</f>
        <v>British Columbia</v>
      </c>
      <c r="M115" s="2" t="s">
        <v>19</v>
      </c>
      <c r="N115" s="2">
        <v>0</v>
      </c>
      <c r="O115" s="2" t="str">
        <f>IF(Table2[[#This Row],[Hunter (num)]]=1,"Hunter","Non-Hunter")</f>
        <v>Non-Hunter</v>
      </c>
      <c r="P115" s="2">
        <v>0</v>
      </c>
      <c r="Q115" s="2" t="str">
        <f>IF(Table2[[#This Row],[Grizzly]]=1,"Grizzly","Other Subspecies")</f>
        <v>Other Subspecies</v>
      </c>
      <c r="R115" s="2">
        <v>0</v>
      </c>
      <c r="S115" s="2" t="str">
        <f>IF(Table2[[#This Row],[Hikers (num)]]=1,"Hiker","Non-Hiker")</f>
        <v>Non-Hiker</v>
      </c>
      <c r="T115" s="2" t="str">
        <f>IF(Table2[[#This Row],[Only one killed]]=1,"Single","Multiple")</f>
        <v>Single</v>
      </c>
      <c r="U115" s="2">
        <v>1</v>
      </c>
      <c r="V115" s="2"/>
    </row>
    <row r="116" spans="1:22">
      <c r="A116" s="2" t="s">
        <v>316</v>
      </c>
      <c r="B116" s="2">
        <v>32</v>
      </c>
      <c r="C116" s="4" t="str">
        <f>IF(Table2[[#This Row],[ Age]]="&lt;10","01 Child",IF(Table2[[#This Row],[ Age]]&gt;64,"04 Senior", IF(Table2[[#This Row],[ Age]]&gt;34,"03 Middle Aged",IF(Table2[[#This Row],[ Age]]&gt;14,"02 Adolescent","01 Child"))))</f>
        <v>02 Adolescent</v>
      </c>
      <c r="D116" s="2" t="s">
        <v>21</v>
      </c>
      <c r="E116" s="3">
        <v>29113</v>
      </c>
      <c r="F116" s="3" t="str">
        <f>TEXT(Table2[[#This Row],[Date]],"mmm")</f>
        <v>Sep</v>
      </c>
      <c r="G116" s="2">
        <v>9</v>
      </c>
      <c r="H116" s="4">
        <v>1979</v>
      </c>
      <c r="I116" s="2" t="str">
        <f>IF(Table2[[#This Row],[Year]]&gt;2000,"2001-2020",IF(Table2[[#This Row],[Year]]&gt;1980,"1981-2000",IF(Table2[[#This Row],[Year]]&gt;1960,"1961-1980",IF(Table2[[#This Row],[Year]]&gt;1940,"1941-1960",IF(Table2[[#This Row],[Year]]&gt;1920,"1921-1940","1900-1920")))))</f>
        <v>1961-1980</v>
      </c>
      <c r="J116" s="2" t="s">
        <v>16</v>
      </c>
      <c r="K116" s="2" t="s">
        <v>317</v>
      </c>
      <c r="L116" s="2" t="str">
        <f>_xlfn.TEXTAFTER(SUBSTITUTE(Table2[[#This Row],[Location]],CHAR(160)," "),", ")</f>
        <v>Alberta</v>
      </c>
      <c r="M116" s="2" t="s">
        <v>50</v>
      </c>
      <c r="N116" s="2">
        <v>1</v>
      </c>
      <c r="O116" s="2" t="str">
        <f>IF(Table2[[#This Row],[Hunter (num)]]=1,"Hunter","Non-Hunter")</f>
        <v>Hunter</v>
      </c>
      <c r="P116" s="2">
        <v>1</v>
      </c>
      <c r="Q116" s="2" t="str">
        <f>IF(Table2[[#This Row],[Grizzly]]=1,"Grizzly","Other Subspecies")</f>
        <v>Grizzly</v>
      </c>
      <c r="R116" s="2">
        <v>0</v>
      </c>
      <c r="S116" s="2" t="str">
        <f>IF(Table2[[#This Row],[Hikers (num)]]=1,"Hiker","Non-Hiker")</f>
        <v>Non-Hiker</v>
      </c>
      <c r="T116" s="2" t="str">
        <f>IF(Table2[[#This Row],[Only one killed]]=1,"Single","Multiple")</f>
        <v>Single</v>
      </c>
      <c r="U116" s="2">
        <v>1</v>
      </c>
      <c r="V116" s="2"/>
    </row>
    <row r="117" spans="1:22">
      <c r="A117" s="2" t="s">
        <v>283</v>
      </c>
      <c r="B117" s="2">
        <v>33</v>
      </c>
      <c r="C117" s="4" t="str">
        <f>IF(Table2[[#This Row],[ Age]]="&lt;10","01 Child",IF(Table2[[#This Row],[ Age]]&gt;64,"04 Senior", IF(Table2[[#This Row],[ Age]]&gt;34,"03 Middle Aged",IF(Table2[[#This Row],[ Age]]&gt;14,"02 Adolescent","01 Child"))))</f>
        <v>02 Adolescent</v>
      </c>
      <c r="D117" s="2" t="s">
        <v>21</v>
      </c>
      <c r="E117" s="3">
        <v>29494</v>
      </c>
      <c r="F117" s="3" t="str">
        <f>TEXT(Table2[[#This Row],[Date]],"mmm")</f>
        <v>Sep</v>
      </c>
      <c r="G117" s="2">
        <v>9</v>
      </c>
      <c r="H117" s="4">
        <v>1980</v>
      </c>
      <c r="I117" s="2" t="str">
        <f>IF(Table2[[#This Row],[Year]]&gt;2000,"2001-2020",IF(Table2[[#This Row],[Year]]&gt;1980,"1981-2000",IF(Table2[[#This Row],[Year]]&gt;1960,"1961-1980",IF(Table2[[#This Row],[Year]]&gt;1940,"1941-1960",IF(Table2[[#This Row],[Year]]&gt;1920,"1921-1940","1900-1920")))))</f>
        <v>1961-1980</v>
      </c>
      <c r="J117" s="2" t="s">
        <v>16</v>
      </c>
      <c r="K117" s="2" t="s">
        <v>217</v>
      </c>
      <c r="L117" s="2" t="str">
        <f>_xlfn.TEXTAFTER(SUBSTITUTE(Table2[[#This Row],[Location]],CHAR(160)," "),", ")</f>
        <v>Montana</v>
      </c>
      <c r="M117" s="2" t="s">
        <v>50</v>
      </c>
      <c r="N117" s="2">
        <v>0</v>
      </c>
      <c r="O117" s="2" t="str">
        <f>IF(Table2[[#This Row],[Hunter (num)]]=1,"Hunter","Non-Hunter")</f>
        <v>Non-Hunter</v>
      </c>
      <c r="P117" s="2">
        <v>0</v>
      </c>
      <c r="Q117" s="2" t="str">
        <f>IF(Table2[[#This Row],[Grizzly]]=1,"Grizzly","Other Subspecies")</f>
        <v>Other Subspecies</v>
      </c>
      <c r="R117" s="2">
        <v>0</v>
      </c>
      <c r="S117" s="2" t="str">
        <f>IF(Table2[[#This Row],[Hikers (num)]]=1,"Hiker","Non-Hiker")</f>
        <v>Non-Hiker</v>
      </c>
      <c r="T117" s="2" t="str">
        <f>IF(Table2[[#This Row],[Only one killed]]=1,"Single","Multiple")</f>
        <v>Single</v>
      </c>
      <c r="U117" s="2">
        <v>1</v>
      </c>
      <c r="V117" s="2"/>
    </row>
    <row r="118" spans="1:22">
      <c r="A118" s="2" t="s">
        <v>400</v>
      </c>
      <c r="B118" s="4">
        <f>AVERAGE(B119)</f>
        <v>37</v>
      </c>
      <c r="C118" s="4" t="str">
        <f>IF(Table2[[#This Row],[ Age]]="&lt;10","01 Child",IF(Table2[[#This Row],[ Age]]&gt;64,"04 Senior", IF(Table2[[#This Row],[ Age]]&gt;34,"03 Middle Aged",IF(Table2[[#This Row],[ Age]]&gt;14,"02 Adolescent","01 Child"))))</f>
        <v>03 Middle Aged</v>
      </c>
      <c r="D118" s="2" t="s">
        <v>21</v>
      </c>
      <c r="E118" s="3">
        <v>20351</v>
      </c>
      <c r="F118" s="3" t="str">
        <f>TEXT(Table2[[#This Row],[Date]],"mmm")</f>
        <v>Sep</v>
      </c>
      <c r="G118" s="2">
        <v>9</v>
      </c>
      <c r="H118" s="4">
        <v>1955</v>
      </c>
      <c r="I118" s="2" t="str">
        <f>IF(Table2[[#This Row],[Year]]&gt;2000,"2001-2020",IF(Table2[[#This Row],[Year]]&gt;1980,"1981-2000",IF(Table2[[#This Row],[Year]]&gt;1960,"1961-1980",IF(Table2[[#This Row],[Year]]&gt;1940,"1941-1960",IF(Table2[[#This Row],[Year]]&gt;1920,"1921-1940","1900-1920")))))</f>
        <v>1941-1960</v>
      </c>
      <c r="J118" s="2" t="s">
        <v>16</v>
      </c>
      <c r="K118" s="2" t="s">
        <v>402</v>
      </c>
      <c r="L118" s="2" t="str">
        <f>_xlfn.TEXTAFTER(SUBSTITUTE(Table2[[#This Row],[Location]],CHAR(160)," "),", ")</f>
        <v>Alaska</v>
      </c>
      <c r="M118" s="2" t="s">
        <v>50</v>
      </c>
      <c r="N118" s="2">
        <v>1</v>
      </c>
      <c r="O118" s="2" t="str">
        <f>IF(Table2[[#This Row],[Hunter (num)]]=1,"Hunter","Non-Hunter")</f>
        <v>Hunter</v>
      </c>
      <c r="P118" s="2">
        <v>0</v>
      </c>
      <c r="Q118" s="2" t="str">
        <f>IF(Table2[[#This Row],[Grizzly]]=1,"Grizzly","Other Subspecies")</f>
        <v>Other Subspecies</v>
      </c>
      <c r="R118" s="2">
        <v>0</v>
      </c>
      <c r="S118" s="2" t="str">
        <f>IF(Table2[[#This Row],[Hikers (num)]]=1,"Hiker","Non-Hiker")</f>
        <v>Non-Hiker</v>
      </c>
      <c r="T118" s="2" t="str">
        <f>IF(Table2[[#This Row],[Only one killed]]=1,"Single","Multiple")</f>
        <v>Single</v>
      </c>
      <c r="U118" s="2">
        <v>1</v>
      </c>
      <c r="V118" s="2"/>
    </row>
    <row r="119" spans="1:22">
      <c r="A119" s="2" t="s">
        <v>56</v>
      </c>
      <c r="B119" s="2">
        <v>37</v>
      </c>
      <c r="C119" s="4" t="str">
        <f>IF(Table2[[#This Row],[ Age]]="&lt;10","01 Child",IF(Table2[[#This Row],[ Age]]&gt;64,"04 Senior", IF(Table2[[#This Row],[ Age]]&gt;34,"03 Middle Aged",IF(Table2[[#This Row],[ Age]]&gt;14,"02 Adolescent","01 Child"))))</f>
        <v>03 Middle Aged</v>
      </c>
      <c r="D119" s="2" t="s">
        <v>21</v>
      </c>
      <c r="E119" s="3">
        <v>43357</v>
      </c>
      <c r="F119" s="3" t="str">
        <f>TEXT(Table2[[#This Row],[Date]],"mmm")</f>
        <v>Sep</v>
      </c>
      <c r="G119" s="2">
        <v>9</v>
      </c>
      <c r="H119" s="4">
        <v>2018</v>
      </c>
      <c r="I119" s="2" t="str">
        <f>IF(Table2[[#This Row],[Year]]&gt;2000,"2001-2020",IF(Table2[[#This Row],[Year]]&gt;1980,"1981-2000",IF(Table2[[#This Row],[Year]]&gt;1960,"1961-1980",IF(Table2[[#This Row],[Year]]&gt;1940,"1941-1960",IF(Table2[[#This Row],[Year]]&gt;1920,"1921-1940","1900-1920")))))</f>
        <v>2001-2020</v>
      </c>
      <c r="J119" s="2" t="s">
        <v>16</v>
      </c>
      <c r="K119" s="2" t="s">
        <v>57</v>
      </c>
      <c r="L119" s="2" t="str">
        <f>_xlfn.TEXTAFTER(SUBSTITUTE(Table2[[#This Row],[Location]],CHAR(160)," "),", ")</f>
        <v>Wyoming</v>
      </c>
      <c r="M119" s="2" t="s">
        <v>50</v>
      </c>
      <c r="N119" s="2">
        <v>0</v>
      </c>
      <c r="O119" s="2" t="str">
        <f>IF(Table2[[#This Row],[Hunter (num)]]=1,"Hunter","Non-Hunter")</f>
        <v>Non-Hunter</v>
      </c>
      <c r="P119" s="2">
        <v>0</v>
      </c>
      <c r="Q119" s="2" t="str">
        <f>IF(Table2[[#This Row],[Grizzly]]=1,"Grizzly","Other Subspecies")</f>
        <v>Other Subspecies</v>
      </c>
      <c r="R119" s="2">
        <v>0</v>
      </c>
      <c r="S119" s="2" t="str">
        <f>IF(Table2[[#This Row],[Hikers (num)]]=1,"Hiker","Non-Hiker")</f>
        <v>Non-Hiker</v>
      </c>
      <c r="T119" s="2" t="str">
        <f>IF(Table2[[#This Row],[Only one killed]]=1,"Single","Multiple")</f>
        <v>Single</v>
      </c>
      <c r="U119" s="2">
        <v>1</v>
      </c>
      <c r="V119" s="2"/>
    </row>
    <row r="120" spans="1:22">
      <c r="A120" s="2" t="s">
        <v>238</v>
      </c>
      <c r="B120" s="2">
        <v>40</v>
      </c>
      <c r="C120" s="4" t="str">
        <f>IF(Table2[[#This Row],[ Age]]="&lt;10","01 Child",IF(Table2[[#This Row],[ Age]]&gt;64,"04 Senior", IF(Table2[[#This Row],[ Age]]&gt;34,"03 Middle Aged",IF(Table2[[#This Row],[ Age]]&gt;14,"02 Adolescent","01 Child"))))</f>
        <v>03 Middle Aged</v>
      </c>
      <c r="D120" s="2" t="s">
        <v>21</v>
      </c>
      <c r="E120" s="3">
        <v>33862</v>
      </c>
      <c r="F120" s="3" t="str">
        <f>TEXT(Table2[[#This Row],[Date]],"mmm")</f>
        <v>Sep</v>
      </c>
      <c r="G120" s="2">
        <v>9</v>
      </c>
      <c r="H120" s="4">
        <v>1992</v>
      </c>
      <c r="I120" s="2" t="str">
        <f>IF(Table2[[#This Row],[Year]]&gt;2000,"2001-2020",IF(Table2[[#This Row],[Year]]&gt;1980,"1981-2000",IF(Table2[[#This Row],[Year]]&gt;1960,"1961-1980",IF(Table2[[#This Row],[Year]]&gt;1940,"1941-1960",IF(Table2[[#This Row],[Year]]&gt;1920,"1921-1940","1900-1920")))))</f>
        <v>1981-2000</v>
      </c>
      <c r="J120" s="2" t="s">
        <v>16</v>
      </c>
      <c r="K120" s="2" t="s">
        <v>239</v>
      </c>
      <c r="L120" s="2" t="str">
        <f>_xlfn.TEXTAFTER(SUBSTITUTE(Table2[[#This Row],[Location]],CHAR(160)," "),", ")</f>
        <v>Alberta</v>
      </c>
      <c r="M120" s="2" t="s">
        <v>50</v>
      </c>
      <c r="N120" s="2">
        <v>0</v>
      </c>
      <c r="O120" s="2" t="str">
        <f>IF(Table2[[#This Row],[Hunter (num)]]=1,"Hunter","Non-Hunter")</f>
        <v>Non-Hunter</v>
      </c>
      <c r="P120" s="2">
        <v>0</v>
      </c>
      <c r="Q120" s="2" t="str">
        <f>IF(Table2[[#This Row],[Grizzly]]=1,"Grizzly","Other Subspecies")</f>
        <v>Other Subspecies</v>
      </c>
      <c r="R120" s="2">
        <v>0</v>
      </c>
      <c r="S120" s="2" t="str">
        <f>IF(Table2[[#This Row],[Hikers (num)]]=1,"Hiker","Non-Hiker")</f>
        <v>Non-Hiker</v>
      </c>
      <c r="T120" s="2" t="str">
        <f>IF(Table2[[#This Row],[Only one killed]]=1,"Single","Multiple")</f>
        <v>Single</v>
      </c>
      <c r="U120" s="2">
        <v>1</v>
      </c>
      <c r="V120" s="2"/>
    </row>
    <row r="121" spans="1:22">
      <c r="A121" s="2" t="s">
        <v>333</v>
      </c>
      <c r="B121" s="2">
        <v>51</v>
      </c>
      <c r="C121" s="4" t="str">
        <f>IF(Table2[[#This Row],[ Age]]="&lt;10","01 Child",IF(Table2[[#This Row],[ Age]]&gt;64,"04 Senior", IF(Table2[[#This Row],[ Age]]&gt;34,"03 Middle Aged",IF(Table2[[#This Row],[ Age]]&gt;14,"02 Adolescent","01 Child"))))</f>
        <v>03 Middle Aged</v>
      </c>
      <c r="D121" s="2" t="s">
        <v>21</v>
      </c>
      <c r="E121" s="3">
        <v>26932</v>
      </c>
      <c r="F121" s="3" t="str">
        <f>TEXT(Table2[[#This Row],[Date]],"mmm")</f>
        <v>Sep</v>
      </c>
      <c r="G121" s="2">
        <v>9</v>
      </c>
      <c r="H121" s="4">
        <v>1973</v>
      </c>
      <c r="I121" s="2" t="str">
        <f>IF(Table2[[#This Row],[Year]]&gt;2000,"2001-2020",IF(Table2[[#This Row],[Year]]&gt;1980,"1981-2000",IF(Table2[[#This Row],[Year]]&gt;1960,"1961-1980",IF(Table2[[#This Row],[Year]]&gt;1940,"1941-1960",IF(Table2[[#This Row],[Year]]&gt;1920,"1921-1940","1900-1920")))))</f>
        <v>1961-1980</v>
      </c>
      <c r="J121" s="2" t="s">
        <v>16</v>
      </c>
      <c r="K121" s="2" t="s">
        <v>334</v>
      </c>
      <c r="L121" s="2" t="str">
        <f>_xlfn.TEXTAFTER(SUBSTITUTE(Table2[[#This Row],[Location]],CHAR(160)," "),", ")</f>
        <v>Alberta</v>
      </c>
      <c r="M121" s="2" t="s">
        <v>50</v>
      </c>
      <c r="N121" s="2">
        <v>0</v>
      </c>
      <c r="O121" s="2" t="str">
        <f>IF(Table2[[#This Row],[Hunter (num)]]=1,"Hunter","Non-Hunter")</f>
        <v>Non-Hunter</v>
      </c>
      <c r="P121" s="2">
        <v>1</v>
      </c>
      <c r="Q121" s="2" t="str">
        <f>IF(Table2[[#This Row],[Grizzly]]=1,"Grizzly","Other Subspecies")</f>
        <v>Grizzly</v>
      </c>
      <c r="R121" s="2">
        <v>0</v>
      </c>
      <c r="S121" s="2" t="str">
        <f>IF(Table2[[#This Row],[Hikers (num)]]=1,"Hiker","Non-Hiker")</f>
        <v>Non-Hiker</v>
      </c>
      <c r="T121" s="2" t="str">
        <f>IF(Table2[[#This Row],[Only one killed]]=1,"Single","Multiple")</f>
        <v>Single</v>
      </c>
      <c r="U121" s="2">
        <v>1</v>
      </c>
      <c r="V121" s="2"/>
    </row>
    <row r="122" spans="1:22">
      <c r="A122" s="2" t="s">
        <v>377</v>
      </c>
      <c r="B122" s="2">
        <v>51</v>
      </c>
      <c r="C122" s="4" t="str">
        <f>IF(Table2[[#This Row],[ Age]]="&lt;10","01 Child",IF(Table2[[#This Row],[ Age]]&gt;64,"04 Senior", IF(Table2[[#This Row],[ Age]]&gt;34,"03 Middle Aged",IF(Table2[[#This Row],[ Age]]&gt;14,"02 Adolescent","01 Child"))))</f>
        <v>03 Middle Aged</v>
      </c>
      <c r="D122" s="2" t="s">
        <v>21</v>
      </c>
      <c r="E122" s="3">
        <v>21799</v>
      </c>
      <c r="F122" s="3" t="str">
        <f>TEXT(Table2[[#This Row],[Date]],"mmm")</f>
        <v>Sep</v>
      </c>
      <c r="G122" s="2">
        <v>9</v>
      </c>
      <c r="H122" s="4">
        <v>1959</v>
      </c>
      <c r="I122" s="2" t="str">
        <f>IF(Table2[[#This Row],[Year]]&gt;2000,"2001-2020",IF(Table2[[#This Row],[Year]]&gt;1980,"1981-2000",IF(Table2[[#This Row],[Year]]&gt;1960,"1961-1980",IF(Table2[[#This Row],[Year]]&gt;1940,"1941-1960",IF(Table2[[#This Row],[Year]]&gt;1920,"1921-1940","1900-1920")))))</f>
        <v>1941-1960</v>
      </c>
      <c r="J122" s="2" t="s">
        <v>16</v>
      </c>
      <c r="K122" s="2" t="s">
        <v>378</v>
      </c>
      <c r="L122" s="2" t="str">
        <f>_xlfn.TEXTAFTER(SUBSTITUTE(Table2[[#This Row],[Location]],CHAR(160)," "),", ")</f>
        <v>Alberta</v>
      </c>
      <c r="M122" s="2" t="s">
        <v>19</v>
      </c>
      <c r="N122" s="2">
        <v>0</v>
      </c>
      <c r="O122" s="2" t="str">
        <f>IF(Table2[[#This Row],[Hunter (num)]]=1,"Hunter","Non-Hunter")</f>
        <v>Non-Hunter</v>
      </c>
      <c r="P122" s="2">
        <v>0</v>
      </c>
      <c r="Q122" s="2" t="str">
        <f>IF(Table2[[#This Row],[Grizzly]]=1,"Grizzly","Other Subspecies")</f>
        <v>Other Subspecies</v>
      </c>
      <c r="R122" s="2">
        <v>0</v>
      </c>
      <c r="S122" s="2" t="str">
        <f>IF(Table2[[#This Row],[Hikers (num)]]=1,"Hiker","Non-Hiker")</f>
        <v>Non-Hiker</v>
      </c>
      <c r="T122" s="2" t="str">
        <f>IF(Table2[[#This Row],[Only one killed]]=1,"Single","Multiple")</f>
        <v>Single</v>
      </c>
      <c r="U122" s="2">
        <v>1</v>
      </c>
      <c r="V122" s="2"/>
    </row>
    <row r="123" spans="1:22">
      <c r="A123" s="2" t="s">
        <v>459</v>
      </c>
      <c r="B123" s="2">
        <v>52</v>
      </c>
      <c r="C123" s="4" t="str">
        <f>IF(Table2[[#This Row],[ Age]]="&lt;10","01 Child",IF(Table2[[#This Row],[ Age]]&gt;64,"04 Senior", IF(Table2[[#This Row],[ Age]]&gt;34,"03 Middle Aged",IF(Table2[[#This Row],[ Age]]&gt;14,"02 Adolescent","01 Child"))))</f>
        <v>03 Middle Aged</v>
      </c>
      <c r="D123" s="2" t="s">
        <v>21</v>
      </c>
      <c r="E123" s="3">
        <v>10848</v>
      </c>
      <c r="F123" s="3" t="str">
        <f>TEXT(Table2[[#This Row],[Date]],"mmm")</f>
        <v>Sep</v>
      </c>
      <c r="G123" s="2">
        <v>9</v>
      </c>
      <c r="H123" s="4">
        <v>1929</v>
      </c>
      <c r="I123" s="2" t="str">
        <f>IF(Table2[[#This Row],[Year]]&gt;2000,"2001-2020",IF(Table2[[#This Row],[Year]]&gt;1980,"1981-2000",IF(Table2[[#This Row],[Year]]&gt;1960,"1961-1980",IF(Table2[[#This Row],[Year]]&gt;1940,"1941-1960",IF(Table2[[#This Row],[Year]]&gt;1920,"1921-1940","1900-1920")))))</f>
        <v>1921-1940</v>
      </c>
      <c r="J123" s="2" t="s">
        <v>16</v>
      </c>
      <c r="K123" s="2" t="s">
        <v>381</v>
      </c>
      <c r="L123" s="2" t="str">
        <f>_xlfn.TEXTAFTER(SUBSTITUTE(Table2[[#This Row],[Location]],CHAR(160)," "),", ")</f>
        <v>Alberta</v>
      </c>
      <c r="M123" s="2" t="s">
        <v>50</v>
      </c>
      <c r="N123" s="2">
        <v>0</v>
      </c>
      <c r="O123" s="2" t="str">
        <f>IF(Table2[[#This Row],[Hunter (num)]]=1,"Hunter","Non-Hunter")</f>
        <v>Non-Hunter</v>
      </c>
      <c r="P123" s="2">
        <v>0</v>
      </c>
      <c r="Q123" s="2" t="str">
        <f>IF(Table2[[#This Row],[Grizzly]]=1,"Grizzly","Other Subspecies")</f>
        <v>Other Subspecies</v>
      </c>
      <c r="R123" s="2">
        <v>0</v>
      </c>
      <c r="S123" s="2" t="str">
        <f>IF(Table2[[#This Row],[Hikers (num)]]=1,"Hiker","Non-Hiker")</f>
        <v>Non-Hiker</v>
      </c>
      <c r="T123" s="2" t="str">
        <f>IF(Table2[[#This Row],[Only one killed]]=1,"Single","Multiple")</f>
        <v>Single</v>
      </c>
      <c r="U123" s="2">
        <v>1</v>
      </c>
      <c r="V123" s="2"/>
    </row>
    <row r="124" spans="1:22">
      <c r="A124" s="2" t="s">
        <v>68</v>
      </c>
      <c r="B124" s="2">
        <v>53</v>
      </c>
      <c r="C124" s="4" t="str">
        <f>IF(Table2[[#This Row],[ Age]]="&lt;10","01 Child",IF(Table2[[#This Row],[ Age]]&gt;64,"04 Senior", IF(Table2[[#This Row],[ Age]]&gt;34,"03 Middle Aged",IF(Table2[[#This Row],[ Age]]&gt;14,"02 Adolescent","01 Child"))))</f>
        <v>03 Middle Aged</v>
      </c>
      <c r="D124" s="2" t="s">
        <v>21</v>
      </c>
      <c r="E124" s="3">
        <v>41899</v>
      </c>
      <c r="F124" s="3" t="str">
        <f>TEXT(Table2[[#This Row],[Date]],"mmm")</f>
        <v>Sep</v>
      </c>
      <c r="G124" s="2">
        <v>9</v>
      </c>
      <c r="H124" s="4">
        <v>2014</v>
      </c>
      <c r="I124" s="2" t="str">
        <f>IF(Table2[[#This Row],[Year]]&gt;2000,"2001-2020",IF(Table2[[#This Row],[Year]]&gt;1980,"1981-2000",IF(Table2[[#This Row],[Year]]&gt;1960,"1961-1980",IF(Table2[[#This Row],[Year]]&gt;1940,"1941-1960",IF(Table2[[#This Row],[Year]]&gt;1920,"1921-1940","1900-1920")))))</f>
        <v>2001-2020</v>
      </c>
      <c r="J124" s="2" t="s">
        <v>16</v>
      </c>
      <c r="K124" s="2" t="s">
        <v>69</v>
      </c>
      <c r="L124" s="2" t="str">
        <f>_xlfn.TEXTAFTER(SUBSTITUTE(Table2[[#This Row],[Location]],CHAR(160)," "),", ")</f>
        <v>Northwest Territories</v>
      </c>
      <c r="M124" s="2" t="s">
        <v>50</v>
      </c>
      <c r="N124" s="2">
        <v>1</v>
      </c>
      <c r="O124" s="2" t="str">
        <f>IF(Table2[[#This Row],[Hunter (num)]]=1,"Hunter","Non-Hunter")</f>
        <v>Hunter</v>
      </c>
      <c r="P124" s="2">
        <v>0</v>
      </c>
      <c r="Q124" s="2" t="str">
        <f>IF(Table2[[#This Row],[Grizzly]]=1,"Grizzly","Other Subspecies")</f>
        <v>Other Subspecies</v>
      </c>
      <c r="R124" s="2">
        <v>0</v>
      </c>
      <c r="S124" s="2" t="str">
        <f>IF(Table2[[#This Row],[Hikers (num)]]=1,"Hiker","Non-Hiker")</f>
        <v>Non-Hiker</v>
      </c>
      <c r="T124" s="2" t="str">
        <f>IF(Table2[[#This Row],[Only one killed]]=1,"Single","Multiple")</f>
        <v>Single</v>
      </c>
      <c r="U124" s="2">
        <v>1</v>
      </c>
      <c r="V124" s="2"/>
    </row>
    <row r="125" spans="1:22">
      <c r="A125" s="2" t="s">
        <v>71</v>
      </c>
      <c r="B125" s="2">
        <v>54</v>
      </c>
      <c r="C125" s="4" t="str">
        <f>IF(Table2[[#This Row],[ Age]]="&lt;10","01 Child",IF(Table2[[#This Row],[ Age]]&gt;64,"04 Senior", IF(Table2[[#This Row],[ Age]]&gt;34,"03 Middle Aged",IF(Table2[[#This Row],[ Age]]&gt;14,"02 Adolescent","01 Child"))))</f>
        <v>03 Middle Aged</v>
      </c>
      <c r="D125" s="2" t="s">
        <v>21</v>
      </c>
      <c r="E125" s="3">
        <v>41889</v>
      </c>
      <c r="F125" s="3" t="str">
        <f>TEXT(Table2[[#This Row],[Date]],"mmm")</f>
        <v>Sep</v>
      </c>
      <c r="G125" s="2">
        <v>9</v>
      </c>
      <c r="H125" s="4">
        <v>2014</v>
      </c>
      <c r="I125" s="2" t="str">
        <f>IF(Table2[[#This Row],[Year]]&gt;2000,"2001-2020",IF(Table2[[#This Row],[Year]]&gt;1980,"1981-2000",IF(Table2[[#This Row],[Year]]&gt;1960,"1961-1980",IF(Table2[[#This Row],[Year]]&gt;1940,"1941-1960",IF(Table2[[#This Row],[Year]]&gt;1920,"1921-1940","1900-1920")))))</f>
        <v>2001-2020</v>
      </c>
      <c r="J125" s="2" t="s">
        <v>16</v>
      </c>
      <c r="K125" s="2" t="s">
        <v>72</v>
      </c>
      <c r="L125" s="2" t="str">
        <f>_xlfn.TEXTAFTER(SUBSTITUTE(Table2[[#This Row],[Location]],CHAR(160)," "),", ")</f>
        <v>Alberta</v>
      </c>
      <c r="M125" s="2" t="s">
        <v>50</v>
      </c>
      <c r="N125" s="2">
        <v>1</v>
      </c>
      <c r="O125" s="2" t="str">
        <f>IF(Table2[[#This Row],[Hunter (num)]]=1,"Hunter","Non-Hunter")</f>
        <v>Hunter</v>
      </c>
      <c r="P125" s="2">
        <v>0</v>
      </c>
      <c r="Q125" s="2" t="str">
        <f>IF(Table2[[#This Row],[Grizzly]]=1,"Grizzly","Other Subspecies")</f>
        <v>Other Subspecies</v>
      </c>
      <c r="R125" s="2">
        <v>0</v>
      </c>
      <c r="S125" s="2" t="str">
        <f>IF(Table2[[#This Row],[Hikers (num)]]=1,"Hiker","Non-Hiker")</f>
        <v>Non-Hiker</v>
      </c>
      <c r="T125" s="2" t="str">
        <f>IF(Table2[[#This Row],[Only one killed]]=1,"Single","Multiple")</f>
        <v>Single</v>
      </c>
      <c r="U125" s="2">
        <v>1</v>
      </c>
      <c r="V125" s="2"/>
    </row>
    <row r="126" spans="1:22">
      <c r="A126" s="2" t="s">
        <v>157</v>
      </c>
      <c r="B126" s="2">
        <v>60</v>
      </c>
      <c r="C126" s="4" t="str">
        <f>IF(Table2[[#This Row],[ Age]]="&lt;10","01 Child",IF(Table2[[#This Row],[ Age]]&gt;64,"04 Senior", IF(Table2[[#This Row],[ Age]]&gt;34,"03 Middle Aged",IF(Table2[[#This Row],[ Age]]&gt;14,"02 Adolescent","01 Child"))))</f>
        <v>03 Middle Aged</v>
      </c>
      <c r="D126" s="2" t="s">
        <v>21</v>
      </c>
      <c r="E126" s="3">
        <v>38615</v>
      </c>
      <c r="F126" s="3" t="str">
        <f>TEXT(Table2[[#This Row],[Date]],"mmm")</f>
        <v>Sep</v>
      </c>
      <c r="G126" s="2">
        <v>9</v>
      </c>
      <c r="H126" s="4">
        <v>2005</v>
      </c>
      <c r="I126" s="2" t="str">
        <f>IF(Table2[[#This Row],[Year]]&gt;2000,"2001-2020",IF(Table2[[#This Row],[Year]]&gt;1980,"1981-2000",IF(Table2[[#This Row],[Year]]&gt;1960,"1961-1980",IF(Table2[[#This Row],[Year]]&gt;1940,"1941-1960",IF(Table2[[#This Row],[Year]]&gt;1920,"1921-1940","1900-1920")))))</f>
        <v>2001-2020</v>
      </c>
      <c r="J126" s="2" t="s">
        <v>16</v>
      </c>
      <c r="K126" s="2" t="s">
        <v>158</v>
      </c>
      <c r="L126" s="2" t="str">
        <f>_xlfn.TEXTAFTER(SUBSTITUTE(Table2[[#This Row],[Location]],CHAR(160)," "),", ")</f>
        <v>British Columbia</v>
      </c>
      <c r="M126" s="2" t="s">
        <v>50</v>
      </c>
      <c r="N126" s="2">
        <v>0</v>
      </c>
      <c r="O126" s="2" t="str">
        <f>IF(Table2[[#This Row],[Hunter (num)]]=1,"Hunter","Non-Hunter")</f>
        <v>Non-Hunter</v>
      </c>
      <c r="P126" s="2">
        <v>0</v>
      </c>
      <c r="Q126" s="2" t="str">
        <f>IF(Table2[[#This Row],[Grizzly]]=1,"Grizzly","Other Subspecies")</f>
        <v>Other Subspecies</v>
      </c>
      <c r="R126" s="2">
        <v>0</v>
      </c>
      <c r="S126" s="2" t="str">
        <f>IF(Table2[[#This Row],[Hikers (num)]]=1,"Hiker","Non-Hiker")</f>
        <v>Non-Hiker</v>
      </c>
      <c r="T126" s="2" t="str">
        <f>IF(Table2[[#This Row],[Only one killed]]=1,"Single","Multiple")</f>
        <v>Single</v>
      </c>
      <c r="U126" s="2">
        <v>1</v>
      </c>
      <c r="V126" s="2"/>
    </row>
    <row r="127" spans="1:22">
      <c r="A127" s="2" t="s">
        <v>464</v>
      </c>
      <c r="B127" s="2">
        <v>61</v>
      </c>
      <c r="C127" s="4" t="str">
        <f>IF(Table2[[#This Row],[ Age]]="&lt;10","01 Child",IF(Table2[[#This Row],[ Age]]&gt;64,"04 Senior", IF(Table2[[#This Row],[ Age]]&gt;34,"03 Middle Aged",IF(Table2[[#This Row],[ Age]]&gt;14,"02 Adolescent","01 Child"))))</f>
        <v>03 Middle Aged</v>
      </c>
      <c r="D127" s="2" t="s">
        <v>21</v>
      </c>
      <c r="E127" s="3">
        <v>6096</v>
      </c>
      <c r="F127" s="3" t="str">
        <f>TEXT(Table2[[#This Row],[Date]],"mmm")</f>
        <v>Sep</v>
      </c>
      <c r="G127" s="2">
        <v>9</v>
      </c>
      <c r="H127" s="4">
        <v>1916</v>
      </c>
      <c r="I127" s="2" t="str">
        <f>IF(Table2[[#This Row],[Year]]&gt;2000,"2001-2020",IF(Table2[[#This Row],[Year]]&gt;1980,"1981-2000",IF(Table2[[#This Row],[Year]]&gt;1960,"1961-1980",IF(Table2[[#This Row],[Year]]&gt;1940,"1941-1960",IF(Table2[[#This Row],[Year]]&gt;1920,"1921-1940","1900-1920")))))</f>
        <v>1900-1920</v>
      </c>
      <c r="J127" s="2" t="s">
        <v>16</v>
      </c>
      <c r="K127" s="2" t="s">
        <v>66</v>
      </c>
      <c r="L127" s="2" t="str">
        <f>_xlfn.TEXTAFTER(SUBSTITUTE(Table2[[#This Row],[Location]],CHAR(160)," "),", ")</f>
        <v>Wyoming</v>
      </c>
      <c r="M127" s="2" t="s">
        <v>50</v>
      </c>
      <c r="N127" s="2">
        <v>0</v>
      </c>
      <c r="O127" s="2" t="str">
        <f>IF(Table2[[#This Row],[Hunter (num)]]=1,"Hunter","Non-Hunter")</f>
        <v>Non-Hunter</v>
      </c>
      <c r="P127" s="2">
        <v>0</v>
      </c>
      <c r="Q127" s="2" t="str">
        <f>IF(Table2[[#This Row],[Grizzly]]=1,"Grizzly","Other Subspecies")</f>
        <v>Other Subspecies</v>
      </c>
      <c r="R127" s="2">
        <v>0</v>
      </c>
      <c r="S127" s="2" t="str">
        <f>IF(Table2[[#This Row],[Hikers (num)]]=1,"Hiker","Non-Hiker")</f>
        <v>Non-Hiker</v>
      </c>
      <c r="T127" s="2" t="str">
        <f>IF(Table2[[#This Row],[Only one killed]]=1,"Single","Multiple")</f>
        <v>Single</v>
      </c>
      <c r="U127" s="2">
        <v>1</v>
      </c>
      <c r="V127" s="2"/>
    </row>
    <row r="128" spans="1:22">
      <c r="A128" s="2" t="s">
        <v>124</v>
      </c>
      <c r="B128" s="2">
        <v>77</v>
      </c>
      <c r="C128" s="4" t="str">
        <f>IF(Table2[[#This Row],[ Age]]="&lt;10","01 Child",IF(Table2[[#This Row],[ Age]]&gt;64,"04 Senior", IF(Table2[[#This Row],[ Age]]&gt;34,"03 Middle Aged",IF(Table2[[#This Row],[ Age]]&gt;14,"02 Adolescent","01 Child"))))</f>
        <v>04 Senior</v>
      </c>
      <c r="D128" s="2" t="s">
        <v>21</v>
      </c>
      <c r="E128" s="3">
        <v>37528</v>
      </c>
      <c r="F128" s="3" t="str">
        <f>TEXT(Table2[[#This Row],[Date]],"mmm")</f>
        <v>Sep</v>
      </c>
      <c r="G128" s="2">
        <v>9</v>
      </c>
      <c r="H128" s="4">
        <v>2002</v>
      </c>
      <c r="I128" s="2" t="str">
        <f>IF(Table2[[#This Row],[Year]]&gt;2000,"2001-2020",IF(Table2[[#This Row],[Year]]&gt;1980,"1981-2000",IF(Table2[[#This Row],[Year]]&gt;1960,"1961-1980",IF(Table2[[#This Row],[Year]]&gt;1940,"1941-1960",IF(Table2[[#This Row],[Year]]&gt;1920,"1921-1940","1900-1920")))))</f>
        <v>2001-2020</v>
      </c>
      <c r="J128" s="2" t="s">
        <v>16</v>
      </c>
      <c r="K128" s="2" t="s">
        <v>125</v>
      </c>
      <c r="L128" s="2" t="str">
        <f>_xlfn.TEXTAFTER(SUBSTITUTE(Table2[[#This Row],[Location]],CHAR(160)," "),", ")</f>
        <v>Quebec</v>
      </c>
      <c r="M128" s="2" t="s">
        <v>19</v>
      </c>
      <c r="N128" s="2">
        <v>0</v>
      </c>
      <c r="O128" s="2" t="str">
        <f>IF(Table2[[#This Row],[Hunter (num)]]=1,"Hunter","Non-Hunter")</f>
        <v>Non-Hunter</v>
      </c>
      <c r="P128" s="2">
        <v>0</v>
      </c>
      <c r="Q128" s="2" t="str">
        <f>IF(Table2[[#This Row],[Grizzly]]=1,"Grizzly","Other Subspecies")</f>
        <v>Other Subspecies</v>
      </c>
      <c r="R128" s="2">
        <v>0</v>
      </c>
      <c r="S128" s="2" t="str">
        <f>IF(Table2[[#This Row],[Hikers (num)]]=1,"Hiker","Non-Hiker")</f>
        <v>Non-Hiker</v>
      </c>
      <c r="T128" s="2" t="str">
        <f>IF(Table2[[#This Row],[Only one killed]]=1,"Single","Multiple")</f>
        <v>Single</v>
      </c>
      <c r="U128" s="2">
        <v>1</v>
      </c>
      <c r="V128" s="2"/>
    </row>
    <row r="129" spans="1:22">
      <c r="A129" s="2" t="s">
        <v>130</v>
      </c>
      <c r="B129" s="5">
        <f>5/12</f>
        <v>0.41666666666666669</v>
      </c>
      <c r="C129" s="4" t="str">
        <f>IF(Table2[[#This Row],[ Age]]="&lt;10","01 Child",IF(Table2[[#This Row],[ Age]]&gt;64,"04 Senior", IF(Table2[[#This Row],[ Age]]&gt;34,"03 Middle Aged",IF(Table2[[#This Row],[ Age]]&gt;14,"02 Adolescent","01 Child"))))</f>
        <v>01 Child</v>
      </c>
      <c r="D129" s="2" t="s">
        <v>15</v>
      </c>
      <c r="E129" s="3">
        <v>37487</v>
      </c>
      <c r="F129" s="3" t="str">
        <f>TEXT(Table2[[#This Row],[Date]],"mmm")</f>
        <v>Aug</v>
      </c>
      <c r="G129" s="2">
        <v>8</v>
      </c>
      <c r="H129" s="4">
        <v>2002</v>
      </c>
      <c r="I129" s="2" t="str">
        <f>IF(Table2[[#This Row],[Year]]&gt;2000,"2001-2020",IF(Table2[[#This Row],[Year]]&gt;1980,"1981-2000",IF(Table2[[#This Row],[Year]]&gt;1960,"1961-1980",IF(Table2[[#This Row],[Year]]&gt;1940,"1941-1960",IF(Table2[[#This Row],[Year]]&gt;1920,"1921-1940","1900-1920")))))</f>
        <v>2001-2020</v>
      </c>
      <c r="J129" s="2" t="s">
        <v>16</v>
      </c>
      <c r="K129" s="2" t="s">
        <v>132</v>
      </c>
      <c r="L129" s="2" t="str">
        <f>_xlfn.TEXTAFTER(SUBSTITUTE(Table2[[#This Row],[Location]],CHAR(160)," "),", ")</f>
        <v>New York</v>
      </c>
      <c r="M129" s="2" t="s">
        <v>19</v>
      </c>
      <c r="N129" s="2">
        <v>0</v>
      </c>
      <c r="O129" s="2" t="str">
        <f>IF(Table2[[#This Row],[Hunter (num)]]=1,"Hunter","Non-Hunter")</f>
        <v>Non-Hunter</v>
      </c>
      <c r="P129" s="2">
        <v>0</v>
      </c>
      <c r="Q129" s="2" t="str">
        <f>IF(Table2[[#This Row],[Grizzly]]=1,"Grizzly","Other Subspecies")</f>
        <v>Other Subspecies</v>
      </c>
      <c r="R129" s="2">
        <v>0</v>
      </c>
      <c r="S129" s="2" t="str">
        <f>IF(Table2[[#This Row],[Hikers (num)]]=1,"Hiker","Non-Hiker")</f>
        <v>Non-Hiker</v>
      </c>
      <c r="T129" s="2" t="str">
        <f>IF(Table2[[#This Row],[Only one killed]]=1,"Single","Multiple")</f>
        <v>Single</v>
      </c>
      <c r="U129" s="2">
        <v>1</v>
      </c>
      <c r="V129" s="2"/>
    </row>
    <row r="130" spans="1:22">
      <c r="A130" s="2" t="s">
        <v>51</v>
      </c>
      <c r="B130" s="5">
        <f>10/12</f>
        <v>0.83333333333333337</v>
      </c>
      <c r="C130" s="4" t="str">
        <f>IF(Table2[[#This Row],[ Age]]="&lt;10","01 Child",IF(Table2[[#This Row],[ Age]]&gt;64,"04 Senior", IF(Table2[[#This Row],[ Age]]&gt;34,"03 Middle Aged",IF(Table2[[#This Row],[ Age]]&gt;14,"02 Adolescent","01 Child"))))</f>
        <v>01 Child</v>
      </c>
      <c r="D130" s="2" t="s">
        <v>15</v>
      </c>
      <c r="E130" s="3">
        <v>43430</v>
      </c>
      <c r="F130" s="3" t="str">
        <f>TEXT(Table2[[#This Row],[Date]],"mmm")</f>
        <v>Nov</v>
      </c>
      <c r="G130" s="2">
        <v>11</v>
      </c>
      <c r="H130" s="4">
        <v>2018</v>
      </c>
      <c r="I130" s="2" t="str">
        <f>IF(Table2[[#This Row],[Year]]&gt;2000,"2001-2020",IF(Table2[[#This Row],[Year]]&gt;1980,"1981-2000",IF(Table2[[#This Row],[Year]]&gt;1960,"1961-1980",IF(Table2[[#This Row],[Year]]&gt;1940,"1941-1960",IF(Table2[[#This Row],[Year]]&gt;1920,"1921-1940","1900-1920")))))</f>
        <v>2001-2020</v>
      </c>
      <c r="J130" s="2" t="s">
        <v>16</v>
      </c>
      <c r="K130" s="2" t="s">
        <v>48</v>
      </c>
      <c r="L130" s="2" t="str">
        <f>_xlfn.TEXTAFTER(SUBSTITUTE(Table2[[#This Row],[Location]],CHAR(160)," "),", ")</f>
        <v>Yukon</v>
      </c>
      <c r="M130" s="2" t="s">
        <v>50</v>
      </c>
      <c r="N130" s="2">
        <v>0</v>
      </c>
      <c r="O130" s="2" t="str">
        <f>IF(Table2[[#This Row],[Hunter (num)]]=1,"Hunter","Non-Hunter")</f>
        <v>Non-Hunter</v>
      </c>
      <c r="P130" s="2">
        <v>0</v>
      </c>
      <c r="Q130" s="2" t="str">
        <f>IF(Table2[[#This Row],[Grizzly]]=1,"Grizzly","Other Subspecies")</f>
        <v>Other Subspecies</v>
      </c>
      <c r="R130" s="2">
        <v>0</v>
      </c>
      <c r="S130" s="2" t="str">
        <f>IF(Table2[[#This Row],[Hikers (num)]]=1,"Hiker","Non-Hiker")</f>
        <v>Non-Hiker</v>
      </c>
      <c r="T130" s="2" t="str">
        <f>IF(Table2[[#This Row],[Only one killed]]=1,"Single","Multiple")</f>
        <v>Multiple</v>
      </c>
      <c r="U130" s="2">
        <v>0</v>
      </c>
      <c r="V130" s="2"/>
    </row>
    <row r="131" spans="1:22">
      <c r="A131" s="2" t="s">
        <v>112</v>
      </c>
      <c r="B131" s="2">
        <v>6</v>
      </c>
      <c r="C131" s="4" t="str">
        <f>IF(Table2[[#This Row],[ Age]]="&lt;10","01 Child",IF(Table2[[#This Row],[ Age]]&gt;64,"04 Senior", IF(Table2[[#This Row],[ Age]]&gt;34,"03 Middle Aged",IF(Table2[[#This Row],[ Age]]&gt;14,"02 Adolescent","01 Child"))))</f>
        <v>01 Child</v>
      </c>
      <c r="D131" s="2" t="s">
        <v>15</v>
      </c>
      <c r="E131" s="3">
        <v>38820</v>
      </c>
      <c r="F131" s="3" t="str">
        <f>TEXT(Table2[[#This Row],[Date]],"mmm")</f>
        <v>Apr</v>
      </c>
      <c r="G131" s="2">
        <v>4</v>
      </c>
      <c r="H131" s="4">
        <v>2006</v>
      </c>
      <c r="I131" s="2" t="str">
        <f>IF(Table2[[#This Row],[Year]]&gt;2000,"2001-2020",IF(Table2[[#This Row],[Year]]&gt;1980,"1981-2000",IF(Table2[[#This Row],[Year]]&gt;1960,"1961-1980",IF(Table2[[#This Row],[Year]]&gt;1940,"1941-1960",IF(Table2[[#This Row],[Year]]&gt;1920,"1921-1940","1900-1920")))))</f>
        <v>2001-2020</v>
      </c>
      <c r="J131" s="2" t="s">
        <v>16</v>
      </c>
      <c r="K131" s="2" t="s">
        <v>113</v>
      </c>
      <c r="L131" s="2" t="str">
        <f>_xlfn.TEXTAFTER(SUBSTITUTE(Table2[[#This Row],[Location]],CHAR(160)," "),", ")</f>
        <v>Tennessee</v>
      </c>
      <c r="M131" s="2" t="s">
        <v>19</v>
      </c>
      <c r="N131" s="2">
        <v>0</v>
      </c>
      <c r="O131" s="2" t="str">
        <f>IF(Table2[[#This Row],[Hunter (num)]]=1,"Hunter","Non-Hunter")</f>
        <v>Non-Hunter</v>
      </c>
      <c r="P131" s="2">
        <v>0</v>
      </c>
      <c r="Q131" s="2" t="str">
        <f>IF(Table2[[#This Row],[Grizzly]]=1,"Grizzly","Other Subspecies")</f>
        <v>Other Subspecies</v>
      </c>
      <c r="R131" s="2">
        <v>0</v>
      </c>
      <c r="S131" s="2" t="str">
        <f>IF(Table2[[#This Row],[Hikers (num)]]=1,"Hiker","Non-Hiker")</f>
        <v>Non-Hiker</v>
      </c>
      <c r="T131" s="2" t="str">
        <f>IF(Table2[[#This Row],[Only one killed]]=1,"Single","Multiple")</f>
        <v>Single</v>
      </c>
      <c r="U131" s="2">
        <v>1</v>
      </c>
      <c r="V131" s="2"/>
    </row>
    <row r="132" spans="1:22">
      <c r="A132" s="2" t="s">
        <v>53</v>
      </c>
      <c r="B132" s="2">
        <v>18</v>
      </c>
      <c r="C132" s="4" t="str">
        <f>IF(Table2[[#This Row],[ Age]]="&lt;10","01 Child",IF(Table2[[#This Row],[ Age]]&gt;64,"04 Senior", IF(Table2[[#This Row],[ Age]]&gt;34,"03 Middle Aged",IF(Table2[[#This Row],[ Age]]&gt;14,"02 Adolescent","01 Child"))))</f>
        <v>02 Adolescent</v>
      </c>
      <c r="D132" s="2" t="s">
        <v>21</v>
      </c>
      <c r="E132" s="3">
        <v>43374</v>
      </c>
      <c r="F132" s="3" t="str">
        <f>TEXT(Table2[[#This Row],[Date]],"mmm")</f>
        <v>Oct</v>
      </c>
      <c r="G132" s="2">
        <v>10</v>
      </c>
      <c r="H132" s="4">
        <v>2018</v>
      </c>
      <c r="I132" s="2" t="str">
        <f>IF(Table2[[#This Row],[Year]]&gt;2000,"2001-2020",IF(Table2[[#This Row],[Year]]&gt;1980,"1981-2000",IF(Table2[[#This Row],[Year]]&gt;1960,"1961-1980",IF(Table2[[#This Row],[Year]]&gt;1940,"1941-1960",IF(Table2[[#This Row],[Year]]&gt;1920,"1921-1940","1900-1920")))))</f>
        <v>2001-2020</v>
      </c>
      <c r="J132" s="2" t="s">
        <v>16</v>
      </c>
      <c r="K132" s="2" t="s">
        <v>54</v>
      </c>
      <c r="L132" s="2" t="str">
        <f>_xlfn.TEXTAFTER(SUBSTITUTE(Table2[[#This Row],[Location]],CHAR(160)," "),", ")</f>
        <v>Alaska</v>
      </c>
      <c r="M132" s="2" t="s">
        <v>50</v>
      </c>
      <c r="N132" s="2">
        <v>0</v>
      </c>
      <c r="O132" s="2" t="str">
        <f>IF(Table2[[#This Row],[Hunter (num)]]=1,"Hunter","Non-Hunter")</f>
        <v>Non-Hunter</v>
      </c>
      <c r="P132" s="2">
        <v>0</v>
      </c>
      <c r="Q132" s="2" t="str">
        <f>IF(Table2[[#This Row],[Grizzly]]=1,"Grizzly","Other Subspecies")</f>
        <v>Other Subspecies</v>
      </c>
      <c r="R132" s="2">
        <v>0</v>
      </c>
      <c r="S132" s="2" t="str">
        <f>IF(Table2[[#This Row],[Hikers (num)]]=1,"Hiker","Non-Hiker")</f>
        <v>Non-Hiker</v>
      </c>
      <c r="T132" s="2" t="str">
        <f>IF(Table2[[#This Row],[Only one killed]]=1,"Single","Multiple")</f>
        <v>Single</v>
      </c>
      <c r="U132" s="2">
        <v>1</v>
      </c>
      <c r="V132" s="2"/>
    </row>
    <row r="133" spans="1:22">
      <c r="A133" s="2" t="s">
        <v>397</v>
      </c>
      <c r="B133" s="2">
        <v>28</v>
      </c>
      <c r="C133" s="4" t="str">
        <f>IF(Table2[[#This Row],[ Age]]="&lt;10","01 Child",IF(Table2[[#This Row],[ Age]]&gt;64,"04 Senior", IF(Table2[[#This Row],[ Age]]&gt;34,"03 Middle Aged",IF(Table2[[#This Row],[ Age]]&gt;14,"02 Adolescent","01 Child"))))</f>
        <v>02 Adolescent</v>
      </c>
      <c r="D133" s="2" t="s">
        <v>21</v>
      </c>
      <c r="E133" s="3">
        <v>20737</v>
      </c>
      <c r="F133" s="3" t="str">
        <f>TEXT(Table2[[#This Row],[Date]],"mmm")</f>
        <v>Oct</v>
      </c>
      <c r="G133" s="2">
        <v>10</v>
      </c>
      <c r="H133" s="4">
        <v>1956</v>
      </c>
      <c r="I133" s="2" t="str">
        <f>IF(Table2[[#This Row],[Year]]&gt;2000,"2001-2020",IF(Table2[[#This Row],[Year]]&gt;1980,"1981-2000",IF(Table2[[#This Row],[Year]]&gt;1960,"1961-1980",IF(Table2[[#This Row],[Year]]&gt;1940,"1941-1960",IF(Table2[[#This Row],[Year]]&gt;1920,"1921-1940","1900-1920")))))</f>
        <v>1941-1960</v>
      </c>
      <c r="J133" s="2" t="s">
        <v>43</v>
      </c>
      <c r="K133" s="2" t="s">
        <v>398</v>
      </c>
      <c r="L133" s="2" t="str">
        <f>_xlfn.TEXTAFTER(SUBSTITUTE(Table2[[#This Row],[Location]],CHAR(160)," "),", ")</f>
        <v>Illinois</v>
      </c>
      <c r="M133" s="2" t="s">
        <v>50</v>
      </c>
      <c r="N133" s="2">
        <v>0</v>
      </c>
      <c r="O133" s="2" t="str">
        <f>IF(Table2[[#This Row],[Hunter (num)]]=1,"Hunter","Non-Hunter")</f>
        <v>Non-Hunter</v>
      </c>
      <c r="P133" s="2">
        <v>0</v>
      </c>
      <c r="Q133" s="2" t="str">
        <f>IF(Table2[[#This Row],[Grizzly]]=1,"Grizzly","Other Subspecies")</f>
        <v>Other Subspecies</v>
      </c>
      <c r="R133" s="2">
        <v>0</v>
      </c>
      <c r="S133" s="2" t="str">
        <f>IF(Table2[[#This Row],[Hikers (num)]]=1,"Hiker","Non-Hiker")</f>
        <v>Non-Hiker</v>
      </c>
      <c r="T133" s="2" t="str">
        <f>IF(Table2[[#This Row],[Only one killed]]=1,"Single","Multiple")</f>
        <v>Single</v>
      </c>
      <c r="U133" s="2">
        <v>1</v>
      </c>
      <c r="V133" s="2"/>
    </row>
    <row r="134" spans="1:22">
      <c r="A134" s="2" t="s">
        <v>394</v>
      </c>
      <c r="B134" s="2">
        <v>29</v>
      </c>
      <c r="C134" s="4" t="str">
        <f>IF(Table2[[#This Row],[ Age]]="&lt;10","01 Child",IF(Table2[[#This Row],[ Age]]&gt;64,"04 Senior", IF(Table2[[#This Row],[ Age]]&gt;34,"03 Middle Aged",IF(Table2[[#This Row],[ Age]]&gt;14,"02 Adolescent","01 Child"))))</f>
        <v>02 Adolescent</v>
      </c>
      <c r="D134" s="2" t="s">
        <v>21</v>
      </c>
      <c r="E134" s="3">
        <v>20750</v>
      </c>
      <c r="F134" s="3" t="str">
        <f>TEXT(Table2[[#This Row],[Date]],"mmm")</f>
        <v>Oct</v>
      </c>
      <c r="G134" s="2">
        <v>10</v>
      </c>
      <c r="H134" s="4">
        <v>1956</v>
      </c>
      <c r="I134" s="2" t="str">
        <f>IF(Table2[[#This Row],[Year]]&gt;2000,"2001-2020",IF(Table2[[#This Row],[Year]]&gt;1980,"1981-2000",IF(Table2[[#This Row],[Year]]&gt;1960,"1961-1980",IF(Table2[[#This Row],[Year]]&gt;1940,"1941-1960",IF(Table2[[#This Row],[Year]]&gt;1920,"1921-1940","1900-1920")))))</f>
        <v>1941-1960</v>
      </c>
      <c r="J134" s="2" t="s">
        <v>16</v>
      </c>
      <c r="K134" s="2" t="s">
        <v>395</v>
      </c>
      <c r="L134" s="2" t="str">
        <f>_xlfn.TEXTAFTER(SUBSTITUTE(Table2[[#This Row],[Location]],CHAR(160)," "),", ")</f>
        <v>Montana</v>
      </c>
      <c r="M134" s="2" t="s">
        <v>50</v>
      </c>
      <c r="N134" s="2">
        <v>1</v>
      </c>
      <c r="O134" s="2" t="str">
        <f>IF(Table2[[#This Row],[Hunter (num)]]=1,"Hunter","Non-Hunter")</f>
        <v>Hunter</v>
      </c>
      <c r="P134" s="2">
        <v>0</v>
      </c>
      <c r="Q134" s="2" t="str">
        <f>IF(Table2[[#This Row],[Grizzly]]=1,"Grizzly","Other Subspecies")</f>
        <v>Other Subspecies</v>
      </c>
      <c r="R134" s="2">
        <v>0</v>
      </c>
      <c r="S134" s="2" t="str">
        <f>IF(Table2[[#This Row],[Hikers (num)]]=1,"Hiker","Non-Hiker")</f>
        <v>Non-Hiker</v>
      </c>
      <c r="T134" s="2" t="str">
        <f>IF(Table2[[#This Row],[Only one killed]]=1,"Single","Multiple")</f>
        <v>Single</v>
      </c>
      <c r="U134" s="2">
        <v>1</v>
      </c>
      <c r="V134" s="2"/>
    </row>
    <row r="135" spans="1:22">
      <c r="A135" s="2" t="s">
        <v>197</v>
      </c>
      <c r="B135" s="2">
        <v>32</v>
      </c>
      <c r="C135" s="4" t="str">
        <f>IF(Table2[[#This Row],[ Age]]="&lt;10","01 Child",IF(Table2[[#This Row],[ Age]]&gt;64,"04 Senior", IF(Table2[[#This Row],[ Age]]&gt;34,"03 Middle Aged",IF(Table2[[#This Row],[ Age]]&gt;14,"02 Adolescent","01 Child"))))</f>
        <v>02 Adolescent</v>
      </c>
      <c r="D135" s="2" t="s">
        <v>21</v>
      </c>
      <c r="E135" s="3">
        <v>33522</v>
      </c>
      <c r="F135" s="3" t="str">
        <f>TEXT(Table2[[#This Row],[Date]],"mmm")</f>
        <v>Oct</v>
      </c>
      <c r="G135" s="2">
        <v>10</v>
      </c>
      <c r="H135" s="4">
        <v>1991</v>
      </c>
      <c r="I135" s="2" t="str">
        <f>IF(Table2[[#This Row],[Year]]&gt;2000,"2001-2020",IF(Table2[[#This Row],[Year]]&gt;1980,"1981-2000",IF(Table2[[#This Row],[Year]]&gt;1960,"1961-1980",IF(Table2[[#This Row],[Year]]&gt;1940,"1941-1960",IF(Table2[[#This Row],[Year]]&gt;1920,"1921-1940","1900-1920")))))</f>
        <v>1981-2000</v>
      </c>
      <c r="J135" s="2" t="s">
        <v>16</v>
      </c>
      <c r="K135" s="2" t="s">
        <v>198</v>
      </c>
      <c r="L135" s="2" t="str">
        <f>_xlfn.TEXTAFTER(SUBSTITUTE(Table2[[#This Row],[Location]],CHAR(160)," "),", ")</f>
        <v>Ontario</v>
      </c>
      <c r="M135" s="2" t="s">
        <v>19</v>
      </c>
      <c r="N135" s="2">
        <v>0</v>
      </c>
      <c r="O135" s="2" t="str">
        <f>IF(Table2[[#This Row],[Hunter (num)]]=1,"Hunter","Non-Hunter")</f>
        <v>Non-Hunter</v>
      </c>
      <c r="P135" s="2">
        <v>0</v>
      </c>
      <c r="Q135" s="2" t="str">
        <f>IF(Table2[[#This Row],[Grizzly]]=1,"Grizzly","Other Subspecies")</f>
        <v>Other Subspecies</v>
      </c>
      <c r="R135" s="2">
        <v>0</v>
      </c>
      <c r="S135" s="2" t="str">
        <f>IF(Table2[[#This Row],[Hikers (num)]]=1,"Hiker","Non-Hiker")</f>
        <v>Non-Hiker</v>
      </c>
      <c r="T135" s="2" t="str">
        <f>IF(Table2[[#This Row],[Only one killed]]=1,"Single","Multiple")</f>
        <v>Multiple</v>
      </c>
      <c r="U135" s="2">
        <v>0</v>
      </c>
      <c r="V135" s="2"/>
    </row>
    <row r="136" spans="1:22">
      <c r="A136" s="2" t="s">
        <v>228</v>
      </c>
      <c r="B136" s="2">
        <v>32</v>
      </c>
      <c r="C136" s="4" t="str">
        <f>IF(Table2[[#This Row],[ Age]]="&lt;10","01 Child",IF(Table2[[#This Row],[ Age]]&gt;64,"04 Senior", IF(Table2[[#This Row],[ Age]]&gt;34,"03 Middle Aged",IF(Table2[[#This Row],[ Age]]&gt;14,"02 Adolescent","01 Child"))))</f>
        <v>02 Adolescent</v>
      </c>
      <c r="D136" s="2" t="s">
        <v>21</v>
      </c>
      <c r="E136" s="3">
        <v>34981</v>
      </c>
      <c r="F136" s="3" t="str">
        <f>TEXT(Table2[[#This Row],[Date]],"mmm")</f>
        <v>Oct</v>
      </c>
      <c r="G136" s="2">
        <v>10</v>
      </c>
      <c r="H136" s="4">
        <v>1995</v>
      </c>
      <c r="I136" s="2" t="str">
        <f>IF(Table2[[#This Row],[Year]]&gt;2000,"2001-2020",IF(Table2[[#This Row],[Year]]&gt;1980,"1981-2000",IF(Table2[[#This Row],[Year]]&gt;1960,"1961-1980",IF(Table2[[#This Row],[Year]]&gt;1940,"1941-1960",IF(Table2[[#This Row],[Year]]&gt;1920,"1921-1940","1900-1920")))))</f>
        <v>1981-2000</v>
      </c>
      <c r="J136" s="2" t="s">
        <v>16</v>
      </c>
      <c r="K136" s="2" t="s">
        <v>229</v>
      </c>
      <c r="L136" s="2" t="str">
        <f>_xlfn.TEXTAFTER(SUBSTITUTE(Table2[[#This Row],[Location]],CHAR(160)," "),", ")</f>
        <v>British Columbia</v>
      </c>
      <c r="M136" s="2" t="s">
        <v>50</v>
      </c>
      <c r="N136" s="2">
        <v>0</v>
      </c>
      <c r="O136" s="2" t="str">
        <f>IF(Table2[[#This Row],[Hunter (num)]]=1,"Hunter","Non-Hunter")</f>
        <v>Non-Hunter</v>
      </c>
      <c r="P136" s="2">
        <v>0</v>
      </c>
      <c r="Q136" s="2" t="str">
        <f>IF(Table2[[#This Row],[Grizzly]]=1,"Grizzly","Other Subspecies")</f>
        <v>Other Subspecies</v>
      </c>
      <c r="R136" s="2">
        <v>0</v>
      </c>
      <c r="S136" s="2" t="str">
        <f>IF(Table2[[#This Row],[Hikers (num)]]=1,"Hiker","Non-Hiker")</f>
        <v>Non-Hiker</v>
      </c>
      <c r="T136" s="2" t="str">
        <f>IF(Table2[[#This Row],[Only one killed]]=1,"Single","Multiple")</f>
        <v>Multiple</v>
      </c>
      <c r="U136" s="2">
        <v>0</v>
      </c>
      <c r="V136" s="2"/>
    </row>
    <row r="137" spans="1:22">
      <c r="A137" s="2" t="s">
        <v>456</v>
      </c>
      <c r="B137" s="4">
        <f ca="1">AVERAGE($B$7:$B$167)</f>
        <v>36.726708074534159</v>
      </c>
      <c r="C137" s="4" t="str">
        <f ca="1">IF(Table2[[#This Row],[ Age]]="&lt;10","01 Child",IF(Table2[[#This Row],[ Age]]&gt;64,"04 Senior", IF(Table2[[#This Row],[ Age]]&gt;34,"03 Middle Aged",IF(Table2[[#This Row],[ Age]]&gt;14,"02 Adolescent","01 Child"))))</f>
        <v>02 Adolescent</v>
      </c>
      <c r="D137" s="2" t="s">
        <v>21</v>
      </c>
      <c r="E137" s="3">
        <v>10882</v>
      </c>
      <c r="F137" s="3" t="str">
        <f>TEXT(Table2[[#This Row],[Date]],"mmm")</f>
        <v>Oct</v>
      </c>
      <c r="G137" s="2">
        <v>10</v>
      </c>
      <c r="H137" s="4">
        <v>1929</v>
      </c>
      <c r="I137" s="2" t="str">
        <f>IF(Table2[[#This Row],[Year]]&gt;2000,"2001-2020",IF(Table2[[#This Row],[Year]]&gt;1980,"1981-2000",IF(Table2[[#This Row],[Year]]&gt;1960,"1961-1980",IF(Table2[[#This Row],[Year]]&gt;1940,"1941-1960",IF(Table2[[#This Row],[Year]]&gt;1920,"1921-1940","1900-1920")))))</f>
        <v>1921-1940</v>
      </c>
      <c r="J137" s="2" t="s">
        <v>16</v>
      </c>
      <c r="K137" s="2" t="s">
        <v>457</v>
      </c>
      <c r="L137" s="2" t="str">
        <f>_xlfn.TEXTAFTER(SUBSTITUTE(Table2[[#This Row],[Location]],CHAR(160)," "),", ")</f>
        <v>Alaska</v>
      </c>
      <c r="M137" s="2" t="s">
        <v>50</v>
      </c>
      <c r="N137" s="2">
        <v>0</v>
      </c>
      <c r="O137" s="2" t="str">
        <f>IF(Table2[[#This Row],[Hunter (num)]]=1,"Hunter","Non-Hunter")</f>
        <v>Non-Hunter</v>
      </c>
      <c r="P137" s="2">
        <v>0</v>
      </c>
      <c r="Q137" s="2" t="str">
        <f>IF(Table2[[#This Row],[Grizzly]]=1,"Grizzly","Other Subspecies")</f>
        <v>Other Subspecies</v>
      </c>
      <c r="R137" s="2">
        <v>0</v>
      </c>
      <c r="S137" s="2" t="str">
        <f>IF(Table2[[#This Row],[Hikers (num)]]=1,"Hiker","Non-Hiker")</f>
        <v>Non-Hiker</v>
      </c>
      <c r="T137" s="2" t="str">
        <f>IF(Table2[[#This Row],[Only one killed]]=1,"Single","Multiple")</f>
        <v>Single</v>
      </c>
      <c r="U137" s="2">
        <v>1</v>
      </c>
      <c r="V137" s="2"/>
    </row>
    <row r="138" spans="1:22">
      <c r="A138" s="2" t="s">
        <v>97</v>
      </c>
      <c r="B138" s="2">
        <v>37</v>
      </c>
      <c r="C138" s="4" t="str">
        <f>IF(Table2[[#This Row],[ Age]]="&lt;10","01 Child",IF(Table2[[#This Row],[ Age]]&gt;64,"04 Senior", IF(Table2[[#This Row],[ Age]]&gt;34,"03 Middle Aged",IF(Table2[[#This Row],[ Age]]&gt;14,"02 Adolescent","01 Child"))))</f>
        <v>03 Middle Aged</v>
      </c>
      <c r="D138" s="2" t="s">
        <v>15</v>
      </c>
      <c r="E138" s="3">
        <v>40090</v>
      </c>
      <c r="F138" s="3" t="str">
        <f>TEXT(Table2[[#This Row],[Date]],"mmm")</f>
        <v>Oct</v>
      </c>
      <c r="G138" s="2">
        <v>10</v>
      </c>
      <c r="H138" s="4">
        <v>2009</v>
      </c>
      <c r="I138" s="2" t="str">
        <f>IF(Table2[[#This Row],[Year]]&gt;2000,"2001-2020",IF(Table2[[#This Row],[Year]]&gt;1980,"1981-2000",IF(Table2[[#This Row],[Year]]&gt;1960,"1961-1980",IF(Table2[[#This Row],[Year]]&gt;1940,"1941-1960",IF(Table2[[#This Row],[Year]]&gt;1920,"1921-1940","1900-1920")))))</f>
        <v>2001-2020</v>
      </c>
      <c r="J138" s="2" t="s">
        <v>43</v>
      </c>
      <c r="K138" s="2" t="s">
        <v>98</v>
      </c>
      <c r="L138" s="2" t="str">
        <f>_xlfn.TEXTAFTER(SUBSTITUTE(Table2[[#This Row],[Location]],CHAR(160)," "),", ")</f>
        <v>Pennsylvania</v>
      </c>
      <c r="M138" s="2" t="s">
        <v>19</v>
      </c>
      <c r="N138" s="2">
        <v>0</v>
      </c>
      <c r="O138" s="2" t="str">
        <f>IF(Table2[[#This Row],[Hunter (num)]]=1,"Hunter","Non-Hunter")</f>
        <v>Non-Hunter</v>
      </c>
      <c r="P138" s="2">
        <v>0</v>
      </c>
      <c r="Q138" s="2" t="str">
        <f>IF(Table2[[#This Row],[Grizzly]]=1,"Grizzly","Other Subspecies")</f>
        <v>Other Subspecies</v>
      </c>
      <c r="R138" s="2">
        <v>0</v>
      </c>
      <c r="S138" s="2" t="str">
        <f>IF(Table2[[#This Row],[Hikers (num)]]=1,"Hiker","Non-Hiker")</f>
        <v>Non-Hiker</v>
      </c>
      <c r="T138" s="2" t="str">
        <f>IF(Table2[[#This Row],[Only one killed]]=1,"Single","Multiple")</f>
        <v>Single</v>
      </c>
      <c r="U138" s="2">
        <v>1</v>
      </c>
      <c r="V138" s="2"/>
    </row>
    <row r="139" spans="1:22">
      <c r="A139" s="2" t="s">
        <v>171</v>
      </c>
      <c r="B139" s="2">
        <v>37</v>
      </c>
      <c r="C139" s="4" t="str">
        <f>IF(Table2[[#This Row],[ Age]]="&lt;10","01 Child",IF(Table2[[#This Row],[ Age]]&gt;64,"04 Senior", IF(Table2[[#This Row],[ Age]]&gt;34,"03 Middle Aged",IF(Table2[[#This Row],[ Age]]&gt;14,"02 Adolescent","01 Child"))))</f>
        <v>03 Middle Aged</v>
      </c>
      <c r="D139" s="2" t="s">
        <v>15</v>
      </c>
      <c r="E139" s="3">
        <v>37899</v>
      </c>
      <c r="F139" s="3" t="str">
        <f>TEXT(Table2[[#This Row],[Date]],"mmm")</f>
        <v>Oct</v>
      </c>
      <c r="G139" s="2">
        <v>10</v>
      </c>
      <c r="H139" s="4">
        <v>2003</v>
      </c>
      <c r="I139" s="2" t="str">
        <f>IF(Table2[[#This Row],[Year]]&gt;2000,"2001-2020",IF(Table2[[#This Row],[Year]]&gt;1980,"1981-2000",IF(Table2[[#This Row],[Year]]&gt;1960,"1961-1980",IF(Table2[[#This Row],[Year]]&gt;1940,"1941-1960",IF(Table2[[#This Row],[Year]]&gt;1920,"1921-1940","1900-1920")))))</f>
        <v>2001-2020</v>
      </c>
      <c r="J139" s="2" t="s">
        <v>16</v>
      </c>
      <c r="K139" s="2" t="s">
        <v>169</v>
      </c>
      <c r="L139" s="2" t="str">
        <f>_xlfn.TEXTAFTER(SUBSTITUTE(Table2[[#This Row],[Location]],CHAR(160)," "),", ")</f>
        <v>Alaska</v>
      </c>
      <c r="M139" s="2" t="s">
        <v>50</v>
      </c>
      <c r="N139" s="2">
        <v>0</v>
      </c>
      <c r="O139" s="2" t="str">
        <f>IF(Table2[[#This Row],[Hunter (num)]]=1,"Hunter","Non-Hunter")</f>
        <v>Non-Hunter</v>
      </c>
      <c r="P139" s="2">
        <v>1</v>
      </c>
      <c r="Q139" s="2" t="str">
        <f>IF(Table2[[#This Row],[Grizzly]]=1,"Grizzly","Other Subspecies")</f>
        <v>Grizzly</v>
      </c>
      <c r="R139" s="2">
        <v>0</v>
      </c>
      <c r="S139" s="2" t="str">
        <f>IF(Table2[[#This Row],[Hikers (num)]]=1,"Hiker","Non-Hiker")</f>
        <v>Non-Hiker</v>
      </c>
      <c r="T139" s="2" t="str">
        <f>IF(Table2[[#This Row],[Only one killed]]=1,"Single","Multiple")</f>
        <v>Multiple</v>
      </c>
      <c r="U139" s="2">
        <v>0</v>
      </c>
      <c r="V139" s="2"/>
    </row>
    <row r="140" spans="1:22">
      <c r="A140" s="2" t="s">
        <v>275</v>
      </c>
      <c r="B140" s="2">
        <v>38</v>
      </c>
      <c r="C140" s="4" t="str">
        <f>IF(Table2[[#This Row],[ Age]]="&lt;10","01 Child",IF(Table2[[#This Row],[ Age]]&gt;64,"04 Senior", IF(Table2[[#This Row],[ Age]]&gt;34,"03 Middle Aged",IF(Table2[[#This Row],[ Age]]&gt;14,"02 Adolescent","01 Child"))))</f>
        <v>03 Middle Aged</v>
      </c>
      <c r="D140" s="2" t="s">
        <v>21</v>
      </c>
      <c r="E140" s="3">
        <v>31690</v>
      </c>
      <c r="F140" s="3" t="str">
        <f>TEXT(Table2[[#This Row],[Date]],"mmm")</f>
        <v>Oct</v>
      </c>
      <c r="G140" s="2">
        <v>10</v>
      </c>
      <c r="H140" s="4">
        <v>1986</v>
      </c>
      <c r="I140" s="2" t="str">
        <f>IF(Table2[[#This Row],[Year]]&gt;2000,"2001-2020",IF(Table2[[#This Row],[Year]]&gt;1980,"1981-2000",IF(Table2[[#This Row],[Year]]&gt;1960,"1961-1980",IF(Table2[[#This Row],[Year]]&gt;1940,"1941-1960",IF(Table2[[#This Row],[Year]]&gt;1920,"1921-1940","1900-1920")))))</f>
        <v>1981-2000</v>
      </c>
      <c r="J140" s="2" t="s">
        <v>16</v>
      </c>
      <c r="K140" s="2" t="s">
        <v>66</v>
      </c>
      <c r="L140" s="2" t="str">
        <f>_xlfn.TEXTAFTER(SUBSTITUTE(Table2[[#This Row],[Location]],CHAR(160)," "),", ")</f>
        <v>Wyoming</v>
      </c>
      <c r="M140" s="2" t="s">
        <v>50</v>
      </c>
      <c r="N140" s="2">
        <v>0</v>
      </c>
      <c r="O140" s="2" t="str">
        <f>IF(Table2[[#This Row],[Hunter (num)]]=1,"Hunter","Non-Hunter")</f>
        <v>Non-Hunter</v>
      </c>
      <c r="P140" s="2">
        <v>0</v>
      </c>
      <c r="Q140" s="2" t="str">
        <f>IF(Table2[[#This Row],[Grizzly]]=1,"Grizzly","Other Subspecies")</f>
        <v>Other Subspecies</v>
      </c>
      <c r="R140" s="2">
        <v>0</v>
      </c>
      <c r="S140" s="2" t="str">
        <f>IF(Table2[[#This Row],[Hikers (num)]]=1,"Hiker","Non-Hiker")</f>
        <v>Non-Hiker</v>
      </c>
      <c r="T140" s="2" t="str">
        <f>IF(Table2[[#This Row],[Only one killed]]=1,"Single","Multiple")</f>
        <v>Single</v>
      </c>
      <c r="U140" s="2">
        <v>1</v>
      </c>
      <c r="V140" s="2"/>
    </row>
    <row r="141" spans="1:22">
      <c r="A141" s="2" t="s">
        <v>231</v>
      </c>
      <c r="B141" s="2">
        <v>40</v>
      </c>
      <c r="C141" s="4" t="str">
        <f>IF(Table2[[#This Row],[ Age]]="&lt;10","01 Child",IF(Table2[[#This Row],[ Age]]&gt;64,"04 Senior", IF(Table2[[#This Row],[ Age]]&gt;34,"03 Middle Aged",IF(Table2[[#This Row],[ Age]]&gt;14,"02 Adolescent","01 Child"))))</f>
        <v>03 Middle Aged</v>
      </c>
      <c r="D141" s="2" t="s">
        <v>21</v>
      </c>
      <c r="E141" s="3">
        <v>34981</v>
      </c>
      <c r="F141" s="3" t="str">
        <f>TEXT(Table2[[#This Row],[Date]],"mmm")</f>
        <v>Oct</v>
      </c>
      <c r="G141" s="2">
        <v>10</v>
      </c>
      <c r="H141" s="4">
        <v>1995</v>
      </c>
      <c r="I141" s="2" t="str">
        <f>IF(Table2[[#This Row],[Year]]&gt;2000,"2001-2020",IF(Table2[[#This Row],[Year]]&gt;1980,"1981-2000",IF(Table2[[#This Row],[Year]]&gt;1960,"1961-1980",IF(Table2[[#This Row],[Year]]&gt;1940,"1941-1960",IF(Table2[[#This Row],[Year]]&gt;1920,"1921-1940","1900-1920")))))</f>
        <v>1981-2000</v>
      </c>
      <c r="J141" s="2" t="s">
        <v>16</v>
      </c>
      <c r="K141" s="2" t="s">
        <v>229</v>
      </c>
      <c r="L141" s="2" t="str">
        <f>_xlfn.TEXTAFTER(SUBSTITUTE(Table2[[#This Row],[Location]],CHAR(160)," "),", ")</f>
        <v>British Columbia</v>
      </c>
      <c r="M141" s="2" t="s">
        <v>50</v>
      </c>
      <c r="N141" s="2">
        <v>0</v>
      </c>
      <c r="O141" s="2" t="str">
        <f>IF(Table2[[#This Row],[Hunter (num)]]=1,"Hunter","Non-Hunter")</f>
        <v>Non-Hunter</v>
      </c>
      <c r="P141" s="2">
        <v>0</v>
      </c>
      <c r="Q141" s="2" t="str">
        <f>IF(Table2[[#This Row],[Grizzly]]=1,"Grizzly","Other Subspecies")</f>
        <v>Other Subspecies</v>
      </c>
      <c r="R141" s="2">
        <v>0</v>
      </c>
      <c r="S141" s="2" t="str">
        <f>IF(Table2[[#This Row],[Hikers (num)]]=1,"Hiker","Non-Hiker")</f>
        <v>Non-Hiker</v>
      </c>
      <c r="T141" s="2" t="str">
        <f>IF(Table2[[#This Row],[Only one killed]]=1,"Single","Multiple")</f>
        <v>Multiple</v>
      </c>
      <c r="U141" s="2">
        <v>0</v>
      </c>
      <c r="V141" s="2"/>
    </row>
    <row r="142" spans="1:22">
      <c r="A142" s="2" t="s">
        <v>236</v>
      </c>
      <c r="B142" s="2">
        <v>40</v>
      </c>
      <c r="C142" s="4" t="str">
        <f>IF(Table2[[#This Row],[ Age]]="&lt;10","01 Child",IF(Table2[[#This Row],[ Age]]&gt;64,"04 Senior", IF(Table2[[#This Row],[ Age]]&gt;34,"03 Middle Aged",IF(Table2[[#This Row],[ Age]]&gt;14,"02 Adolescent","01 Child"))))</f>
        <v>03 Middle Aged</v>
      </c>
      <c r="D142" s="2" t="s">
        <v>21</v>
      </c>
      <c r="E142" s="3">
        <v>33880</v>
      </c>
      <c r="F142" s="3" t="str">
        <f>TEXT(Table2[[#This Row],[Date]],"mmm")</f>
        <v>Oct</v>
      </c>
      <c r="G142" s="2">
        <v>10</v>
      </c>
      <c r="H142" s="4">
        <v>1992</v>
      </c>
      <c r="I142" s="2" t="str">
        <f>IF(Table2[[#This Row],[Year]]&gt;2000,"2001-2020",IF(Table2[[#This Row],[Year]]&gt;1980,"1981-2000",IF(Table2[[#This Row],[Year]]&gt;1960,"1961-1980",IF(Table2[[#This Row],[Year]]&gt;1940,"1941-1960",IF(Table2[[#This Row],[Year]]&gt;1920,"1921-1940","1900-1920")))))</f>
        <v>1981-2000</v>
      </c>
      <c r="J142" s="2" t="s">
        <v>16</v>
      </c>
      <c r="K142" s="2" t="s">
        <v>217</v>
      </c>
      <c r="L142" s="2" t="str">
        <f>_xlfn.TEXTAFTER(SUBSTITUTE(Table2[[#This Row],[Location]],CHAR(160)," "),", ")</f>
        <v>Montana</v>
      </c>
      <c r="M142" s="2" t="s">
        <v>50</v>
      </c>
      <c r="N142" s="2">
        <v>0</v>
      </c>
      <c r="O142" s="2" t="str">
        <f>IF(Table2[[#This Row],[Hunter (num)]]=1,"Hunter","Non-Hunter")</f>
        <v>Non-Hunter</v>
      </c>
      <c r="P142" s="2">
        <v>0</v>
      </c>
      <c r="Q142" s="2" t="str">
        <f>IF(Table2[[#This Row],[Grizzly]]=1,"Grizzly","Other Subspecies")</f>
        <v>Other Subspecies</v>
      </c>
      <c r="R142" s="2">
        <v>0</v>
      </c>
      <c r="S142" s="2" t="str">
        <f>IF(Table2[[#This Row],[Hikers (num)]]=1,"Hiker","Non-Hiker")</f>
        <v>Non-Hiker</v>
      </c>
      <c r="T142" s="2" t="str">
        <f>IF(Table2[[#This Row],[Only one killed]]=1,"Single","Multiple")</f>
        <v>Single</v>
      </c>
      <c r="U142" s="2">
        <v>1</v>
      </c>
      <c r="V142" s="2"/>
    </row>
    <row r="143" spans="1:22">
      <c r="A143" s="2" t="s">
        <v>391</v>
      </c>
      <c r="B143" s="2">
        <v>45</v>
      </c>
      <c r="C143" s="4" t="str">
        <f>IF(Table2[[#This Row],[ Age]]="&lt;10","01 Child",IF(Table2[[#This Row],[ Age]]&gt;64,"04 Senior", IF(Table2[[#This Row],[ Age]]&gt;34,"03 Middle Aged",IF(Table2[[#This Row],[ Age]]&gt;14,"02 Adolescent","01 Child"))))</f>
        <v>03 Middle Aged</v>
      </c>
      <c r="D143" s="2" t="s">
        <v>21</v>
      </c>
      <c r="E143" s="3">
        <v>21485</v>
      </c>
      <c r="F143" s="3" t="str">
        <f>TEXT(Table2[[#This Row],[Date]],"mmm")</f>
        <v>Oct</v>
      </c>
      <c r="G143" s="2">
        <v>10</v>
      </c>
      <c r="H143" s="4">
        <v>1958</v>
      </c>
      <c r="I143" s="2" t="str">
        <f>IF(Table2[[#This Row],[Year]]&gt;2000,"2001-2020",IF(Table2[[#This Row],[Year]]&gt;1980,"1981-2000",IF(Table2[[#This Row],[Year]]&gt;1960,"1961-1980",IF(Table2[[#This Row],[Year]]&gt;1940,"1941-1960",IF(Table2[[#This Row],[Year]]&gt;1920,"1921-1940","1900-1920")))))</f>
        <v>1941-1960</v>
      </c>
      <c r="J143" s="2" t="s">
        <v>16</v>
      </c>
      <c r="K143" s="2" t="s">
        <v>392</v>
      </c>
      <c r="L143" s="2" t="str">
        <f>_xlfn.TEXTAFTER(SUBSTITUTE(Table2[[#This Row],[Location]],CHAR(160)," "),", ")</f>
        <v>Montana</v>
      </c>
      <c r="M143" s="2" t="s">
        <v>50</v>
      </c>
      <c r="N143" s="2">
        <v>1</v>
      </c>
      <c r="O143" s="2" t="str">
        <f>IF(Table2[[#This Row],[Hunter (num)]]=1,"Hunter","Non-Hunter")</f>
        <v>Hunter</v>
      </c>
      <c r="P143" s="2">
        <v>1</v>
      </c>
      <c r="Q143" s="2" t="str">
        <f>IF(Table2[[#This Row],[Grizzly]]=1,"Grizzly","Other Subspecies")</f>
        <v>Grizzly</v>
      </c>
      <c r="R143" s="2">
        <v>0</v>
      </c>
      <c r="S143" s="2" t="str">
        <f>IF(Table2[[#This Row],[Hikers (num)]]=1,"Hiker","Non-Hiker")</f>
        <v>Non-Hiker</v>
      </c>
      <c r="T143" s="2" t="str">
        <f>IF(Table2[[#This Row],[Only one killed]]=1,"Single","Multiple")</f>
        <v>Single</v>
      </c>
      <c r="U143" s="2">
        <v>1</v>
      </c>
      <c r="V143" s="2"/>
    </row>
    <row r="144" spans="1:22">
      <c r="A144" s="2" t="s">
        <v>168</v>
      </c>
      <c r="B144" s="2">
        <v>46</v>
      </c>
      <c r="C144" s="4" t="str">
        <f>IF(Table2[[#This Row],[ Age]]="&lt;10","01 Child",IF(Table2[[#This Row],[ Age]]&gt;64,"04 Senior", IF(Table2[[#This Row],[ Age]]&gt;34,"03 Middle Aged",IF(Table2[[#This Row],[ Age]]&gt;14,"02 Adolescent","01 Child"))))</f>
        <v>03 Middle Aged</v>
      </c>
      <c r="D144" s="2" t="s">
        <v>21</v>
      </c>
      <c r="E144" s="3">
        <v>37899</v>
      </c>
      <c r="F144" s="3" t="str">
        <f>TEXT(Table2[[#This Row],[Date]],"mmm")</f>
        <v>Oct</v>
      </c>
      <c r="G144" s="2">
        <v>10</v>
      </c>
      <c r="H144" s="4">
        <v>2003</v>
      </c>
      <c r="I144" s="2" t="str">
        <f>IF(Table2[[#This Row],[Year]]&gt;2000,"2001-2020",IF(Table2[[#This Row],[Year]]&gt;1980,"1981-2000",IF(Table2[[#This Row],[Year]]&gt;1960,"1961-1980",IF(Table2[[#This Row],[Year]]&gt;1940,"1941-1960",IF(Table2[[#This Row],[Year]]&gt;1920,"1921-1940","1900-1920")))))</f>
        <v>2001-2020</v>
      </c>
      <c r="J144" s="2" t="s">
        <v>16</v>
      </c>
      <c r="K144" s="2" t="s">
        <v>169</v>
      </c>
      <c r="L144" s="2" t="str">
        <f>_xlfn.TEXTAFTER(SUBSTITUTE(Table2[[#This Row],[Location]],CHAR(160)," "),", ")</f>
        <v>Alaska</v>
      </c>
      <c r="M144" s="2" t="s">
        <v>50</v>
      </c>
      <c r="N144" s="2">
        <v>0</v>
      </c>
      <c r="O144" s="2" t="str">
        <f>IF(Table2[[#This Row],[Hunter (num)]]=1,"Hunter","Non-Hunter")</f>
        <v>Non-Hunter</v>
      </c>
      <c r="P144" s="2">
        <v>1</v>
      </c>
      <c r="Q144" s="2" t="str">
        <f>IF(Table2[[#This Row],[Grizzly]]=1,"Grizzly","Other Subspecies")</f>
        <v>Grizzly</v>
      </c>
      <c r="R144" s="2">
        <v>0</v>
      </c>
      <c r="S144" s="2" t="str">
        <f>IF(Table2[[#This Row],[Hikers (num)]]=1,"Hiker","Non-Hiker")</f>
        <v>Non-Hiker</v>
      </c>
      <c r="T144" s="2" t="str">
        <f>IF(Table2[[#This Row],[Only one killed]]=1,"Single","Multiple")</f>
        <v>Multiple</v>
      </c>
      <c r="U144" s="2">
        <v>0</v>
      </c>
      <c r="V144" s="2"/>
    </row>
    <row r="145" spans="1:22">
      <c r="A145" s="2" t="s">
        <v>146</v>
      </c>
      <c r="B145" s="2">
        <v>48</v>
      </c>
      <c r="C145" s="4" t="str">
        <f>IF(Table2[[#This Row],[ Age]]="&lt;10","01 Child",IF(Table2[[#This Row],[ Age]]&gt;64,"04 Senior", IF(Table2[[#This Row],[ Age]]&gt;34,"03 Middle Aged",IF(Table2[[#This Row],[ Age]]&gt;14,"02 Adolescent","01 Child"))))</f>
        <v>03 Middle Aged</v>
      </c>
      <c r="D145" s="2" t="s">
        <v>21</v>
      </c>
      <c r="E145" s="3">
        <v>39722</v>
      </c>
      <c r="F145" s="3" t="str">
        <f>TEXT(Table2[[#This Row],[Date]],"mmm")</f>
        <v>Oct</v>
      </c>
      <c r="G145" s="2">
        <v>10</v>
      </c>
      <c r="H145" s="4">
        <v>2008</v>
      </c>
      <c r="I145" s="2" t="str">
        <f>IF(Table2[[#This Row],[Year]]&gt;2000,"2001-2020",IF(Table2[[#This Row],[Year]]&gt;1980,"1981-2000",IF(Table2[[#This Row],[Year]]&gt;1960,"1961-1980",IF(Table2[[#This Row],[Year]]&gt;1940,"1941-1960",IF(Table2[[#This Row],[Year]]&gt;1920,"1921-1940","1900-1920")))))</f>
        <v>2001-2020</v>
      </c>
      <c r="J145" s="2" t="s">
        <v>16</v>
      </c>
      <c r="K145" s="2" t="s">
        <v>147</v>
      </c>
      <c r="L145" s="2" t="str">
        <f>_xlfn.TEXTAFTER(SUBSTITUTE(Table2[[#This Row],[Location]],CHAR(160)," "),", ")</f>
        <v>Alberta</v>
      </c>
      <c r="M145" s="2" t="s">
        <v>50</v>
      </c>
      <c r="N145" s="2">
        <v>1</v>
      </c>
      <c r="O145" s="2" t="str">
        <f>IF(Table2[[#This Row],[Hunter (num)]]=1,"Hunter","Non-Hunter")</f>
        <v>Hunter</v>
      </c>
      <c r="P145" s="2">
        <v>1</v>
      </c>
      <c r="Q145" s="2" t="str">
        <f>IF(Table2[[#This Row],[Grizzly]]=1,"Grizzly","Other Subspecies")</f>
        <v>Grizzly</v>
      </c>
      <c r="R145" s="2">
        <v>0</v>
      </c>
      <c r="S145" s="2" t="str">
        <f>IF(Table2[[#This Row],[Hikers (num)]]=1,"Hiker","Non-Hiker")</f>
        <v>Non-Hiker</v>
      </c>
      <c r="T145" s="2" t="str">
        <f>IF(Table2[[#This Row],[Only one killed]]=1,"Single","Multiple")</f>
        <v>Single</v>
      </c>
      <c r="U145" s="2">
        <v>1</v>
      </c>
      <c r="V145" s="2"/>
    </row>
    <row r="146" spans="1:22">
      <c r="A146" s="2" t="s">
        <v>200</v>
      </c>
      <c r="B146" s="2">
        <v>48</v>
      </c>
      <c r="C146" s="4" t="str">
        <f>IF(Table2[[#This Row],[ Age]]="&lt;10","01 Child",IF(Table2[[#This Row],[ Age]]&gt;64,"04 Senior", IF(Table2[[#This Row],[ Age]]&gt;34,"03 Middle Aged",IF(Table2[[#This Row],[ Age]]&gt;14,"02 Adolescent","01 Child"))))</f>
        <v>03 Middle Aged</v>
      </c>
      <c r="D146" s="2" t="s">
        <v>15</v>
      </c>
      <c r="E146" s="3">
        <v>33522</v>
      </c>
      <c r="F146" s="3" t="str">
        <f>TEXT(Table2[[#This Row],[Date]],"mmm")</f>
        <v>Oct</v>
      </c>
      <c r="G146" s="2">
        <v>10</v>
      </c>
      <c r="H146" s="4">
        <v>1991</v>
      </c>
      <c r="I146" s="2" t="str">
        <f>IF(Table2[[#This Row],[Year]]&gt;2000,"2001-2020",IF(Table2[[#This Row],[Year]]&gt;1980,"1981-2000",IF(Table2[[#This Row],[Year]]&gt;1960,"1961-1980",IF(Table2[[#This Row],[Year]]&gt;1940,"1941-1960",IF(Table2[[#This Row],[Year]]&gt;1920,"1921-1940","1900-1920")))))</f>
        <v>1981-2000</v>
      </c>
      <c r="J146" s="2" t="s">
        <v>16</v>
      </c>
      <c r="K146" s="2" t="s">
        <v>198</v>
      </c>
      <c r="L146" s="2" t="str">
        <f>_xlfn.TEXTAFTER(SUBSTITUTE(Table2[[#This Row],[Location]],CHAR(160)," "),", ")</f>
        <v>Ontario</v>
      </c>
      <c r="M146" s="2" t="s">
        <v>19</v>
      </c>
      <c r="N146" s="2">
        <v>0</v>
      </c>
      <c r="O146" s="2" t="str">
        <f>IF(Table2[[#This Row],[Hunter (num)]]=1,"Hunter","Non-Hunter")</f>
        <v>Non-Hunter</v>
      </c>
      <c r="P146" s="2">
        <v>0</v>
      </c>
      <c r="Q146" s="2" t="str">
        <f>IF(Table2[[#This Row],[Grizzly]]=1,"Grizzly","Other Subspecies")</f>
        <v>Other Subspecies</v>
      </c>
      <c r="R146" s="2">
        <v>0</v>
      </c>
      <c r="S146" s="2" t="str">
        <f>IF(Table2[[#This Row],[Hikers (num)]]=1,"Hiker","Non-Hiker")</f>
        <v>Non-Hiker</v>
      </c>
      <c r="T146" s="2" t="str">
        <f>IF(Table2[[#This Row],[Only one killed]]=1,"Single","Multiple")</f>
        <v>Multiple</v>
      </c>
      <c r="U146" s="2">
        <v>0</v>
      </c>
      <c r="V146" s="2"/>
    </row>
    <row r="147" spans="1:22">
      <c r="A147" s="2" t="s">
        <v>172</v>
      </c>
      <c r="B147" s="2">
        <v>50</v>
      </c>
      <c r="C147" s="4" t="str">
        <f>IF(Table2[[#This Row],[ Age]]="&lt;10","01 Child",IF(Table2[[#This Row],[ Age]]&gt;64,"04 Senior", IF(Table2[[#This Row],[ Age]]&gt;34,"03 Middle Aged",IF(Table2[[#This Row],[ Age]]&gt;14,"02 Adolescent","01 Child"))))</f>
        <v>03 Middle Aged</v>
      </c>
      <c r="D147" s="2" t="s">
        <v>21</v>
      </c>
      <c r="E147" s="3">
        <v>37194</v>
      </c>
      <c r="F147" s="3" t="str">
        <f>TEXT(Table2[[#This Row],[Date]],"mmm")</f>
        <v>Oct</v>
      </c>
      <c r="G147" s="2">
        <v>10</v>
      </c>
      <c r="H147" s="4">
        <v>2001</v>
      </c>
      <c r="I147" s="2" t="str">
        <f>IF(Table2[[#This Row],[Year]]&gt;2000,"2001-2020",IF(Table2[[#This Row],[Year]]&gt;1980,"1981-2000",IF(Table2[[#This Row],[Year]]&gt;1960,"1961-1980",IF(Table2[[#This Row],[Year]]&gt;1940,"1941-1960",IF(Table2[[#This Row],[Year]]&gt;1920,"1921-1940","1900-1920")))))</f>
        <v>2001-2020</v>
      </c>
      <c r="J147" s="2" t="s">
        <v>16</v>
      </c>
      <c r="K147" s="2" t="s">
        <v>173</v>
      </c>
      <c r="L147" s="2" t="str">
        <f>_xlfn.TEXTAFTER(SUBSTITUTE(Table2[[#This Row],[Location]],CHAR(160)," "),", ")</f>
        <v>Montana</v>
      </c>
      <c r="M147" s="2" t="s">
        <v>50</v>
      </c>
      <c r="N147" s="2">
        <v>0</v>
      </c>
      <c r="O147" s="2" t="str">
        <f>IF(Table2[[#This Row],[Hunter (num)]]=1,"Hunter","Non-Hunter")</f>
        <v>Non-Hunter</v>
      </c>
      <c r="P147" s="2">
        <v>0</v>
      </c>
      <c r="Q147" s="2" t="str">
        <f>IF(Table2[[#This Row],[Grizzly]]=1,"Grizzly","Other Subspecies")</f>
        <v>Other Subspecies</v>
      </c>
      <c r="R147" s="2">
        <v>0</v>
      </c>
      <c r="S147" s="2" t="str">
        <f>IF(Table2[[#This Row],[Hikers (num)]]=1,"Hiker","Non-Hiker")</f>
        <v>Non-Hiker</v>
      </c>
      <c r="T147" s="2" t="str">
        <f>IF(Table2[[#This Row],[Only one killed]]=1,"Single","Multiple")</f>
        <v>Single</v>
      </c>
      <c r="U147" s="2">
        <v>1</v>
      </c>
      <c r="V147" s="2"/>
    </row>
    <row r="148" spans="1:22">
      <c r="A148" s="2" t="s">
        <v>350</v>
      </c>
      <c r="B148" s="2">
        <v>53</v>
      </c>
      <c r="C148" s="4" t="str">
        <f>IF(Table2[[#This Row],[ Age]]="&lt;10","01 Child",IF(Table2[[#This Row],[ Age]]&gt;64,"04 Senior", IF(Table2[[#This Row],[ Age]]&gt;34,"03 Middle Aged",IF(Table2[[#This Row],[ Age]]&gt;14,"02 Adolescent","01 Child"))))</f>
        <v>03 Middle Aged</v>
      </c>
      <c r="D148" s="2" t="s">
        <v>21</v>
      </c>
      <c r="E148" s="3">
        <v>25112</v>
      </c>
      <c r="F148" s="3" t="str">
        <f>TEXT(Table2[[#This Row],[Date]],"mmm")</f>
        <v>Oct</v>
      </c>
      <c r="G148" s="2">
        <v>10</v>
      </c>
      <c r="H148" s="4">
        <v>1968</v>
      </c>
      <c r="I148" s="2" t="str">
        <f>IF(Table2[[#This Row],[Year]]&gt;2000,"2001-2020",IF(Table2[[#This Row],[Year]]&gt;1980,"1981-2000",IF(Table2[[#This Row],[Year]]&gt;1960,"1961-1980",IF(Table2[[#This Row],[Year]]&gt;1940,"1941-1960",IF(Table2[[#This Row],[Year]]&gt;1920,"1921-1940","1900-1920")))))</f>
        <v>1961-1980</v>
      </c>
      <c r="J148" s="2" t="s">
        <v>16</v>
      </c>
      <c r="K148" s="2" t="s">
        <v>351</v>
      </c>
      <c r="L148" s="2" t="str">
        <f>_xlfn.TEXTAFTER(SUBSTITUTE(Table2[[#This Row],[Location]],CHAR(160)," "),", ")</f>
        <v>Ontario</v>
      </c>
      <c r="M148" s="2" t="s">
        <v>19</v>
      </c>
      <c r="N148" s="2">
        <v>0</v>
      </c>
      <c r="O148" s="2" t="str">
        <f>IF(Table2[[#This Row],[Hunter (num)]]=1,"Hunter","Non-Hunter")</f>
        <v>Non-Hunter</v>
      </c>
      <c r="P148" s="2">
        <v>0</v>
      </c>
      <c r="Q148" s="2" t="str">
        <f>IF(Table2[[#This Row],[Grizzly]]=1,"Grizzly","Other Subspecies")</f>
        <v>Other Subspecies</v>
      </c>
      <c r="R148" s="2">
        <v>0</v>
      </c>
      <c r="S148" s="2" t="str">
        <f>IF(Table2[[#This Row],[Hikers (num)]]=1,"Hiker","Non-Hiker")</f>
        <v>Non-Hiker</v>
      </c>
      <c r="T148" s="2" t="str">
        <f>IF(Table2[[#This Row],[Only one killed]]=1,"Single","Multiple")</f>
        <v>Single</v>
      </c>
      <c r="U148" s="2">
        <v>1</v>
      </c>
      <c r="V148" s="2"/>
    </row>
    <row r="149" spans="1:22">
      <c r="A149" s="2" t="s">
        <v>80</v>
      </c>
      <c r="B149" s="2">
        <v>54</v>
      </c>
      <c r="C149" s="4" t="str">
        <f>IF(Table2[[#This Row],[ Age]]="&lt;10","01 Child",IF(Table2[[#This Row],[ Age]]&gt;64,"04 Senior", IF(Table2[[#This Row],[ Age]]&gt;34,"03 Middle Aged",IF(Table2[[#This Row],[ Age]]&gt;14,"02 Adolescent","01 Child"))))</f>
        <v>03 Middle Aged</v>
      </c>
      <c r="D149" s="2" t="s">
        <v>21</v>
      </c>
      <c r="E149" s="3">
        <v>41183</v>
      </c>
      <c r="F149" s="3" t="str">
        <f>TEXT(Table2[[#This Row],[Date]],"mmm")</f>
        <v>Oct</v>
      </c>
      <c r="G149" s="2">
        <v>10</v>
      </c>
      <c r="H149" s="4">
        <v>2012</v>
      </c>
      <c r="I149" s="2" t="str">
        <f>IF(Table2[[#This Row],[Year]]&gt;2000,"2001-2020",IF(Table2[[#This Row],[Year]]&gt;1980,"1981-2000",IF(Table2[[#This Row],[Year]]&gt;1960,"1961-1980",IF(Table2[[#This Row],[Year]]&gt;1940,"1941-1960",IF(Table2[[#This Row],[Year]]&gt;1920,"1921-1940","1900-1920")))))</f>
        <v>2001-2020</v>
      </c>
      <c r="J149" s="2" t="s">
        <v>16</v>
      </c>
      <c r="K149" s="2" t="s">
        <v>81</v>
      </c>
      <c r="L149" s="2" t="str">
        <f>_xlfn.TEXTAFTER(SUBSTITUTE(Table2[[#This Row],[Location]],CHAR(160)," "),", ")</f>
        <v>Alaska</v>
      </c>
      <c r="M149" s="2" t="s">
        <v>50</v>
      </c>
      <c r="N149" s="2">
        <v>0</v>
      </c>
      <c r="O149" s="2" t="str">
        <f>IF(Table2[[#This Row],[Hunter (num)]]=1,"Hunter","Non-Hunter")</f>
        <v>Non-Hunter</v>
      </c>
      <c r="P149" s="2">
        <v>1</v>
      </c>
      <c r="Q149" s="2" t="str">
        <f>IF(Table2[[#This Row],[Grizzly]]=1,"Grizzly","Other Subspecies")</f>
        <v>Grizzly</v>
      </c>
      <c r="R149" s="2">
        <v>0</v>
      </c>
      <c r="S149" s="2" t="str">
        <f>IF(Table2[[#This Row],[Hikers (num)]]=1,"Hiker","Non-Hiker")</f>
        <v>Non-Hiker</v>
      </c>
      <c r="T149" s="2" t="str">
        <f>IF(Table2[[#This Row],[Only one killed]]=1,"Single","Multiple")</f>
        <v>Single</v>
      </c>
      <c r="U149" s="2">
        <v>1</v>
      </c>
      <c r="V149" s="2"/>
    </row>
    <row r="150" spans="1:22">
      <c r="A150" s="2" t="s">
        <v>424</v>
      </c>
      <c r="B150" s="2">
        <v>55</v>
      </c>
      <c r="C150" s="4" t="str">
        <f>IF(Table2[[#This Row],[ Age]]="&lt;10","01 Child",IF(Table2[[#This Row],[ Age]]&gt;64,"04 Senior", IF(Table2[[#This Row],[ Age]]&gt;34,"03 Middle Aged",IF(Table2[[#This Row],[ Age]]&gt;14,"02 Adolescent","01 Child"))))</f>
        <v>03 Middle Aged</v>
      </c>
      <c r="D150" s="2" t="s">
        <v>21</v>
      </c>
      <c r="E150" s="3">
        <v>13438</v>
      </c>
      <c r="F150" s="3" t="str">
        <f>TEXT(Table2[[#This Row],[Date]],"mmm")</f>
        <v>Oct</v>
      </c>
      <c r="G150" s="2">
        <v>10</v>
      </c>
      <c r="H150" s="4">
        <v>1936</v>
      </c>
      <c r="I150" s="2" t="str">
        <f>IF(Table2[[#This Row],[Year]]&gt;2000,"2001-2020",IF(Table2[[#This Row],[Year]]&gt;1980,"1981-2000",IF(Table2[[#This Row],[Year]]&gt;1960,"1961-1980",IF(Table2[[#This Row],[Year]]&gt;1940,"1941-1960",IF(Table2[[#This Row],[Year]]&gt;1920,"1921-1940","1900-1920")))))</f>
        <v>1921-1940</v>
      </c>
      <c r="J150" s="2" t="s">
        <v>43</v>
      </c>
      <c r="K150" s="2" t="s">
        <v>425</v>
      </c>
      <c r="L150" s="2" t="str">
        <f>_xlfn.TEXTAFTER(SUBSTITUTE(Table2[[#This Row],[Location]],CHAR(160)," "),", ")</f>
        <v>Maine</v>
      </c>
      <c r="M150" s="2" t="s">
        <v>19</v>
      </c>
      <c r="N150" s="2">
        <v>0</v>
      </c>
      <c r="O150" s="2" t="str">
        <f>IF(Table2[[#This Row],[Hunter (num)]]=1,"Hunter","Non-Hunter")</f>
        <v>Non-Hunter</v>
      </c>
      <c r="P150" s="2">
        <v>0</v>
      </c>
      <c r="Q150" s="2" t="str">
        <f>IF(Table2[[#This Row],[Grizzly]]=1,"Grizzly","Other Subspecies")</f>
        <v>Other Subspecies</v>
      </c>
      <c r="R150" s="2">
        <v>0</v>
      </c>
      <c r="S150" s="2" t="str">
        <f>IF(Table2[[#This Row],[Hikers (num)]]=1,"Hiker","Non-Hiker")</f>
        <v>Non-Hiker</v>
      </c>
      <c r="T150" s="2" t="str">
        <f>IF(Table2[[#This Row],[Only one killed]]=1,"Single","Multiple")</f>
        <v>Multiple</v>
      </c>
      <c r="U150" s="2">
        <v>0</v>
      </c>
      <c r="V150" s="2"/>
    </row>
    <row r="151" spans="1:22">
      <c r="A151" s="2" t="s">
        <v>210</v>
      </c>
      <c r="B151" s="2">
        <v>65</v>
      </c>
      <c r="C151" s="4" t="str">
        <f>IF(Table2[[#This Row],[ Age]]="&lt;10","01 Child",IF(Table2[[#This Row],[ Age]]&gt;64,"04 Senior", IF(Table2[[#This Row],[ Age]]&gt;34,"03 Middle Aged",IF(Table2[[#This Row],[ Age]]&gt;14,"02 Adolescent","01 Child"))))</f>
        <v>04 Senior</v>
      </c>
      <c r="D151" s="2" t="s">
        <v>21</v>
      </c>
      <c r="E151" s="3">
        <v>36092</v>
      </c>
      <c r="F151" s="3" t="str">
        <f>TEXT(Table2[[#This Row],[Date]],"mmm")</f>
        <v>Oct</v>
      </c>
      <c r="G151" s="2">
        <v>10</v>
      </c>
      <c r="H151" s="4">
        <v>1998</v>
      </c>
      <c r="I151" s="2" t="str">
        <f>IF(Table2[[#This Row],[Year]]&gt;2000,"2001-2020",IF(Table2[[#This Row],[Year]]&gt;1980,"1981-2000",IF(Table2[[#This Row],[Year]]&gt;1960,"1961-1980",IF(Table2[[#This Row],[Year]]&gt;1940,"1941-1960",IF(Table2[[#This Row],[Year]]&gt;1920,"1921-1940","1900-1920")))))</f>
        <v>1981-2000</v>
      </c>
      <c r="J151" s="2" t="s">
        <v>16</v>
      </c>
      <c r="K151" s="2" t="s">
        <v>211</v>
      </c>
      <c r="L151" s="2" t="str">
        <f>_xlfn.TEXTAFTER(SUBSTITUTE(Table2[[#This Row],[Location]],CHAR(160)," "),", ")</f>
        <v>British Columbia</v>
      </c>
      <c r="M151" s="2" t="s">
        <v>50</v>
      </c>
      <c r="N151" s="2">
        <v>0</v>
      </c>
      <c r="O151" s="2" t="str">
        <f>IF(Table2[[#This Row],[Hunter (num)]]=1,"Hunter","Non-Hunter")</f>
        <v>Non-Hunter</v>
      </c>
      <c r="P151" s="2">
        <v>1</v>
      </c>
      <c r="Q151" s="2" t="str">
        <f>IF(Table2[[#This Row],[Grizzly]]=1,"Grizzly","Other Subspecies")</f>
        <v>Grizzly</v>
      </c>
      <c r="R151" s="2">
        <v>0</v>
      </c>
      <c r="S151" s="2" t="str">
        <f>IF(Table2[[#This Row],[Hikers (num)]]=1,"Hiker","Non-Hiker")</f>
        <v>Non-Hiker</v>
      </c>
      <c r="T151" s="2" t="str">
        <f>IF(Table2[[#This Row],[Only one killed]]=1,"Single","Multiple")</f>
        <v>Single</v>
      </c>
      <c r="U151" s="2">
        <v>1</v>
      </c>
      <c r="V151" s="2"/>
    </row>
    <row r="152" spans="1:22">
      <c r="A152" s="2" t="s">
        <v>427</v>
      </c>
      <c r="B152" s="2">
        <v>68</v>
      </c>
      <c r="C152" s="4" t="str">
        <f>IF(Table2[[#This Row],[ Age]]="&lt;10","01 Child",IF(Table2[[#This Row],[ Age]]&gt;64,"04 Senior", IF(Table2[[#This Row],[ Age]]&gt;34,"03 Middle Aged",IF(Table2[[#This Row],[ Age]]&gt;14,"02 Adolescent","01 Child"))))</f>
        <v>04 Senior</v>
      </c>
      <c r="D152" s="2" t="s">
        <v>21</v>
      </c>
      <c r="E152" s="3">
        <v>13438</v>
      </c>
      <c r="F152" s="3" t="str">
        <f>TEXT(Table2[[#This Row],[Date]],"mmm")</f>
        <v>Oct</v>
      </c>
      <c r="G152" s="2">
        <v>10</v>
      </c>
      <c r="H152" s="4">
        <v>1936</v>
      </c>
      <c r="I152" s="2" t="str">
        <f>IF(Table2[[#This Row],[Year]]&gt;2000,"2001-2020",IF(Table2[[#This Row],[Year]]&gt;1980,"1981-2000",IF(Table2[[#This Row],[Year]]&gt;1960,"1961-1980",IF(Table2[[#This Row],[Year]]&gt;1940,"1941-1960",IF(Table2[[#This Row],[Year]]&gt;1920,"1921-1940","1900-1920")))))</f>
        <v>1921-1940</v>
      </c>
      <c r="J152" s="2" t="s">
        <v>43</v>
      </c>
      <c r="K152" s="2" t="s">
        <v>425</v>
      </c>
      <c r="L152" s="2" t="str">
        <f>_xlfn.TEXTAFTER(SUBSTITUTE(Table2[[#This Row],[Location]],CHAR(160)," "),", ")</f>
        <v>Maine</v>
      </c>
      <c r="M152" s="2" t="s">
        <v>19</v>
      </c>
      <c r="N152" s="2">
        <v>0</v>
      </c>
      <c r="O152" s="2" t="str">
        <f>IF(Table2[[#This Row],[Hunter (num)]]=1,"Hunter","Non-Hunter")</f>
        <v>Non-Hunter</v>
      </c>
      <c r="P152" s="2">
        <v>0</v>
      </c>
      <c r="Q152" s="2" t="str">
        <f>IF(Table2[[#This Row],[Grizzly]]=1,"Grizzly","Other Subspecies")</f>
        <v>Other Subspecies</v>
      </c>
      <c r="R152" s="2">
        <v>0</v>
      </c>
      <c r="S152" s="2" t="str">
        <f>IF(Table2[[#This Row],[Hikers (num)]]=1,"Hiker","Non-Hiker")</f>
        <v>Non-Hiker</v>
      </c>
      <c r="T152" s="2" t="str">
        <f>IF(Table2[[#This Row],[Only one killed]]=1,"Single","Multiple")</f>
        <v>Multiple</v>
      </c>
      <c r="U152" s="2">
        <v>0</v>
      </c>
      <c r="V152" s="2"/>
    </row>
    <row r="153" spans="1:22">
      <c r="A153" s="2" t="s">
        <v>446</v>
      </c>
      <c r="B153" s="2">
        <v>70</v>
      </c>
      <c r="C153" s="4" t="str">
        <f>IF(Table2[[#This Row],[ Age]]="&lt;10","01 Child",IF(Table2[[#This Row],[ Age]]&gt;64,"04 Senior", IF(Table2[[#This Row],[ Age]]&gt;34,"03 Middle Aged",IF(Table2[[#This Row],[ Age]]&gt;14,"02 Adolescent","01 Child"))))</f>
        <v>04 Senior</v>
      </c>
      <c r="D153" s="2" t="s">
        <v>21</v>
      </c>
      <c r="E153" s="3">
        <v>11963</v>
      </c>
      <c r="F153" s="3" t="str">
        <f>TEXT(Table2[[#This Row],[Date]],"mmm")</f>
        <v>Oct</v>
      </c>
      <c r="G153" s="2">
        <v>10</v>
      </c>
      <c r="H153" s="4">
        <v>1932</v>
      </c>
      <c r="I153" s="2" t="str">
        <f>IF(Table2[[#This Row],[Year]]&gt;2000,"2001-2020",IF(Table2[[#This Row],[Year]]&gt;1980,"1981-2000",IF(Table2[[#This Row],[Year]]&gt;1960,"1961-1980",IF(Table2[[#This Row],[Year]]&gt;1940,"1941-1960",IF(Table2[[#This Row],[Year]]&gt;1920,"1921-1940","1900-1920")))))</f>
        <v>1921-1940</v>
      </c>
      <c r="J153" s="2" t="s">
        <v>16</v>
      </c>
      <c r="K153" s="2" t="s">
        <v>447</v>
      </c>
      <c r="L153" s="2" t="str">
        <f>_xlfn.TEXTAFTER(SUBSTITUTE(Table2[[#This Row],[Location]],CHAR(160)," "),", ")</f>
        <v>Yukon</v>
      </c>
      <c r="M153" s="2" t="s">
        <v>50</v>
      </c>
      <c r="N153" s="2">
        <v>0</v>
      </c>
      <c r="O153" s="2" t="str">
        <f>IF(Table2[[#This Row],[Hunter (num)]]=1,"Hunter","Non-Hunter")</f>
        <v>Non-Hunter</v>
      </c>
      <c r="P153" s="2">
        <v>0</v>
      </c>
      <c r="Q153" s="2" t="str">
        <f>IF(Table2[[#This Row],[Grizzly]]=1,"Grizzly","Other Subspecies")</f>
        <v>Other Subspecies</v>
      </c>
      <c r="R153" s="2">
        <v>0</v>
      </c>
      <c r="S153" s="2" t="str">
        <f>IF(Table2[[#This Row],[Hikers (num)]]=1,"Hiker","Non-Hiker")</f>
        <v>Non-Hiker</v>
      </c>
      <c r="T153" s="2" t="str">
        <f>IF(Table2[[#This Row],[Only one killed]]=1,"Single","Multiple")</f>
        <v>Single</v>
      </c>
      <c r="U153" s="2">
        <v>1</v>
      </c>
      <c r="V153" s="2"/>
    </row>
    <row r="154" spans="1:22">
      <c r="A154" s="2" t="s">
        <v>109</v>
      </c>
      <c r="B154" s="2">
        <v>11</v>
      </c>
      <c r="C154" s="4" t="str">
        <f>IF(Table2[[#This Row],[ Age]]="&lt;10","01 Child",IF(Table2[[#This Row],[ Age]]&gt;64,"04 Senior", IF(Table2[[#This Row],[ Age]]&gt;34,"03 Middle Aged",IF(Table2[[#This Row],[ Age]]&gt;14,"02 Adolescent","01 Child"))))</f>
        <v>01 Child</v>
      </c>
      <c r="D154" s="2" t="s">
        <v>21</v>
      </c>
      <c r="E154" s="3">
        <v>39250</v>
      </c>
      <c r="F154" s="3" t="str">
        <f>TEXT(Table2[[#This Row],[Date]],"mmm")</f>
        <v>Jun</v>
      </c>
      <c r="G154" s="2">
        <v>6</v>
      </c>
      <c r="H154" s="4">
        <v>2007</v>
      </c>
      <c r="I154" s="2" t="str">
        <f>IF(Table2[[#This Row],[Year]]&gt;2000,"2001-2020",IF(Table2[[#This Row],[Year]]&gt;1980,"1981-2000",IF(Table2[[#This Row],[Year]]&gt;1960,"1961-1980",IF(Table2[[#This Row],[Year]]&gt;1940,"1941-1960",IF(Table2[[#This Row],[Year]]&gt;1920,"1921-1940","1900-1920")))))</f>
        <v>2001-2020</v>
      </c>
      <c r="J154" s="2" t="s">
        <v>16</v>
      </c>
      <c r="K154" s="2" t="s">
        <v>110</v>
      </c>
      <c r="L154" s="2" t="str">
        <f>_xlfn.TEXTAFTER(SUBSTITUTE(Table2[[#This Row],[Location]],CHAR(160)," "),", ")</f>
        <v>Utah</v>
      </c>
      <c r="M154" s="2" t="s">
        <v>19</v>
      </c>
      <c r="N154" s="2">
        <v>0</v>
      </c>
      <c r="O154" s="2" t="str">
        <f>IF(Table2[[#This Row],[Hunter (num)]]=1,"Hunter","Non-Hunter")</f>
        <v>Non-Hunter</v>
      </c>
      <c r="P154" s="2">
        <v>0</v>
      </c>
      <c r="Q154" s="2" t="str">
        <f>IF(Table2[[#This Row],[Grizzly]]=1,"Grizzly","Other Subspecies")</f>
        <v>Other Subspecies</v>
      </c>
      <c r="R154" s="2">
        <v>0</v>
      </c>
      <c r="S154" s="2" t="str">
        <f>IF(Table2[[#This Row],[Hikers (num)]]=1,"Hiker","Non-Hiker")</f>
        <v>Non-Hiker</v>
      </c>
      <c r="T154" s="2" t="str">
        <f>IF(Table2[[#This Row],[Only one killed]]=1,"Single","Multiple")</f>
        <v>Single</v>
      </c>
      <c r="U154" s="2">
        <v>1</v>
      </c>
      <c r="V154" s="2"/>
    </row>
    <row r="155" spans="1:22">
      <c r="A155" s="2" t="s">
        <v>469</v>
      </c>
      <c r="B155" s="2">
        <v>18</v>
      </c>
      <c r="C155" s="4" t="str">
        <f>IF(Table2[[#This Row],[ Age]]="&lt;10","01 Child",IF(Table2[[#This Row],[ Age]]&gt;64,"04 Senior", IF(Table2[[#This Row],[ Age]]&gt;34,"03 Middle Aged",IF(Table2[[#This Row],[ Age]]&gt;14,"02 Adolescent","01 Child"))))</f>
        <v>02 Adolescent</v>
      </c>
      <c r="D155" s="2" t="s">
        <v>21</v>
      </c>
      <c r="E155" s="3">
        <v>2520</v>
      </c>
      <c r="F155" s="3" t="str">
        <f>TEXT(Table2[[#This Row],[Date]],"mmm")</f>
        <v>Nov</v>
      </c>
      <c r="G155" s="2">
        <v>11</v>
      </c>
      <c r="H155" s="4">
        <v>1906</v>
      </c>
      <c r="I155" s="2" t="str">
        <f>IF(Table2[[#This Row],[Year]]&gt;2000,"2001-2020",IF(Table2[[#This Row],[Year]]&gt;1980,"1981-2000",IF(Table2[[#This Row],[Year]]&gt;1960,"1961-1980",IF(Table2[[#This Row],[Year]]&gt;1940,"1941-1960",IF(Table2[[#This Row],[Year]]&gt;1920,"1921-1940","1900-1920")))))</f>
        <v>1900-1920</v>
      </c>
      <c r="J155" s="2" t="s">
        <v>16</v>
      </c>
      <c r="K155" s="2" t="s">
        <v>470</v>
      </c>
      <c r="L155" s="2" t="str">
        <f>_xlfn.TEXTAFTER(SUBSTITUTE(Table2[[#This Row],[Location]],CHAR(160)," "),", ")</f>
        <v>Pennsylvania</v>
      </c>
      <c r="M155" s="2" t="s">
        <v>19</v>
      </c>
      <c r="N155" s="2">
        <v>0</v>
      </c>
      <c r="O155" s="2" t="str">
        <f>IF(Table2[[#This Row],[Hunter (num)]]=1,"Hunter","Non-Hunter")</f>
        <v>Non-Hunter</v>
      </c>
      <c r="P155" s="2">
        <v>0</v>
      </c>
      <c r="Q155" s="2" t="str">
        <f>IF(Table2[[#This Row],[Grizzly]]=1,"Grizzly","Other Subspecies")</f>
        <v>Other Subspecies</v>
      </c>
      <c r="R155" s="2">
        <v>0</v>
      </c>
      <c r="S155" s="2" t="str">
        <f>IF(Table2[[#This Row],[Hikers (num)]]=1,"Hiker","Non-Hiker")</f>
        <v>Non-Hiker</v>
      </c>
      <c r="T155" s="2" t="str">
        <f>IF(Table2[[#This Row],[Only one killed]]=1,"Single","Multiple")</f>
        <v>Single</v>
      </c>
      <c r="U155" s="2">
        <v>1</v>
      </c>
      <c r="V155" s="2"/>
    </row>
    <row r="156" spans="1:22">
      <c r="A156" s="2" t="s">
        <v>375</v>
      </c>
      <c r="B156" s="2">
        <v>19</v>
      </c>
      <c r="C156" s="4" t="str">
        <f>IF(Table2[[#This Row],[ Age]]="&lt;10","01 Child",IF(Table2[[#This Row],[ Age]]&gt;64,"04 Senior", IF(Table2[[#This Row],[ Age]]&gt;34,"03 Middle Aged",IF(Table2[[#This Row],[ Age]]&gt;14,"02 Adolescent","01 Child"))))</f>
        <v>02 Adolescent</v>
      </c>
      <c r="D156" s="2" t="s">
        <v>21</v>
      </c>
      <c r="E156" s="3">
        <v>25159</v>
      </c>
      <c r="F156" s="3" t="str">
        <f>TEXT(Table2[[#This Row],[Date]],"mmm")</f>
        <v>Nov</v>
      </c>
      <c r="G156" s="2">
        <v>11</v>
      </c>
      <c r="H156" s="4">
        <v>1968</v>
      </c>
      <c r="I156" s="2" t="str">
        <f>IF(Table2[[#This Row],[Year]]&gt;2000,"2001-2020",IF(Table2[[#This Row],[Year]]&gt;1980,"1981-2000",IF(Table2[[#This Row],[Year]]&gt;1960,"1961-1980",IF(Table2[[#This Row],[Year]]&gt;1940,"1941-1960",IF(Table2[[#This Row],[Year]]&gt;1920,"1921-1940","1900-1920")))))</f>
        <v>1961-1980</v>
      </c>
      <c r="J156" s="2" t="s">
        <v>16</v>
      </c>
      <c r="K156" s="2" t="s">
        <v>295</v>
      </c>
      <c r="L156" s="2" t="str">
        <f>_xlfn.TEXTAFTER(SUBSTITUTE(Table2[[#This Row],[Location]],CHAR(160)," "),", ")</f>
        <v>Manitoba</v>
      </c>
      <c r="M156" s="2" t="s">
        <v>96</v>
      </c>
      <c r="N156" s="2">
        <v>0</v>
      </c>
      <c r="O156" s="2" t="str">
        <f>IF(Table2[[#This Row],[Hunter (num)]]=1,"Hunter","Non-Hunter")</f>
        <v>Non-Hunter</v>
      </c>
      <c r="P156" s="2">
        <v>0</v>
      </c>
      <c r="Q156" s="2" t="str">
        <f>IF(Table2[[#This Row],[Grizzly]]=1,"Grizzly","Other Subspecies")</f>
        <v>Other Subspecies</v>
      </c>
      <c r="R156" s="2">
        <v>0</v>
      </c>
      <c r="S156" s="2" t="str">
        <f>IF(Table2[[#This Row],[Hikers (num)]]=1,"Hiker","Non-Hiker")</f>
        <v>Non-Hiker</v>
      </c>
      <c r="T156" s="2" t="str">
        <f>IF(Table2[[#This Row],[Only one killed]]=1,"Single","Multiple")</f>
        <v>Single</v>
      </c>
      <c r="U156" s="2">
        <v>1</v>
      </c>
      <c r="V156" s="2"/>
    </row>
    <row r="157" spans="1:22">
      <c r="A157" s="2" t="s">
        <v>46</v>
      </c>
      <c r="B157" s="2">
        <v>37</v>
      </c>
      <c r="C157" s="4" t="str">
        <f>IF(Table2[[#This Row],[ Age]]="&lt;10","01 Child",IF(Table2[[#This Row],[ Age]]&gt;64,"04 Senior", IF(Table2[[#This Row],[ Age]]&gt;34,"03 Middle Aged",IF(Table2[[#This Row],[ Age]]&gt;14,"02 Adolescent","01 Child"))))</f>
        <v>03 Middle Aged</v>
      </c>
      <c r="D157" s="2" t="s">
        <v>15</v>
      </c>
      <c r="E157" s="3">
        <v>43430</v>
      </c>
      <c r="F157" s="3" t="str">
        <f>TEXT(Table2[[#This Row],[Date]],"mmm")</f>
        <v>Nov</v>
      </c>
      <c r="G157" s="2">
        <v>11</v>
      </c>
      <c r="H157" s="4">
        <v>2018</v>
      </c>
      <c r="I157" s="2" t="str">
        <f>IF(Table2[[#This Row],[Year]]&gt;2000,"2001-2020",IF(Table2[[#This Row],[Year]]&gt;1980,"1981-2000",IF(Table2[[#This Row],[Year]]&gt;1960,"1961-1980",IF(Table2[[#This Row],[Year]]&gt;1940,"1941-1960",IF(Table2[[#This Row],[Year]]&gt;1920,"1921-1940","1900-1920")))))</f>
        <v>2001-2020</v>
      </c>
      <c r="J157" s="2" t="s">
        <v>16</v>
      </c>
      <c r="K157" s="2" t="s">
        <v>48</v>
      </c>
      <c r="L157" s="2" t="str">
        <f>_xlfn.TEXTAFTER(SUBSTITUTE(Table2[[#This Row],[Location]],CHAR(160)," "),", ")</f>
        <v>Yukon</v>
      </c>
      <c r="M157" s="2" t="s">
        <v>50</v>
      </c>
      <c r="N157" s="2">
        <v>0</v>
      </c>
      <c r="O157" s="2" t="str">
        <f>IF(Table2[[#This Row],[Hunter (num)]]=1,"Hunter","Non-Hunter")</f>
        <v>Non-Hunter</v>
      </c>
      <c r="P157" s="2">
        <v>0</v>
      </c>
      <c r="Q157" s="2" t="str">
        <f>IF(Table2[[#This Row],[Grizzly]]=1,"Grizzly","Other Subspecies")</f>
        <v>Other Subspecies</v>
      </c>
      <c r="R157" s="2">
        <v>0</v>
      </c>
      <c r="S157" s="2" t="str">
        <f>IF(Table2[[#This Row],[Hikers (num)]]=1,"Hiker","Non-Hiker")</f>
        <v>Non-Hiker</v>
      </c>
      <c r="T157" s="2" t="str">
        <f>IF(Table2[[#This Row],[Only one killed]]=1,"Single","Multiple")</f>
        <v>Multiple</v>
      </c>
      <c r="U157" s="2">
        <v>0</v>
      </c>
      <c r="V157" s="2"/>
    </row>
    <row r="158" spans="1:22">
      <c r="A158" s="2" t="s">
        <v>410</v>
      </c>
      <c r="B158" s="2">
        <v>37</v>
      </c>
      <c r="C158" s="4" t="str">
        <f>IF(Table2[[#This Row],[ Age]]="&lt;10","01 Child",IF(Table2[[#This Row],[ Age]]&gt;64,"04 Senior", IF(Table2[[#This Row],[ Age]]&gt;34,"03 Middle Aged",IF(Table2[[#This Row],[ Age]]&gt;14,"02 Adolescent","01 Child"))))</f>
        <v>03 Middle Aged</v>
      </c>
      <c r="D158" s="2" t="s">
        <v>21</v>
      </c>
      <c r="E158" s="3">
        <v>16033</v>
      </c>
      <c r="F158" s="3" t="str">
        <f>TEXT(Table2[[#This Row],[Date]],"mmm")</f>
        <v>Nov</v>
      </c>
      <c r="G158" s="2">
        <v>11</v>
      </c>
      <c r="H158" s="4">
        <v>1943</v>
      </c>
      <c r="I158" s="2" t="str">
        <f>IF(Table2[[#This Row],[Year]]&gt;2000,"2001-2020",IF(Table2[[#This Row],[Year]]&gt;1980,"1981-2000",IF(Table2[[#This Row],[Year]]&gt;1960,"1961-1980",IF(Table2[[#This Row],[Year]]&gt;1940,"1941-1960",IF(Table2[[#This Row],[Year]]&gt;1920,"1921-1940","1900-1920")))))</f>
        <v>1941-1960</v>
      </c>
      <c r="J158" s="2" t="s">
        <v>16</v>
      </c>
      <c r="K158" s="2" t="s">
        <v>411</v>
      </c>
      <c r="L158" s="2" t="str">
        <f>_xlfn.TEXTAFTER(SUBSTITUTE(Table2[[#This Row],[Location]],CHAR(160)," "),", ")</f>
        <v>Vermont</v>
      </c>
      <c r="M158" s="2" t="s">
        <v>19</v>
      </c>
      <c r="N158" s="2">
        <v>1</v>
      </c>
      <c r="O158" s="2" t="str">
        <f>IF(Table2[[#This Row],[Hunter (num)]]=1,"Hunter","Non-Hunter")</f>
        <v>Hunter</v>
      </c>
      <c r="P158" s="2">
        <v>0</v>
      </c>
      <c r="Q158" s="2" t="str">
        <f>IF(Table2[[#This Row],[Grizzly]]=1,"Grizzly","Other Subspecies")</f>
        <v>Other Subspecies</v>
      </c>
      <c r="R158" s="2">
        <v>0</v>
      </c>
      <c r="S158" s="2" t="str">
        <f>IF(Table2[[#This Row],[Hikers (num)]]=1,"Hiker","Non-Hiker")</f>
        <v>Non-Hiker</v>
      </c>
      <c r="T158" s="2" t="str">
        <f>IF(Table2[[#This Row],[Only one killed]]=1,"Single","Multiple")</f>
        <v>Single</v>
      </c>
      <c r="U158" s="2">
        <v>1</v>
      </c>
      <c r="V158" s="2"/>
    </row>
    <row r="159" spans="1:22">
      <c r="A159" s="2" t="s">
        <v>268</v>
      </c>
      <c r="B159" s="2">
        <v>40</v>
      </c>
      <c r="C159" s="4" t="str">
        <f>IF(Table2[[#This Row],[ Age]]="&lt;10","01 Child",IF(Table2[[#This Row],[ Age]]&gt;64,"04 Senior", IF(Table2[[#This Row],[ Age]]&gt;34,"03 Middle Aged",IF(Table2[[#This Row],[ Age]]&gt;14,"02 Adolescent","01 Child"))))</f>
        <v>03 Middle Aged</v>
      </c>
      <c r="D159" s="2" t="s">
        <v>21</v>
      </c>
      <c r="E159" s="3">
        <v>32451</v>
      </c>
      <c r="F159" s="3" t="str">
        <f>TEXT(Table2[[#This Row],[Date]],"mmm")</f>
        <v>Nov</v>
      </c>
      <c r="G159" s="2">
        <v>11</v>
      </c>
      <c r="H159" s="4">
        <v>1988</v>
      </c>
      <c r="I159" s="2" t="str">
        <f>IF(Table2[[#This Row],[Year]]&gt;2000,"2001-2020",IF(Table2[[#This Row],[Year]]&gt;1980,"1981-2000",IF(Table2[[#This Row],[Year]]&gt;1960,"1961-1980",IF(Table2[[#This Row],[Year]]&gt;1940,"1941-1960",IF(Table2[[#This Row],[Year]]&gt;1920,"1921-1940","1900-1920")))))</f>
        <v>1981-2000</v>
      </c>
      <c r="J159" s="2" t="s">
        <v>16</v>
      </c>
      <c r="K159" s="2" t="s">
        <v>269</v>
      </c>
      <c r="L159" s="2" t="str">
        <f>_xlfn.TEXTAFTER(SUBSTITUTE(Table2[[#This Row],[Location]],CHAR(160)," "),", ")</f>
        <v>Alaska</v>
      </c>
      <c r="M159" s="2" t="s">
        <v>50</v>
      </c>
      <c r="N159" s="2">
        <v>1</v>
      </c>
      <c r="O159" s="2" t="str">
        <f>IF(Table2[[#This Row],[Hunter (num)]]=1,"Hunter","Non-Hunter")</f>
        <v>Hunter</v>
      </c>
      <c r="P159" s="2">
        <v>0</v>
      </c>
      <c r="Q159" s="2" t="str">
        <f>IF(Table2[[#This Row],[Grizzly]]=1,"Grizzly","Other Subspecies")</f>
        <v>Other Subspecies</v>
      </c>
      <c r="R159" s="2">
        <v>0</v>
      </c>
      <c r="S159" s="2" t="str">
        <f>IF(Table2[[#This Row],[Hikers (num)]]=1,"Hiker","Non-Hiker")</f>
        <v>Non-Hiker</v>
      </c>
      <c r="T159" s="2" t="str">
        <f>IF(Table2[[#This Row],[Only one killed]]=1,"Single","Multiple")</f>
        <v>Single</v>
      </c>
      <c r="U159" s="2">
        <v>1</v>
      </c>
      <c r="V159" s="2"/>
    </row>
    <row r="160" spans="1:22">
      <c r="A160" s="2" t="s">
        <v>294</v>
      </c>
      <c r="B160" s="2">
        <v>46</v>
      </c>
      <c r="C160" s="4" t="str">
        <f>IF(Table2[[#This Row],[ Age]]="&lt;10","01 Child",IF(Table2[[#This Row],[ Age]]&gt;64,"04 Senior", IF(Table2[[#This Row],[ Age]]&gt;34,"03 Middle Aged",IF(Table2[[#This Row],[ Age]]&gt;14,"02 Adolescent","01 Child"))))</f>
        <v>03 Middle Aged</v>
      </c>
      <c r="D160" s="2" t="s">
        <v>21</v>
      </c>
      <c r="E160" s="3">
        <v>30649</v>
      </c>
      <c r="F160" s="3" t="str">
        <f>TEXT(Table2[[#This Row],[Date]],"mmm")</f>
        <v>Nov</v>
      </c>
      <c r="G160" s="2">
        <v>11</v>
      </c>
      <c r="H160" s="4">
        <v>1983</v>
      </c>
      <c r="I160" s="2" t="str">
        <f>IF(Table2[[#This Row],[Year]]&gt;2000,"2001-2020",IF(Table2[[#This Row],[Year]]&gt;1980,"1981-2000",IF(Table2[[#This Row],[Year]]&gt;1960,"1961-1980",IF(Table2[[#This Row],[Year]]&gt;1940,"1941-1960",IF(Table2[[#This Row],[Year]]&gt;1920,"1921-1940","1900-1920")))))</f>
        <v>1981-2000</v>
      </c>
      <c r="J160" s="2" t="s">
        <v>16</v>
      </c>
      <c r="K160" s="2" t="s">
        <v>295</v>
      </c>
      <c r="L160" s="2" t="str">
        <f>_xlfn.TEXTAFTER(SUBSTITUTE(Table2[[#This Row],[Location]],CHAR(160)," "),", ")</f>
        <v>Manitoba</v>
      </c>
      <c r="M160" s="2" t="s">
        <v>96</v>
      </c>
      <c r="N160" s="2">
        <v>0</v>
      </c>
      <c r="O160" s="2" t="str">
        <f>IF(Table2[[#This Row],[Hunter (num)]]=1,"Hunter","Non-Hunter")</f>
        <v>Non-Hunter</v>
      </c>
      <c r="P160" s="2">
        <v>0</v>
      </c>
      <c r="Q160" s="2" t="str">
        <f>IF(Table2[[#This Row],[Grizzly]]=1,"Grizzly","Other Subspecies")</f>
        <v>Other Subspecies</v>
      </c>
      <c r="R160" s="2">
        <v>0</v>
      </c>
      <c r="S160" s="2" t="str">
        <f>IF(Table2[[#This Row],[Hikers (num)]]=1,"Hiker","Non-Hiker")</f>
        <v>Non-Hiker</v>
      </c>
      <c r="T160" s="2" t="str">
        <f>IF(Table2[[#This Row],[Only one killed]]=1,"Single","Multiple")</f>
        <v>Single</v>
      </c>
      <c r="U160" s="2">
        <v>1</v>
      </c>
      <c r="V160" s="2"/>
    </row>
    <row r="161" spans="1:22">
      <c r="A161" s="2" t="s">
        <v>386</v>
      </c>
      <c r="B161" s="2">
        <v>50</v>
      </c>
      <c r="C161" s="4" t="str">
        <f>IF(Table2[[#This Row],[ Age]]="&lt;10","01 Child",IF(Table2[[#This Row],[ Age]]&gt;64,"04 Senior", IF(Table2[[#This Row],[ Age]]&gt;34,"03 Middle Aged",IF(Table2[[#This Row],[ Age]]&gt;14,"02 Adolescent","01 Child"))))</f>
        <v>03 Middle Aged</v>
      </c>
      <c r="D161" s="2" t="s">
        <v>21</v>
      </c>
      <c r="E161" s="3">
        <v>19317</v>
      </c>
      <c r="F161" s="3" t="str">
        <f>TEXT(Table2[[#This Row],[Date]],"mmm")</f>
        <v>Nov</v>
      </c>
      <c r="G161" s="2">
        <v>11</v>
      </c>
      <c r="H161" s="4">
        <v>1952</v>
      </c>
      <c r="I161" s="2" t="str">
        <f>IF(Table2[[#This Row],[Year]]&gt;2000,"2001-2020",IF(Table2[[#This Row],[Year]]&gt;1980,"1981-2000",IF(Table2[[#This Row],[Year]]&gt;1960,"1961-1980",IF(Table2[[#This Row],[Year]]&gt;1940,"1941-1960",IF(Table2[[#This Row],[Year]]&gt;1920,"1921-1940","1900-1920")))))</f>
        <v>1941-1960</v>
      </c>
      <c r="J161" s="2" t="s">
        <v>16</v>
      </c>
      <c r="K161" s="2" t="s">
        <v>233</v>
      </c>
      <c r="L161" s="2" t="str">
        <f>_xlfn.TEXTAFTER(SUBSTITUTE(Table2[[#This Row],[Location]],CHAR(160)," "),", ")</f>
        <v>Alaska</v>
      </c>
      <c r="M161" s="2" t="s">
        <v>19</v>
      </c>
      <c r="N161" s="2">
        <v>0</v>
      </c>
      <c r="O161" s="2" t="str">
        <f>IF(Table2[[#This Row],[Hunter (num)]]=1,"Hunter","Non-Hunter")</f>
        <v>Non-Hunter</v>
      </c>
      <c r="P161" s="2">
        <v>0</v>
      </c>
      <c r="Q161" s="2" t="str">
        <f>IF(Table2[[#This Row],[Grizzly]]=1,"Grizzly","Other Subspecies")</f>
        <v>Other Subspecies</v>
      </c>
      <c r="R161" s="2">
        <v>0</v>
      </c>
      <c r="S161" s="2" t="str">
        <f>IF(Table2[[#This Row],[Hikers (num)]]=1,"Hiker","Non-Hiker")</f>
        <v>Non-Hiker</v>
      </c>
      <c r="T161" s="2" t="str">
        <f>IF(Table2[[#This Row],[Only one killed]]=1,"Single","Multiple")</f>
        <v>Single</v>
      </c>
      <c r="U161" s="2">
        <v>1</v>
      </c>
      <c r="V161" s="2"/>
    </row>
    <row r="162" spans="1:22">
      <c r="A162" s="2" t="s">
        <v>152</v>
      </c>
      <c r="B162" s="2">
        <v>51</v>
      </c>
      <c r="C162" s="4" t="str">
        <f>IF(Table2[[#This Row],[ Age]]="&lt;10","01 Child",IF(Table2[[#This Row],[ Age]]&gt;64,"04 Senior", IF(Table2[[#This Row],[ Age]]&gt;34,"03 Middle Aged",IF(Table2[[#This Row],[ Age]]&gt;14,"02 Adolescent","01 Child"))))</f>
        <v>03 Middle Aged</v>
      </c>
      <c r="D162" s="2" t="s">
        <v>21</v>
      </c>
      <c r="E162" s="3">
        <v>39411</v>
      </c>
      <c r="F162" s="3" t="str">
        <f>TEXT(Table2[[#This Row],[Date]],"mmm")</f>
        <v>Nov</v>
      </c>
      <c r="G162" s="2">
        <v>11</v>
      </c>
      <c r="H162" s="4">
        <v>2007</v>
      </c>
      <c r="I162" s="2" t="str">
        <f>IF(Table2[[#This Row],[Year]]&gt;2000,"2001-2020",IF(Table2[[#This Row],[Year]]&gt;1980,"1981-2000",IF(Table2[[#This Row],[Year]]&gt;1960,"1961-1980",IF(Table2[[#This Row],[Year]]&gt;1940,"1941-1960",IF(Table2[[#This Row],[Year]]&gt;1920,"1921-1940","1900-1920")))))</f>
        <v>2001-2020</v>
      </c>
      <c r="J162" s="2" t="s">
        <v>16</v>
      </c>
      <c r="K162" s="2" t="s">
        <v>147</v>
      </c>
      <c r="L162" s="2" t="str">
        <f>_xlfn.TEXTAFTER(SUBSTITUTE(Table2[[#This Row],[Location]],CHAR(160)," "),", ")</f>
        <v>Alberta</v>
      </c>
      <c r="M162" s="2" t="s">
        <v>50</v>
      </c>
      <c r="N162" s="2">
        <v>1</v>
      </c>
      <c r="O162" s="2" t="str">
        <f>IF(Table2[[#This Row],[Hunter (num)]]=1,"Hunter","Non-Hunter")</f>
        <v>Hunter</v>
      </c>
      <c r="P162" s="2">
        <v>1</v>
      </c>
      <c r="Q162" s="2" t="str">
        <f>IF(Table2[[#This Row],[Grizzly]]=1,"Grizzly","Other Subspecies")</f>
        <v>Grizzly</v>
      </c>
      <c r="R162" s="2">
        <v>0</v>
      </c>
      <c r="S162" s="2" t="str">
        <f>IF(Table2[[#This Row],[Hikers (num)]]=1,"Hiker","Non-Hiker")</f>
        <v>Non-Hiker</v>
      </c>
      <c r="T162" s="2" t="str">
        <f>IF(Table2[[#This Row],[Only one killed]]=1,"Single","Multiple")</f>
        <v>Single</v>
      </c>
      <c r="U162" s="2">
        <v>1</v>
      </c>
      <c r="V162" s="2"/>
    </row>
    <row r="163" spans="1:22">
      <c r="A163" s="2" t="s">
        <v>204</v>
      </c>
      <c r="B163" s="2">
        <v>53</v>
      </c>
      <c r="C163" s="4" t="str">
        <f>IF(Table2[[#This Row],[ Age]]="&lt;10","01 Child",IF(Table2[[#This Row],[ Age]]&gt;64,"04 Senior", IF(Table2[[#This Row],[ Age]]&gt;34,"03 Middle Aged",IF(Table2[[#This Row],[ Age]]&gt;14,"02 Adolescent","01 Child"))))</f>
        <v>03 Middle Aged</v>
      </c>
      <c r="D163" s="2" t="s">
        <v>21</v>
      </c>
      <c r="E163" s="3">
        <v>36465</v>
      </c>
      <c r="F163" s="3" t="str">
        <f>TEXT(Table2[[#This Row],[Date]],"mmm")</f>
        <v>Nov</v>
      </c>
      <c r="G163" s="2">
        <v>11</v>
      </c>
      <c r="H163" s="4">
        <v>1999</v>
      </c>
      <c r="I163" s="2" t="str">
        <f>IF(Table2[[#This Row],[Year]]&gt;2000,"2001-2020",IF(Table2[[#This Row],[Year]]&gt;1980,"1981-2000",IF(Table2[[#This Row],[Year]]&gt;1960,"1961-1980",IF(Table2[[#This Row],[Year]]&gt;1940,"1941-1960",IF(Table2[[#This Row],[Year]]&gt;1920,"1921-1940","1900-1920")))))</f>
        <v>1981-2000</v>
      </c>
      <c r="J163" s="2" t="s">
        <v>16</v>
      </c>
      <c r="K163" s="2" t="s">
        <v>205</v>
      </c>
      <c r="L163" s="2" t="str">
        <f>_xlfn.TEXTAFTER(SUBSTITUTE(Table2[[#This Row],[Location]],CHAR(160)," "),", ")</f>
        <v>Alaska</v>
      </c>
      <c r="M163" s="2" t="s">
        <v>50</v>
      </c>
      <c r="N163" s="2">
        <v>1</v>
      </c>
      <c r="O163" s="2" t="str">
        <f>IF(Table2[[#This Row],[Hunter (num)]]=1,"Hunter","Non-Hunter")</f>
        <v>Hunter</v>
      </c>
      <c r="P163" s="2">
        <v>0</v>
      </c>
      <c r="Q163" s="2" t="str">
        <f>IF(Table2[[#This Row],[Grizzly]]=1,"Grizzly","Other Subspecies")</f>
        <v>Other Subspecies</v>
      </c>
      <c r="R163" s="2">
        <v>0</v>
      </c>
      <c r="S163" s="2" t="str">
        <f>IF(Table2[[#This Row],[Hikers (num)]]=1,"Hiker","Non-Hiker")</f>
        <v>Non-Hiker</v>
      </c>
      <c r="T163" s="2" t="str">
        <f>IF(Table2[[#This Row],[Only one killed]]=1,"Single","Multiple")</f>
        <v>Single</v>
      </c>
      <c r="U163" s="2">
        <v>1</v>
      </c>
      <c r="V163" s="2"/>
    </row>
    <row r="164" spans="1:22">
      <c r="A164" s="2" t="s">
        <v>428</v>
      </c>
      <c r="B164" s="2">
        <v>54</v>
      </c>
      <c r="C164" s="4" t="str">
        <f>IF(Table2[[#This Row],[ Age]]="&lt;10","01 Child",IF(Table2[[#This Row],[ Age]]&gt;64,"04 Senior", IF(Table2[[#This Row],[ Age]]&gt;34,"03 Middle Aged",IF(Table2[[#This Row],[ Age]]&gt;14,"02 Adolescent","01 Child"))))</f>
        <v>03 Middle Aged</v>
      </c>
      <c r="D164" s="2" t="s">
        <v>21</v>
      </c>
      <c r="E164" s="3">
        <v>12734</v>
      </c>
      <c r="F164" s="3" t="str">
        <f>TEXT(Table2[[#This Row],[Date]],"mmm")</f>
        <v>Nov</v>
      </c>
      <c r="G164" s="2">
        <v>11</v>
      </c>
      <c r="H164" s="4">
        <v>1934</v>
      </c>
      <c r="I164" s="2" t="str">
        <f>IF(Table2[[#This Row],[Year]]&gt;2000,"2001-2020",IF(Table2[[#This Row],[Year]]&gt;1980,"1981-2000",IF(Table2[[#This Row],[Year]]&gt;1960,"1961-1980",IF(Table2[[#This Row],[Year]]&gt;1940,"1941-1960",IF(Table2[[#This Row],[Year]]&gt;1920,"1921-1940","1900-1920")))))</f>
        <v>1921-1940</v>
      </c>
      <c r="J164" s="2" t="s">
        <v>43</v>
      </c>
      <c r="K164" s="2" t="s">
        <v>429</v>
      </c>
      <c r="L164" s="2" t="str">
        <f>_xlfn.TEXTAFTER(SUBSTITUTE(Table2[[#This Row],[Location]],CHAR(160)," "),", ")</f>
        <v>Minnesota</v>
      </c>
      <c r="M164" s="2" t="s">
        <v>19</v>
      </c>
      <c r="N164" s="2">
        <v>0</v>
      </c>
      <c r="O164" s="2" t="str">
        <f>IF(Table2[[#This Row],[Hunter (num)]]=1,"Hunter","Non-Hunter")</f>
        <v>Non-Hunter</v>
      </c>
      <c r="P164" s="2">
        <v>0</v>
      </c>
      <c r="Q164" s="2" t="str">
        <f>IF(Table2[[#This Row],[Grizzly]]=1,"Grizzly","Other Subspecies")</f>
        <v>Other Subspecies</v>
      </c>
      <c r="R164" s="2">
        <v>0</v>
      </c>
      <c r="S164" s="2" t="str">
        <f>IF(Table2[[#This Row],[Hikers (num)]]=1,"Hiker","Non-Hiker")</f>
        <v>Non-Hiker</v>
      </c>
      <c r="T164" s="2" t="str">
        <f>IF(Table2[[#This Row],[Only one killed]]=1,"Single","Multiple")</f>
        <v>Single</v>
      </c>
      <c r="U164" s="2">
        <v>1</v>
      </c>
      <c r="V164" s="2"/>
    </row>
    <row r="165" spans="1:22">
      <c r="A165" s="2" t="s">
        <v>431</v>
      </c>
      <c r="B165" s="2">
        <v>64</v>
      </c>
      <c r="C165" s="4" t="str">
        <f>IF(Table2[[#This Row],[ Age]]="&lt;10","01 Child",IF(Table2[[#This Row],[ Age]]&gt;64,"04 Senior", IF(Table2[[#This Row],[ Age]]&gt;34,"03 Middle Aged",IF(Table2[[#This Row],[ Age]]&gt;14,"02 Adolescent","01 Child"))))</f>
        <v>03 Middle Aged</v>
      </c>
      <c r="D165" s="2" t="s">
        <v>21</v>
      </c>
      <c r="E165" s="3">
        <v>12734</v>
      </c>
      <c r="F165" s="3" t="str">
        <f>TEXT(Table2[[#This Row],[Date]],"mmm")</f>
        <v>Nov</v>
      </c>
      <c r="G165" s="2">
        <v>11</v>
      </c>
      <c r="H165" s="4">
        <v>1934</v>
      </c>
      <c r="I165" s="2" t="str">
        <f>IF(Table2[[#This Row],[Year]]&gt;2000,"2001-2020",IF(Table2[[#This Row],[Year]]&gt;1980,"1981-2000",IF(Table2[[#This Row],[Year]]&gt;1960,"1961-1980",IF(Table2[[#This Row],[Year]]&gt;1940,"1941-1960",IF(Table2[[#This Row],[Year]]&gt;1920,"1921-1940","1900-1920")))))</f>
        <v>1921-1940</v>
      </c>
      <c r="J165" s="2" t="s">
        <v>43</v>
      </c>
      <c r="K165" s="2" t="s">
        <v>432</v>
      </c>
      <c r="L165" s="2" t="str">
        <f>_xlfn.TEXTAFTER(SUBSTITUTE(Table2[[#This Row],[Location]],CHAR(160)," "),", ")</f>
        <v>Texas</v>
      </c>
      <c r="M165" s="2" t="s">
        <v>19</v>
      </c>
      <c r="N165" s="2">
        <v>0</v>
      </c>
      <c r="O165" s="2" t="str">
        <f>IF(Table2[[#This Row],[Hunter (num)]]=1,"Hunter","Non-Hunter")</f>
        <v>Non-Hunter</v>
      </c>
      <c r="P165" s="2">
        <v>0</v>
      </c>
      <c r="Q165" s="2" t="str">
        <f>IF(Table2[[#This Row],[Grizzly]]=1,"Grizzly","Other Subspecies")</f>
        <v>Other Subspecies</v>
      </c>
      <c r="R165" s="2">
        <v>0</v>
      </c>
      <c r="S165" s="2" t="str">
        <f>IF(Table2[[#This Row],[Hikers (num)]]=1,"Hiker","Non-Hiker")</f>
        <v>Non-Hiker</v>
      </c>
      <c r="T165" s="2" t="str">
        <f>IF(Table2[[#This Row],[Only one killed]]=1,"Single","Multiple")</f>
        <v>Single</v>
      </c>
      <c r="U165" s="2">
        <v>1</v>
      </c>
      <c r="V165" s="2"/>
    </row>
    <row r="166" spans="1:22">
      <c r="A166" s="2" t="s">
        <v>247</v>
      </c>
      <c r="B166" s="2">
        <v>28</v>
      </c>
      <c r="C166" s="4" t="str">
        <f>IF(Table2[[#This Row],[ Age]]="&lt;10","01 Child",IF(Table2[[#This Row],[ Age]]&gt;64,"04 Senior", IF(Table2[[#This Row],[ Age]]&gt;34,"03 Middle Aged",IF(Table2[[#This Row],[ Age]]&gt;14,"02 Adolescent","01 Child"))))</f>
        <v>02 Adolescent</v>
      </c>
      <c r="D166" s="2" t="s">
        <v>21</v>
      </c>
      <c r="E166" s="3">
        <v>33215</v>
      </c>
      <c r="F166" s="3" t="str">
        <f>TEXT(Table2[[#This Row],[Date]],"mmm")</f>
        <v>Dec</v>
      </c>
      <c r="G166" s="2">
        <v>12</v>
      </c>
      <c r="H166" s="4">
        <v>1990</v>
      </c>
      <c r="I166" s="2" t="str">
        <f>IF(Table2[[#This Row],[Year]]&gt;2000,"2001-2020",IF(Table2[[#This Row],[Year]]&gt;1980,"1981-2000",IF(Table2[[#This Row],[Year]]&gt;1960,"1961-1980",IF(Table2[[#This Row],[Year]]&gt;1940,"1941-1960",IF(Table2[[#This Row],[Year]]&gt;1920,"1921-1940","1900-1920")))))</f>
        <v>1981-2000</v>
      </c>
      <c r="J166" s="2" t="s">
        <v>16</v>
      </c>
      <c r="K166" s="2" t="s">
        <v>248</v>
      </c>
      <c r="L166" s="2" t="str">
        <f>_xlfn.TEXTAFTER(SUBSTITUTE(Table2[[#This Row],[Location]],CHAR(160)," "),", ")</f>
        <v>Alaska</v>
      </c>
      <c r="M166" s="2" t="s">
        <v>96</v>
      </c>
      <c r="N166" s="2">
        <v>0</v>
      </c>
      <c r="O166" s="2" t="str">
        <f>IF(Table2[[#This Row],[Hunter (num)]]=1,"Hunter","Non-Hunter")</f>
        <v>Non-Hunter</v>
      </c>
      <c r="P166" s="2">
        <v>0</v>
      </c>
      <c r="Q166" s="2" t="str">
        <f>IF(Table2[[#This Row],[Grizzly]]=1,"Grizzly","Other Subspecies")</f>
        <v>Other Subspecies</v>
      </c>
      <c r="R166" s="2">
        <v>0</v>
      </c>
      <c r="S166" s="2" t="str">
        <f>IF(Table2[[#This Row],[Hikers (num)]]=1,"Hiker","Non-Hiker")</f>
        <v>Non-Hiker</v>
      </c>
      <c r="T166" s="2" t="str">
        <f>IF(Table2[[#This Row],[Only one killed]]=1,"Single","Multiple")</f>
        <v>Single</v>
      </c>
      <c r="U166" s="2">
        <v>1</v>
      </c>
      <c r="V166" s="2"/>
    </row>
    <row r="167" spans="1:22">
      <c r="A167" s="2" t="s">
        <v>416</v>
      </c>
      <c r="B167" s="2">
        <v>68</v>
      </c>
      <c r="C167" s="4" t="str">
        <f>IF(Table2[[#This Row],[ Age]]="&lt;10","01 Child",IF(Table2[[#This Row],[ Age]]&gt;64,"04 Senior", IF(Table2[[#This Row],[ Age]]&gt;34,"03 Middle Aged",IF(Table2[[#This Row],[ Age]]&gt;14,"02 Adolescent","01 Child"))))</f>
        <v>04 Senior</v>
      </c>
      <c r="D167" s="2" t="s">
        <v>21</v>
      </c>
      <c r="E167" s="3">
        <v>15686</v>
      </c>
      <c r="F167" s="3" t="str">
        <f>TEXT(Table2[[#This Row],[Date]],"mmm")</f>
        <v>Dec</v>
      </c>
      <c r="G167" s="2">
        <v>12</v>
      </c>
      <c r="H167" s="4">
        <v>1942</v>
      </c>
      <c r="I167" s="2" t="str">
        <f>IF(Table2[[#This Row],[Year]]&gt;2000,"2001-2020",IF(Table2[[#This Row],[Year]]&gt;1980,"1981-2000",IF(Table2[[#This Row],[Year]]&gt;1960,"1961-1980",IF(Table2[[#This Row],[Year]]&gt;1940,"1941-1960",IF(Table2[[#This Row],[Year]]&gt;1920,"1921-1940","1900-1920")))))</f>
        <v>1941-1960</v>
      </c>
      <c r="J167" s="2" t="s">
        <v>43</v>
      </c>
      <c r="K167" s="2" t="s">
        <v>417</v>
      </c>
      <c r="L167" s="2" t="str">
        <f>_xlfn.TEXTAFTER(SUBSTITUTE(Table2[[#This Row],[Location]],CHAR(160)," "),", ")</f>
        <v>California</v>
      </c>
      <c r="M167" s="2" t="s">
        <v>50</v>
      </c>
      <c r="N167" s="2">
        <v>0</v>
      </c>
      <c r="O167" s="2" t="str">
        <f>IF(Table2[[#This Row],[Hunter (num)]]=1,"Hunter","Non-Hunter")</f>
        <v>Non-Hunter</v>
      </c>
      <c r="P167" s="2">
        <v>0</v>
      </c>
      <c r="Q167" s="2" t="str">
        <f>IF(Table2[[#This Row],[Grizzly]]=1,"Grizzly","Other Subspecies")</f>
        <v>Other Subspecies</v>
      </c>
      <c r="R167" s="2">
        <v>0</v>
      </c>
      <c r="S167" s="2" t="str">
        <f>IF(Table2[[#This Row],[Hikers (num)]]=1,"Hiker","Non-Hiker")</f>
        <v>Non-Hiker</v>
      </c>
      <c r="T167" s="2" t="str">
        <f>IF(Table2[[#This Row],[Only one killed]]=1,"Single","Multiple")</f>
        <v>Single</v>
      </c>
      <c r="U167" s="2">
        <v>1</v>
      </c>
      <c r="V167" s="2"/>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ECE559-F38B-4CD7-B446-DA8A0A6B7988}">
  <dimension ref="A1:U117"/>
  <sheetViews>
    <sheetView workbookViewId="0">
      <selection activeCell="P42" sqref="P42"/>
    </sheetView>
  </sheetViews>
  <sheetFormatPr defaultRowHeight="15"/>
  <cols>
    <col min="1" max="1" width="20.7109375" bestFit="1" customWidth="1"/>
    <col min="2" max="2" width="15.42578125" customWidth="1"/>
    <col min="3" max="3" width="11.5703125" customWidth="1"/>
    <col min="4" max="4" width="10.42578125" customWidth="1"/>
    <col min="5" max="6" width="11.7109375" bestFit="1" customWidth="1"/>
    <col min="7" max="7" width="17.140625" bestFit="1" customWidth="1"/>
    <col min="8" max="8" width="15.42578125" bestFit="1" customWidth="1"/>
    <col min="9" max="9" width="11.7109375" bestFit="1" customWidth="1"/>
    <col min="10" max="10" width="20.7109375" bestFit="1" customWidth="1"/>
    <col min="11" max="11" width="11.7109375" bestFit="1" customWidth="1"/>
    <col min="12" max="13" width="20.7109375" bestFit="1" customWidth="1"/>
    <col min="14" max="14" width="20.7109375" customWidth="1"/>
    <col min="15" max="15" width="11.7109375" bestFit="1" customWidth="1"/>
    <col min="16" max="16" width="20.7109375" bestFit="1" customWidth="1"/>
    <col min="17" max="17" width="11.5703125" bestFit="1" customWidth="1"/>
    <col min="18" max="18" width="17.85546875" bestFit="1" customWidth="1"/>
    <col min="19" max="19" width="20.7109375" bestFit="1" customWidth="1"/>
    <col min="20" max="20" width="11.5703125" bestFit="1" customWidth="1"/>
    <col min="21" max="21" width="12" bestFit="1" customWidth="1"/>
    <col min="22" max="22" width="10.42578125" bestFit="1" customWidth="1"/>
    <col min="23" max="23" width="11.85546875" bestFit="1" customWidth="1"/>
    <col min="24" max="24" width="11.7109375" bestFit="1" customWidth="1"/>
    <col min="25" max="25" width="10.42578125" bestFit="1" customWidth="1"/>
    <col min="26" max="26" width="15" bestFit="1" customWidth="1"/>
    <col min="27" max="27" width="11.5703125" bestFit="1" customWidth="1"/>
    <col min="28" max="28" width="14.85546875" bestFit="1" customWidth="1"/>
    <col min="29" max="29" width="11.140625" bestFit="1" customWidth="1"/>
    <col min="30" max="30" width="11.5703125" bestFit="1" customWidth="1"/>
    <col min="31" max="31" width="14.5703125" bestFit="1" customWidth="1"/>
    <col min="32" max="32" width="12.5703125" bestFit="1" customWidth="1"/>
    <col min="33" max="33" width="15.85546875" bestFit="1" customWidth="1"/>
    <col min="34" max="34" width="11.5703125" bestFit="1" customWidth="1"/>
    <col min="35" max="35" width="14" bestFit="1" customWidth="1"/>
    <col min="36" max="36" width="11.5703125" bestFit="1" customWidth="1"/>
    <col min="37" max="37" width="14.42578125" bestFit="1" customWidth="1"/>
    <col min="38" max="38" width="17.5703125" bestFit="1" customWidth="1"/>
    <col min="39" max="39" width="20.7109375" bestFit="1" customWidth="1"/>
    <col min="40" max="40" width="13" bestFit="1" customWidth="1"/>
    <col min="41" max="41" width="16.42578125" bestFit="1" customWidth="1"/>
    <col min="42" max="42" width="14.28515625" bestFit="1" customWidth="1"/>
    <col min="43" max="43" width="17.5703125" bestFit="1" customWidth="1"/>
    <col min="44" max="44" width="11.5703125" bestFit="1" customWidth="1"/>
    <col min="45" max="45" width="10.42578125" bestFit="1" customWidth="1"/>
    <col min="46" max="46" width="15" bestFit="1" customWidth="1"/>
    <col min="47" max="47" width="22.7109375" bestFit="1" customWidth="1"/>
    <col min="48" max="48" width="11.5703125" bestFit="1" customWidth="1"/>
    <col min="49" max="49" width="10.42578125" bestFit="1" customWidth="1"/>
    <col min="50" max="50" width="26" bestFit="1" customWidth="1"/>
    <col min="51" max="51" width="10.7109375" bestFit="1" customWidth="1"/>
    <col min="52" max="52" width="14" bestFit="1" customWidth="1"/>
    <col min="53" max="53" width="10.42578125" bestFit="1" customWidth="1"/>
    <col min="54" max="54" width="11.5703125" bestFit="1" customWidth="1"/>
    <col min="55" max="57" width="10.42578125" bestFit="1" customWidth="1"/>
    <col min="58" max="58" width="13" bestFit="1" customWidth="1"/>
    <col min="59" max="59" width="14.85546875" bestFit="1" customWidth="1"/>
    <col min="60" max="60" width="18.140625" bestFit="1" customWidth="1"/>
    <col min="61" max="61" width="10.42578125" bestFit="1" customWidth="1"/>
    <col min="62" max="62" width="13" bestFit="1" customWidth="1"/>
    <col min="63" max="63" width="15.85546875" bestFit="1" customWidth="1"/>
    <col min="64" max="64" width="19.140625" bestFit="1" customWidth="1"/>
    <col min="65" max="65" width="12.42578125" bestFit="1" customWidth="1"/>
    <col min="66" max="66" width="15.7109375" bestFit="1" customWidth="1"/>
    <col min="67" max="67" width="10.42578125" bestFit="1" customWidth="1"/>
    <col min="68" max="68" width="11.140625" bestFit="1" customWidth="1"/>
    <col min="69" max="69" width="10.42578125" bestFit="1" customWidth="1"/>
    <col min="70" max="70" width="10.5703125" bestFit="1" customWidth="1"/>
    <col min="71" max="71" width="10.85546875" bestFit="1" customWidth="1"/>
    <col min="72" max="72" width="14.140625" bestFit="1" customWidth="1"/>
    <col min="73" max="73" width="13.85546875" bestFit="1" customWidth="1"/>
    <col min="74" max="74" width="11.5703125" bestFit="1" customWidth="1"/>
    <col min="75" max="75" width="17" bestFit="1" customWidth="1"/>
    <col min="76" max="76" width="15.140625" bestFit="1" customWidth="1"/>
    <col min="77" max="77" width="18.42578125" bestFit="1" customWidth="1"/>
    <col min="78" max="78" width="11.5703125" bestFit="1" customWidth="1"/>
    <col min="79" max="79" width="14.85546875" bestFit="1" customWidth="1"/>
    <col min="80" max="80" width="11.5703125" bestFit="1" customWidth="1"/>
    <col min="81" max="82" width="11.7109375" bestFit="1" customWidth="1"/>
  </cols>
  <sheetData>
    <row r="1" spans="1:21" ht="21">
      <c r="A1" s="38" t="s">
        <v>493</v>
      </c>
      <c r="B1" s="37"/>
      <c r="C1" s="36"/>
      <c r="D1" s="36"/>
      <c r="E1" s="36"/>
      <c r="F1" s="36"/>
      <c r="G1" s="36"/>
      <c r="H1" s="36"/>
      <c r="I1" s="36"/>
      <c r="J1" s="36"/>
      <c r="K1" s="36"/>
      <c r="L1" s="36"/>
      <c r="M1" s="36"/>
      <c r="N1" s="36"/>
      <c r="O1" s="36"/>
      <c r="P1" s="36"/>
      <c r="Q1" s="36"/>
      <c r="R1" s="36"/>
      <c r="S1" s="36"/>
      <c r="T1" s="36"/>
      <c r="U1" s="36"/>
    </row>
    <row r="2" spans="1:21">
      <c r="A2" s="36"/>
      <c r="B2" s="36"/>
      <c r="C2" s="36"/>
      <c r="D2" s="36"/>
      <c r="E2" s="36"/>
      <c r="F2" s="36"/>
      <c r="G2" s="36"/>
      <c r="H2" s="36"/>
      <c r="I2" s="36"/>
      <c r="J2" s="36"/>
      <c r="K2" s="36"/>
      <c r="L2" s="36"/>
      <c r="M2" s="36"/>
      <c r="N2" s="36"/>
      <c r="O2" s="36"/>
      <c r="P2" s="36"/>
      <c r="Q2" s="36"/>
      <c r="R2" s="36"/>
      <c r="S2" s="36"/>
      <c r="T2" s="36"/>
      <c r="U2" s="36"/>
    </row>
    <row r="3" spans="1:21">
      <c r="A3" s="36"/>
      <c r="B3" s="36"/>
      <c r="C3" s="36"/>
      <c r="D3" s="36"/>
      <c r="E3" s="36"/>
      <c r="F3" s="36"/>
      <c r="G3" s="36"/>
      <c r="H3" s="36"/>
      <c r="I3" s="36"/>
      <c r="J3" s="36"/>
      <c r="K3" s="36"/>
      <c r="L3" s="36"/>
      <c r="M3" s="36"/>
      <c r="N3" s="36"/>
      <c r="O3" s="36"/>
      <c r="P3" s="36"/>
      <c r="Q3" s="36"/>
      <c r="R3" s="36"/>
      <c r="S3" s="36"/>
      <c r="T3" s="36"/>
      <c r="U3" s="36"/>
    </row>
    <row r="4" spans="1:21">
      <c r="A4" s="39" t="s">
        <v>494</v>
      </c>
      <c r="B4" s="39" t="s">
        <v>9</v>
      </c>
      <c r="C4" s="39"/>
      <c r="D4" s="39"/>
      <c r="E4" s="39"/>
      <c r="F4" s="36"/>
      <c r="G4" s="36"/>
      <c r="H4" s="36"/>
      <c r="I4" s="36"/>
      <c r="J4" s="36"/>
      <c r="K4" s="36"/>
      <c r="L4" s="36"/>
      <c r="M4" s="39" t="s">
        <v>483</v>
      </c>
      <c r="N4" s="39" t="s">
        <v>494</v>
      </c>
      <c r="O4" s="36"/>
      <c r="P4" s="36"/>
      <c r="Q4" s="36"/>
      <c r="R4" s="36"/>
      <c r="S4" s="36"/>
      <c r="T4" s="36"/>
      <c r="U4" s="36"/>
    </row>
    <row r="5" spans="1:21">
      <c r="A5" s="40" t="s">
        <v>483</v>
      </c>
      <c r="B5" s="40" t="s">
        <v>19</v>
      </c>
      <c r="C5" s="40" t="s">
        <v>50</v>
      </c>
      <c r="D5" s="40" t="s">
        <v>96</v>
      </c>
      <c r="E5" s="40" t="s">
        <v>495</v>
      </c>
      <c r="F5" s="36"/>
      <c r="G5" s="36"/>
      <c r="H5" s="36"/>
      <c r="I5" s="36"/>
      <c r="J5" s="36"/>
      <c r="K5" s="36"/>
      <c r="L5" s="36"/>
      <c r="M5" s="39" t="s">
        <v>496</v>
      </c>
      <c r="N5" s="39">
        <v>6</v>
      </c>
      <c r="O5" s="36"/>
      <c r="P5" s="36"/>
      <c r="Q5" s="36"/>
      <c r="R5" s="36"/>
      <c r="S5" s="36"/>
      <c r="T5" s="36"/>
      <c r="U5" s="36"/>
    </row>
    <row r="6" spans="1:21">
      <c r="A6" s="39" t="s">
        <v>496</v>
      </c>
      <c r="B6" s="39">
        <v>5</v>
      </c>
      <c r="C6" s="39">
        <v>1</v>
      </c>
      <c r="D6" s="39"/>
      <c r="E6" s="39">
        <v>6</v>
      </c>
      <c r="F6" s="36"/>
      <c r="G6" s="36"/>
      <c r="H6" s="36"/>
      <c r="I6" s="36"/>
      <c r="J6" s="36"/>
      <c r="K6" s="36"/>
      <c r="L6" s="36"/>
      <c r="M6" s="39" t="s">
        <v>497</v>
      </c>
      <c r="N6" s="39">
        <v>14</v>
      </c>
      <c r="O6" s="36"/>
      <c r="P6" s="36"/>
      <c r="Q6" s="36"/>
      <c r="R6" s="36"/>
      <c r="S6" s="36"/>
      <c r="T6" s="36"/>
      <c r="U6" s="36"/>
    </row>
    <row r="7" spans="1:21">
      <c r="A7" s="39" t="s">
        <v>497</v>
      </c>
      <c r="B7" s="39">
        <v>8</v>
      </c>
      <c r="C7" s="39">
        <v>6</v>
      </c>
      <c r="D7" s="39"/>
      <c r="E7" s="39">
        <v>14</v>
      </c>
      <c r="F7" s="36"/>
      <c r="G7" s="36"/>
      <c r="H7" s="36"/>
      <c r="I7" s="36"/>
      <c r="J7" s="36"/>
      <c r="K7" s="36"/>
      <c r="L7" s="36"/>
      <c r="M7" s="39" t="s">
        <v>498</v>
      </c>
      <c r="N7" s="39">
        <v>16</v>
      </c>
      <c r="O7" s="36"/>
      <c r="P7" s="36"/>
      <c r="Q7" s="36"/>
      <c r="R7" s="36"/>
      <c r="S7" s="36"/>
      <c r="T7" s="36"/>
      <c r="U7" s="36"/>
    </row>
    <row r="8" spans="1:21">
      <c r="A8" s="39" t="s">
        <v>498</v>
      </c>
      <c r="B8" s="39">
        <v>8</v>
      </c>
      <c r="C8" s="39">
        <v>8</v>
      </c>
      <c r="D8" s="39"/>
      <c r="E8" s="39">
        <v>16</v>
      </c>
      <c r="F8" s="36"/>
      <c r="G8" s="36"/>
      <c r="H8" s="36"/>
      <c r="I8" s="36"/>
      <c r="J8" s="36"/>
      <c r="K8" s="36"/>
      <c r="L8" s="36"/>
      <c r="M8" s="39" t="s">
        <v>499</v>
      </c>
      <c r="N8" s="39">
        <v>35</v>
      </c>
      <c r="O8" s="36"/>
      <c r="P8" s="36"/>
      <c r="Q8" s="36"/>
      <c r="R8" s="36"/>
      <c r="S8" s="36"/>
      <c r="T8" s="36"/>
      <c r="U8" s="36"/>
    </row>
    <row r="9" spans="1:21">
      <c r="A9" s="39" t="s">
        <v>499</v>
      </c>
      <c r="B9" s="39">
        <v>16</v>
      </c>
      <c r="C9" s="39">
        <v>15</v>
      </c>
      <c r="D9" s="39">
        <v>4</v>
      </c>
      <c r="E9" s="39">
        <v>35</v>
      </c>
      <c r="F9" s="36"/>
      <c r="G9" s="36"/>
      <c r="H9" s="36"/>
      <c r="I9" s="36"/>
      <c r="J9" s="36"/>
      <c r="K9" s="36"/>
      <c r="L9" s="36"/>
      <c r="M9" s="39" t="s">
        <v>500</v>
      </c>
      <c r="N9" s="39">
        <v>44</v>
      </c>
      <c r="O9" s="36"/>
      <c r="P9" s="36"/>
      <c r="Q9" s="36"/>
      <c r="R9" s="36"/>
      <c r="S9" s="36"/>
      <c r="T9" s="36"/>
      <c r="U9" s="36"/>
    </row>
    <row r="10" spans="1:21">
      <c r="A10" s="39" t="s">
        <v>500</v>
      </c>
      <c r="B10" s="39">
        <v>16</v>
      </c>
      <c r="C10" s="39">
        <v>23</v>
      </c>
      <c r="D10" s="39">
        <v>5</v>
      </c>
      <c r="E10" s="39">
        <v>44</v>
      </c>
      <c r="F10" s="36"/>
      <c r="G10" s="36"/>
      <c r="H10" s="36"/>
      <c r="I10" s="36"/>
      <c r="J10" s="36"/>
      <c r="K10" s="36"/>
      <c r="L10" s="36"/>
      <c r="M10" s="39" t="s">
        <v>501</v>
      </c>
      <c r="N10" s="39">
        <v>51</v>
      </c>
      <c r="O10" s="36"/>
      <c r="P10" s="36"/>
      <c r="Q10" s="36"/>
      <c r="R10" s="36"/>
      <c r="S10" s="36"/>
      <c r="T10" s="36"/>
      <c r="U10" s="36"/>
    </row>
    <row r="11" spans="1:21">
      <c r="A11" s="39" t="s">
        <v>501</v>
      </c>
      <c r="B11" s="39">
        <v>23</v>
      </c>
      <c r="C11" s="39">
        <v>27</v>
      </c>
      <c r="D11" s="39">
        <v>1</v>
      </c>
      <c r="E11" s="39">
        <v>51</v>
      </c>
      <c r="F11" s="36"/>
      <c r="G11" s="36"/>
      <c r="H11" s="36"/>
      <c r="I11" s="36"/>
      <c r="J11" s="36"/>
      <c r="K11" s="36"/>
      <c r="L11" s="36"/>
      <c r="M11" s="39" t="s">
        <v>495</v>
      </c>
      <c r="N11" s="39">
        <v>166</v>
      </c>
      <c r="O11" s="36"/>
      <c r="P11" s="36"/>
      <c r="Q11" s="36"/>
      <c r="R11" s="36"/>
      <c r="S11" s="36"/>
      <c r="T11" s="36"/>
      <c r="U11" s="36"/>
    </row>
    <row r="12" spans="1:21">
      <c r="A12" s="39" t="s">
        <v>495</v>
      </c>
      <c r="B12" s="39">
        <v>76</v>
      </c>
      <c r="C12" s="39">
        <v>80</v>
      </c>
      <c r="D12" s="39">
        <v>10</v>
      </c>
      <c r="E12" s="39">
        <v>166</v>
      </c>
      <c r="F12" s="36"/>
      <c r="G12" s="36"/>
      <c r="H12" s="36"/>
      <c r="I12" s="36"/>
      <c r="J12" s="36"/>
      <c r="K12" s="36"/>
      <c r="L12" s="36"/>
      <c r="M12" s="36"/>
      <c r="N12" s="36"/>
      <c r="O12" s="36"/>
      <c r="P12" s="36"/>
      <c r="Q12" s="36"/>
      <c r="R12" s="36"/>
      <c r="S12" s="36"/>
      <c r="T12" s="36"/>
      <c r="U12" s="36"/>
    </row>
    <row r="13" spans="1:21">
      <c r="A13" s="36"/>
      <c r="B13" s="36"/>
      <c r="C13" s="36"/>
      <c r="D13" s="36"/>
      <c r="E13" s="36"/>
      <c r="F13" s="36"/>
      <c r="G13" s="36"/>
      <c r="H13" s="36"/>
      <c r="I13" s="36"/>
      <c r="J13" s="36"/>
      <c r="K13" s="36"/>
      <c r="L13" s="36"/>
      <c r="M13" s="36"/>
      <c r="N13" s="36"/>
      <c r="O13" s="36"/>
      <c r="P13" s="36"/>
      <c r="Q13" s="36"/>
      <c r="R13" s="36"/>
      <c r="S13" s="36"/>
      <c r="T13" s="36"/>
      <c r="U13" s="36"/>
    </row>
    <row r="14" spans="1:21">
      <c r="A14" s="36"/>
      <c r="B14" s="36"/>
      <c r="C14" s="36"/>
      <c r="D14" s="36"/>
      <c r="E14" s="36"/>
      <c r="F14" s="36"/>
      <c r="G14" s="36"/>
      <c r="H14" s="36"/>
      <c r="I14" s="36"/>
      <c r="J14" s="36"/>
      <c r="K14" s="36"/>
      <c r="L14" s="36"/>
      <c r="M14" s="36"/>
      <c r="N14" s="36"/>
      <c r="O14" s="36"/>
      <c r="P14" s="36"/>
      <c r="Q14" s="36"/>
      <c r="R14" s="36"/>
      <c r="S14" s="36"/>
      <c r="T14" s="36"/>
      <c r="U14" s="36"/>
    </row>
    <row r="15" spans="1:21">
      <c r="A15" s="36"/>
      <c r="B15" s="36"/>
      <c r="C15" s="36"/>
      <c r="D15" s="36"/>
      <c r="E15" s="36"/>
      <c r="F15" s="36"/>
      <c r="G15" s="36"/>
      <c r="H15" s="36"/>
      <c r="I15" s="36"/>
      <c r="J15" s="36"/>
      <c r="K15" s="36"/>
      <c r="L15" s="36"/>
      <c r="M15" s="36"/>
      <c r="N15" s="36"/>
      <c r="O15" s="36"/>
      <c r="P15" s="36"/>
      <c r="Q15" s="36"/>
      <c r="R15" s="36"/>
      <c r="S15" s="36"/>
      <c r="T15" s="36"/>
      <c r="U15" s="36"/>
    </row>
    <row r="16" spans="1:21">
      <c r="A16" s="36"/>
      <c r="B16" s="36"/>
      <c r="C16" s="36"/>
      <c r="D16" s="36"/>
      <c r="E16" s="36"/>
      <c r="F16" s="36"/>
      <c r="G16" s="36"/>
      <c r="H16" s="36"/>
      <c r="I16" s="36"/>
      <c r="J16" s="36"/>
      <c r="K16" s="36"/>
      <c r="L16" s="36"/>
      <c r="M16" s="36"/>
      <c r="N16" s="36"/>
      <c r="O16" s="36"/>
      <c r="P16" s="36"/>
      <c r="Q16" s="36"/>
      <c r="R16" s="36"/>
      <c r="S16" s="36"/>
      <c r="T16" s="36"/>
      <c r="U16" s="36"/>
    </row>
    <row r="17" spans="1:21">
      <c r="A17" s="36"/>
      <c r="B17" s="36"/>
      <c r="C17" s="36"/>
      <c r="D17" s="36"/>
      <c r="E17" s="36"/>
      <c r="F17" s="36"/>
      <c r="G17" s="36"/>
      <c r="H17" s="36"/>
      <c r="I17" s="36"/>
      <c r="J17" s="36"/>
      <c r="K17" s="36"/>
      <c r="L17" s="36"/>
      <c r="M17" s="36"/>
      <c r="N17" s="36"/>
      <c r="O17" s="36"/>
      <c r="P17" s="36"/>
      <c r="Q17" s="36"/>
      <c r="R17" s="36"/>
      <c r="S17" s="36"/>
      <c r="T17" s="36"/>
      <c r="U17" s="36"/>
    </row>
    <row r="18" spans="1:21">
      <c r="A18" s="36"/>
      <c r="B18" s="36"/>
      <c r="C18" s="36"/>
      <c r="D18" s="36"/>
      <c r="E18" s="36"/>
      <c r="F18" s="36"/>
      <c r="G18" s="36"/>
      <c r="H18" s="36"/>
      <c r="I18" s="36"/>
      <c r="J18" s="36"/>
      <c r="K18" s="36"/>
      <c r="L18" s="36"/>
      <c r="M18" s="36"/>
      <c r="N18" s="36"/>
      <c r="O18" s="36"/>
      <c r="P18" s="36"/>
      <c r="Q18" s="36"/>
      <c r="R18" s="36"/>
      <c r="S18" s="36"/>
      <c r="T18" s="36"/>
      <c r="U18" s="36"/>
    </row>
    <row r="19" spans="1:21">
      <c r="A19" s="36"/>
      <c r="B19" s="36"/>
      <c r="C19" s="36"/>
      <c r="D19" s="36"/>
      <c r="E19" s="36"/>
      <c r="F19" s="36"/>
      <c r="G19" s="36"/>
      <c r="H19" s="36"/>
      <c r="I19" s="36"/>
      <c r="J19" s="36"/>
      <c r="K19" s="36"/>
      <c r="L19" s="36"/>
      <c r="M19" s="36"/>
      <c r="N19" s="36"/>
      <c r="O19" s="36"/>
      <c r="P19" s="36"/>
      <c r="Q19" s="36"/>
      <c r="R19" s="36"/>
      <c r="S19" s="36"/>
      <c r="T19" s="36"/>
      <c r="U19" s="36"/>
    </row>
    <row r="20" spans="1:21">
      <c r="A20" s="39" t="s">
        <v>494</v>
      </c>
      <c r="B20" s="39" t="s">
        <v>9</v>
      </c>
      <c r="C20" s="39"/>
      <c r="D20" s="39"/>
      <c r="E20" s="39"/>
      <c r="F20" s="36"/>
      <c r="G20" s="36"/>
      <c r="H20" s="36"/>
      <c r="I20" s="36"/>
      <c r="J20" s="36"/>
      <c r="K20" s="36"/>
      <c r="L20" s="36"/>
      <c r="M20" s="36"/>
      <c r="N20" s="36"/>
      <c r="O20" s="36"/>
      <c r="P20" s="36"/>
      <c r="Q20" s="36"/>
      <c r="R20" s="36"/>
      <c r="S20" s="36"/>
      <c r="T20" s="36"/>
      <c r="U20" s="36"/>
    </row>
    <row r="21" spans="1:21">
      <c r="A21" s="40" t="s">
        <v>484</v>
      </c>
      <c r="B21" s="40" t="s">
        <v>19</v>
      </c>
      <c r="C21" s="40" t="s">
        <v>50</v>
      </c>
      <c r="D21" s="40" t="s">
        <v>96</v>
      </c>
      <c r="E21" s="40" t="s">
        <v>495</v>
      </c>
      <c r="F21" s="36"/>
      <c r="G21" s="36"/>
      <c r="H21" s="36"/>
      <c r="I21" s="36"/>
      <c r="J21" s="36"/>
      <c r="K21" s="36"/>
      <c r="L21" s="36"/>
      <c r="M21" s="36"/>
      <c r="N21" s="36"/>
      <c r="O21" s="36"/>
      <c r="P21" s="36"/>
      <c r="Q21" s="36"/>
      <c r="R21" s="36"/>
      <c r="S21" s="36"/>
      <c r="T21" s="36"/>
      <c r="U21" s="36"/>
    </row>
    <row r="22" spans="1:21">
      <c r="A22" s="39" t="s">
        <v>502</v>
      </c>
      <c r="B22" s="39">
        <v>6</v>
      </c>
      <c r="C22" s="39">
        <v>21</v>
      </c>
      <c r="D22" s="39">
        <v>1</v>
      </c>
      <c r="E22" s="39">
        <v>28</v>
      </c>
      <c r="F22" s="36"/>
      <c r="G22" s="36"/>
      <c r="H22" s="36"/>
      <c r="I22" s="36"/>
      <c r="J22" s="36"/>
      <c r="K22" s="36"/>
      <c r="L22" s="36"/>
      <c r="M22" s="36"/>
      <c r="N22" s="36"/>
      <c r="O22" s="36"/>
      <c r="P22" s="36"/>
      <c r="Q22" s="36"/>
      <c r="R22" s="36"/>
      <c r="S22" s="36"/>
      <c r="T22" s="36"/>
      <c r="U22" s="36"/>
    </row>
    <row r="23" spans="1:21">
      <c r="A23" s="39" t="s">
        <v>503</v>
      </c>
      <c r="B23" s="39">
        <v>11</v>
      </c>
      <c r="C23" s="39">
        <v>6</v>
      </c>
      <c r="D23" s="39"/>
      <c r="E23" s="39">
        <v>17</v>
      </c>
      <c r="F23" s="36"/>
      <c r="G23" s="36"/>
      <c r="H23" s="36"/>
      <c r="I23" s="36"/>
      <c r="J23" s="36"/>
      <c r="K23" s="36"/>
      <c r="L23" s="36"/>
      <c r="M23" s="36"/>
      <c r="N23" s="36"/>
      <c r="O23" s="36"/>
      <c r="P23" s="36"/>
      <c r="Q23" s="36"/>
      <c r="R23" s="36"/>
      <c r="S23" s="36"/>
      <c r="T23" s="36"/>
      <c r="U23" s="36"/>
    </row>
    <row r="24" spans="1:21">
      <c r="A24" s="39" t="s">
        <v>504</v>
      </c>
      <c r="B24" s="39">
        <v>6</v>
      </c>
      <c r="C24" s="39">
        <v>11</v>
      </c>
      <c r="D24" s="39"/>
      <c r="E24" s="39">
        <v>17</v>
      </c>
      <c r="F24" s="36"/>
      <c r="G24" s="36"/>
      <c r="H24" s="36"/>
      <c r="I24" s="36"/>
      <c r="J24" s="36"/>
      <c r="K24" s="36"/>
      <c r="L24" s="36"/>
      <c r="M24" s="36"/>
      <c r="N24" s="36"/>
      <c r="O24" s="36"/>
      <c r="P24" s="36"/>
      <c r="Q24" s="36"/>
      <c r="R24" s="36"/>
      <c r="S24" s="36"/>
      <c r="T24" s="36"/>
      <c r="U24" s="36"/>
    </row>
    <row r="25" spans="1:21">
      <c r="A25" s="39" t="s">
        <v>505</v>
      </c>
      <c r="B25" s="39"/>
      <c r="C25" s="39">
        <v>17</v>
      </c>
      <c r="D25" s="39"/>
      <c r="E25" s="39">
        <v>17</v>
      </c>
      <c r="F25" s="36"/>
      <c r="G25" s="36"/>
      <c r="H25" s="36"/>
      <c r="I25" s="36"/>
      <c r="J25" s="36"/>
      <c r="K25" s="36"/>
      <c r="L25" s="36"/>
      <c r="M25" s="36"/>
      <c r="N25" s="36"/>
      <c r="O25" s="36"/>
      <c r="P25" s="36"/>
      <c r="Q25" s="36"/>
      <c r="R25" s="36"/>
      <c r="S25" s="36"/>
      <c r="T25" s="36"/>
      <c r="U25" s="36"/>
    </row>
    <row r="26" spans="1:21">
      <c r="A26" s="39" t="s">
        <v>506</v>
      </c>
      <c r="B26" s="39"/>
      <c r="C26" s="39">
        <v>11</v>
      </c>
      <c r="D26" s="39"/>
      <c r="E26" s="39">
        <v>11</v>
      </c>
      <c r="F26" s="36"/>
      <c r="G26" s="36"/>
      <c r="H26" s="36"/>
      <c r="I26" s="36"/>
      <c r="J26" s="36"/>
      <c r="K26" s="36"/>
      <c r="L26" s="36"/>
      <c r="M26" s="36"/>
      <c r="N26" s="36"/>
      <c r="O26" s="36"/>
      <c r="P26" s="36"/>
      <c r="Q26" s="36"/>
      <c r="R26" s="36"/>
      <c r="S26" s="36"/>
      <c r="T26" s="36"/>
      <c r="U26" s="36"/>
    </row>
    <row r="27" spans="1:21">
      <c r="A27" s="39" t="s">
        <v>507</v>
      </c>
      <c r="B27" s="39">
        <v>9</v>
      </c>
      <c r="C27" s="39"/>
      <c r="D27" s="39"/>
      <c r="E27" s="39">
        <v>9</v>
      </c>
      <c r="F27" s="36"/>
      <c r="G27" s="36"/>
      <c r="H27" s="36"/>
      <c r="I27" s="36"/>
      <c r="J27" s="36"/>
      <c r="K27" s="36"/>
      <c r="L27" s="36"/>
      <c r="M27" s="36"/>
      <c r="N27" s="36"/>
      <c r="O27" s="36"/>
      <c r="P27" s="36"/>
      <c r="Q27" s="36"/>
      <c r="R27" s="36"/>
      <c r="S27" s="36"/>
      <c r="T27" s="36"/>
      <c r="U27" s="36"/>
    </row>
    <row r="28" spans="1:21">
      <c r="A28" s="39" t="s">
        <v>508</v>
      </c>
      <c r="B28" s="39">
        <v>4</v>
      </c>
      <c r="C28" s="39"/>
      <c r="D28" s="39">
        <v>2</v>
      </c>
      <c r="E28" s="39">
        <v>6</v>
      </c>
      <c r="F28" s="36"/>
      <c r="G28" s="36"/>
      <c r="H28" s="36"/>
      <c r="I28" s="36"/>
      <c r="J28" s="36"/>
      <c r="K28" s="36"/>
      <c r="L28" s="36"/>
      <c r="M28" s="36"/>
      <c r="N28" s="36"/>
      <c r="O28" s="36"/>
      <c r="P28" s="36"/>
      <c r="Q28" s="36"/>
      <c r="R28" s="36"/>
      <c r="S28" s="36"/>
      <c r="T28" s="36"/>
      <c r="U28" s="36"/>
    </row>
    <row r="29" spans="1:21">
      <c r="A29" s="39" t="s">
        <v>509</v>
      </c>
      <c r="B29" s="39">
        <v>5</v>
      </c>
      <c r="C29" s="39"/>
      <c r="D29" s="39"/>
      <c r="E29" s="39">
        <v>5</v>
      </c>
      <c r="F29" s="36"/>
      <c r="G29" s="36"/>
      <c r="H29" s="36"/>
      <c r="I29" s="36"/>
      <c r="J29" s="36"/>
      <c r="K29" s="36"/>
      <c r="L29" s="36"/>
      <c r="M29" s="36"/>
      <c r="N29" s="36"/>
      <c r="O29" s="36"/>
      <c r="P29" s="36"/>
      <c r="Q29" s="36"/>
      <c r="R29" s="36"/>
      <c r="S29" s="36"/>
      <c r="T29" s="36"/>
      <c r="U29" s="36"/>
    </row>
    <row r="30" spans="1:21">
      <c r="A30" s="39" t="s">
        <v>510</v>
      </c>
      <c r="B30" s="39"/>
      <c r="C30" s="39">
        <v>5</v>
      </c>
      <c r="D30" s="39"/>
      <c r="E30" s="39">
        <v>5</v>
      </c>
      <c r="F30" s="36"/>
      <c r="G30" s="36"/>
      <c r="H30" s="36"/>
      <c r="I30" s="36"/>
      <c r="J30" s="36"/>
      <c r="K30" s="36"/>
      <c r="L30" s="36"/>
      <c r="M30" s="36"/>
      <c r="N30" s="36"/>
      <c r="O30" s="36"/>
      <c r="P30" s="36"/>
      <c r="Q30" s="36"/>
      <c r="R30" s="36"/>
      <c r="S30" s="36"/>
      <c r="T30" s="36"/>
      <c r="U30" s="36"/>
    </row>
    <row r="31" spans="1:21">
      <c r="A31" s="39" t="s">
        <v>511</v>
      </c>
      <c r="B31" s="39">
        <v>2</v>
      </c>
      <c r="C31" s="39"/>
      <c r="D31" s="39">
        <v>2</v>
      </c>
      <c r="E31" s="39">
        <v>4</v>
      </c>
      <c r="F31" s="36"/>
      <c r="G31" s="36"/>
      <c r="H31" s="36"/>
      <c r="I31" s="36"/>
      <c r="J31" s="36"/>
      <c r="K31" s="36"/>
      <c r="L31" s="36"/>
      <c r="M31" s="36"/>
      <c r="N31" s="36"/>
      <c r="O31" s="36"/>
      <c r="P31" s="36"/>
      <c r="Q31" s="36"/>
      <c r="R31" s="36"/>
      <c r="S31" s="36"/>
      <c r="T31" s="36"/>
      <c r="U31" s="36"/>
    </row>
    <row r="32" spans="1:21">
      <c r="A32" s="39" t="s">
        <v>512</v>
      </c>
      <c r="B32" s="39">
        <v>3</v>
      </c>
      <c r="C32" s="39">
        <v>1</v>
      </c>
      <c r="D32" s="39"/>
      <c r="E32" s="39">
        <v>4</v>
      </c>
      <c r="F32" s="36"/>
      <c r="G32" s="36"/>
      <c r="H32" s="36"/>
      <c r="I32" s="36"/>
      <c r="J32" s="36"/>
      <c r="K32" s="36"/>
      <c r="L32" s="36"/>
      <c r="M32" s="36"/>
      <c r="N32" s="36"/>
      <c r="O32" s="36"/>
      <c r="P32" s="36"/>
      <c r="Q32" s="36"/>
      <c r="R32" s="36"/>
      <c r="S32" s="36"/>
      <c r="T32" s="36"/>
      <c r="U32" s="36"/>
    </row>
    <row r="33" spans="1:21">
      <c r="A33" s="39" t="s">
        <v>513</v>
      </c>
      <c r="B33" s="39">
        <v>4</v>
      </c>
      <c r="C33" s="39"/>
      <c r="D33" s="39"/>
      <c r="E33" s="39">
        <v>4</v>
      </c>
      <c r="F33" s="36"/>
      <c r="G33" s="36"/>
      <c r="H33" s="36"/>
      <c r="I33" s="36"/>
      <c r="J33" s="36"/>
      <c r="K33" s="36"/>
      <c r="L33" s="36"/>
      <c r="M33" s="36"/>
      <c r="N33" s="36"/>
      <c r="O33" s="36"/>
      <c r="P33" s="36"/>
      <c r="Q33" s="36"/>
      <c r="R33" s="36"/>
      <c r="S33" s="36"/>
      <c r="T33" s="36"/>
      <c r="U33" s="36"/>
    </row>
    <row r="34" spans="1:21">
      <c r="A34" s="39" t="s">
        <v>514</v>
      </c>
      <c r="B34" s="39">
        <v>2</v>
      </c>
      <c r="C34" s="39">
        <v>1</v>
      </c>
      <c r="D34" s="39">
        <v>1</v>
      </c>
      <c r="E34" s="39">
        <v>4</v>
      </c>
      <c r="F34" s="36"/>
      <c r="G34" s="36"/>
      <c r="H34" s="36"/>
      <c r="I34" s="36"/>
      <c r="J34" s="36"/>
      <c r="K34" s="36"/>
      <c r="L34" s="36"/>
      <c r="M34" s="36"/>
      <c r="N34" s="36"/>
      <c r="O34" s="36"/>
      <c r="P34" s="36"/>
      <c r="Q34" s="36"/>
      <c r="R34" s="36"/>
      <c r="S34" s="36"/>
      <c r="T34" s="36"/>
      <c r="U34" s="36"/>
    </row>
    <row r="35" spans="1:21">
      <c r="A35" s="39" t="s">
        <v>515</v>
      </c>
      <c r="B35" s="39">
        <v>2</v>
      </c>
      <c r="C35" s="39">
        <v>1</v>
      </c>
      <c r="D35" s="39"/>
      <c r="E35" s="39">
        <v>3</v>
      </c>
      <c r="F35" s="36"/>
      <c r="G35" s="36"/>
      <c r="H35" s="36"/>
      <c r="I35" s="36"/>
      <c r="J35" s="36"/>
      <c r="K35" s="36"/>
      <c r="L35" s="36"/>
      <c r="M35" s="36"/>
      <c r="N35" s="36"/>
      <c r="O35" s="36"/>
      <c r="P35" s="36"/>
      <c r="Q35" s="36"/>
      <c r="R35" s="36"/>
      <c r="S35" s="36"/>
      <c r="T35" s="36"/>
      <c r="U35" s="36"/>
    </row>
    <row r="36" spans="1:21">
      <c r="A36" s="39" t="s">
        <v>516</v>
      </c>
      <c r="B36" s="39">
        <v>3</v>
      </c>
      <c r="C36" s="39"/>
      <c r="D36" s="39"/>
      <c r="E36" s="39">
        <v>3</v>
      </c>
      <c r="F36" s="36"/>
      <c r="G36" s="36"/>
      <c r="H36" s="36"/>
      <c r="I36" s="36"/>
      <c r="J36" s="36"/>
      <c r="K36" s="36"/>
      <c r="L36" s="36"/>
      <c r="M36" s="36"/>
      <c r="N36" s="36"/>
      <c r="O36" s="36"/>
      <c r="P36" s="36"/>
      <c r="Q36" s="36"/>
      <c r="R36" s="36"/>
      <c r="S36" s="36"/>
      <c r="T36" s="36"/>
      <c r="U36" s="36"/>
    </row>
    <row r="37" spans="1:21">
      <c r="A37" s="39" t="s">
        <v>517</v>
      </c>
      <c r="B37" s="39">
        <v>1</v>
      </c>
      <c r="C37" s="39">
        <v>1</v>
      </c>
      <c r="D37" s="39">
        <v>1</v>
      </c>
      <c r="E37" s="39">
        <v>3</v>
      </c>
      <c r="F37" s="36"/>
      <c r="G37" s="36"/>
      <c r="H37" s="36"/>
      <c r="I37" s="36"/>
      <c r="J37" s="36"/>
      <c r="K37" s="36"/>
      <c r="L37" s="36"/>
      <c r="M37" s="36"/>
      <c r="N37" s="36"/>
      <c r="O37" s="36"/>
      <c r="P37" s="36"/>
      <c r="Q37" s="36"/>
      <c r="R37" s="36"/>
      <c r="S37" s="36"/>
      <c r="T37" s="36"/>
      <c r="U37" s="36"/>
    </row>
    <row r="38" spans="1:21">
      <c r="A38" s="39" t="s">
        <v>518</v>
      </c>
      <c r="B38" s="39">
        <v>2</v>
      </c>
      <c r="C38" s="39"/>
      <c r="D38" s="39"/>
      <c r="E38" s="39">
        <v>2</v>
      </c>
      <c r="F38" s="36"/>
      <c r="G38" s="36"/>
      <c r="H38" s="36"/>
      <c r="I38" s="36"/>
      <c r="J38" s="36"/>
      <c r="K38" s="36"/>
      <c r="L38" s="36"/>
      <c r="M38" s="36"/>
      <c r="N38" s="36"/>
      <c r="O38" s="36"/>
      <c r="P38" s="36"/>
      <c r="Q38" s="36"/>
      <c r="R38" s="36"/>
      <c r="S38" s="36"/>
      <c r="T38" s="36"/>
      <c r="U38" s="36"/>
    </row>
    <row r="39" spans="1:21">
      <c r="A39" s="39" t="s">
        <v>519</v>
      </c>
      <c r="B39" s="39">
        <v>2</v>
      </c>
      <c r="C39" s="39"/>
      <c r="D39" s="39"/>
      <c r="E39" s="39">
        <v>2</v>
      </c>
      <c r="F39" s="36"/>
      <c r="G39" s="36"/>
      <c r="H39" s="36"/>
      <c r="I39" s="36"/>
      <c r="J39" s="36"/>
      <c r="K39" s="36"/>
      <c r="L39" s="36"/>
      <c r="M39" s="36"/>
      <c r="N39" s="36"/>
      <c r="O39" s="36"/>
      <c r="P39" s="36"/>
      <c r="Q39" s="36"/>
      <c r="R39" s="36"/>
      <c r="S39" s="36"/>
      <c r="T39" s="36"/>
      <c r="U39" s="36"/>
    </row>
    <row r="40" spans="1:21">
      <c r="A40" s="39" t="s">
        <v>520</v>
      </c>
      <c r="B40" s="39">
        <v>1</v>
      </c>
      <c r="C40" s="39">
        <v>1</v>
      </c>
      <c r="D40" s="39"/>
      <c r="E40" s="39">
        <v>2</v>
      </c>
      <c r="F40" s="36"/>
      <c r="G40" s="36"/>
      <c r="H40" s="36"/>
      <c r="I40" s="36"/>
      <c r="J40" s="36"/>
      <c r="K40" s="36"/>
      <c r="L40" s="36"/>
      <c r="M40" s="36"/>
      <c r="N40" s="36"/>
      <c r="O40" s="36"/>
      <c r="P40" s="36"/>
      <c r="Q40" s="36"/>
      <c r="R40" s="36"/>
      <c r="S40" s="36"/>
      <c r="T40" s="36"/>
      <c r="U40" s="36"/>
    </row>
    <row r="41" spans="1:21">
      <c r="A41" s="39" t="s">
        <v>521</v>
      </c>
      <c r="B41" s="39">
        <v>1</v>
      </c>
      <c r="C41" s="39">
        <v>1</v>
      </c>
      <c r="D41" s="39"/>
      <c r="E41" s="39">
        <v>2</v>
      </c>
      <c r="F41" s="36"/>
      <c r="G41" s="36"/>
      <c r="H41" s="36"/>
      <c r="I41" s="36"/>
      <c r="J41" s="36"/>
      <c r="K41" s="36"/>
      <c r="L41" s="36"/>
      <c r="M41" s="36"/>
      <c r="N41" s="36"/>
      <c r="O41" s="36"/>
      <c r="P41" s="36"/>
      <c r="Q41" s="36"/>
      <c r="R41" s="36"/>
      <c r="S41" s="36"/>
      <c r="T41" s="36"/>
      <c r="U41" s="36"/>
    </row>
    <row r="42" spans="1:21">
      <c r="A42" s="39" t="s">
        <v>522</v>
      </c>
      <c r="B42" s="39">
        <v>2</v>
      </c>
      <c r="C42" s="39"/>
      <c r="D42" s="39"/>
      <c r="E42" s="39">
        <v>2</v>
      </c>
      <c r="F42" s="36"/>
      <c r="G42" s="36"/>
      <c r="H42" s="36"/>
      <c r="I42" s="36"/>
      <c r="J42" s="36"/>
      <c r="K42" s="36"/>
      <c r="L42" s="36"/>
      <c r="M42" s="36"/>
      <c r="N42" s="36"/>
      <c r="O42" s="36"/>
      <c r="P42" s="36"/>
      <c r="Q42" s="36"/>
      <c r="R42" s="36"/>
      <c r="S42" s="36"/>
      <c r="T42" s="36"/>
      <c r="U42" s="36"/>
    </row>
    <row r="43" spans="1:21">
      <c r="A43" s="39" t="s">
        <v>523</v>
      </c>
      <c r="B43" s="39"/>
      <c r="C43" s="39">
        <v>2</v>
      </c>
      <c r="D43" s="39"/>
      <c r="E43" s="39">
        <v>2</v>
      </c>
      <c r="F43" s="36"/>
      <c r="G43" s="36"/>
      <c r="H43" s="36"/>
      <c r="I43" s="36"/>
      <c r="J43" s="36"/>
      <c r="K43" s="36"/>
      <c r="L43" s="36"/>
      <c r="M43" s="36"/>
      <c r="N43" s="36"/>
      <c r="O43" s="36"/>
      <c r="P43" s="36"/>
      <c r="Q43" s="36"/>
      <c r="R43" s="36"/>
      <c r="S43" s="36"/>
      <c r="T43" s="36"/>
      <c r="U43" s="36"/>
    </row>
    <row r="44" spans="1:21">
      <c r="A44" s="39" t="s">
        <v>524</v>
      </c>
      <c r="B44" s="39">
        <v>2</v>
      </c>
      <c r="C44" s="39"/>
      <c r="D44" s="39"/>
      <c r="E44" s="39">
        <v>2</v>
      </c>
      <c r="F44" s="36"/>
      <c r="G44" s="36"/>
      <c r="H44" s="36"/>
      <c r="I44" s="36"/>
      <c r="J44" s="36"/>
      <c r="K44" s="36"/>
      <c r="L44" s="36"/>
      <c r="M44" s="36"/>
      <c r="N44" s="36"/>
      <c r="O44" s="36"/>
      <c r="P44" s="36"/>
      <c r="Q44" s="36"/>
      <c r="R44" s="36"/>
      <c r="S44" s="36"/>
      <c r="T44" s="36"/>
      <c r="U44" s="36"/>
    </row>
    <row r="45" spans="1:21">
      <c r="A45" s="39" t="s">
        <v>525</v>
      </c>
      <c r="B45" s="39">
        <v>2</v>
      </c>
      <c r="C45" s="39"/>
      <c r="D45" s="39"/>
      <c r="E45" s="39">
        <v>2</v>
      </c>
      <c r="F45" s="36"/>
      <c r="G45" s="36"/>
      <c r="H45" s="36"/>
      <c r="I45" s="36"/>
      <c r="J45" s="36"/>
      <c r="K45" s="36"/>
      <c r="L45" s="36"/>
      <c r="M45" s="36"/>
      <c r="N45" s="36"/>
      <c r="O45" s="36"/>
      <c r="P45" s="36"/>
      <c r="Q45" s="36"/>
      <c r="R45" s="36"/>
      <c r="S45" s="36"/>
      <c r="T45" s="36"/>
      <c r="U45" s="36"/>
    </row>
    <row r="46" spans="1:21">
      <c r="A46" s="39" t="s">
        <v>526</v>
      </c>
      <c r="B46" s="39"/>
      <c r="C46" s="39"/>
      <c r="D46" s="39">
        <v>2</v>
      </c>
      <c r="E46" s="39">
        <v>2</v>
      </c>
      <c r="F46" s="36"/>
      <c r="G46" s="36"/>
      <c r="H46" s="36"/>
      <c r="I46" s="36"/>
      <c r="J46" s="36"/>
      <c r="K46" s="36"/>
      <c r="L46" s="36"/>
      <c r="M46" s="36"/>
      <c r="N46" s="36"/>
      <c r="O46" s="36"/>
      <c r="P46" s="36"/>
      <c r="Q46" s="36"/>
      <c r="R46" s="36"/>
      <c r="S46" s="36"/>
      <c r="T46" s="36"/>
      <c r="U46" s="36"/>
    </row>
    <row r="47" spans="1:21">
      <c r="A47" s="39" t="s">
        <v>527</v>
      </c>
      <c r="B47" s="39">
        <v>1</v>
      </c>
      <c r="C47" s="39"/>
      <c r="D47" s="39"/>
      <c r="E47" s="39">
        <v>1</v>
      </c>
      <c r="F47" s="36"/>
      <c r="G47" s="36"/>
      <c r="H47" s="36"/>
      <c r="I47" s="36"/>
      <c r="J47" s="36"/>
      <c r="K47" s="36"/>
      <c r="L47" s="36"/>
      <c r="M47" s="36"/>
      <c r="N47" s="36"/>
      <c r="O47" s="36"/>
      <c r="P47" s="36"/>
      <c r="Q47" s="36"/>
      <c r="R47" s="36"/>
      <c r="S47" s="36"/>
      <c r="T47" s="36"/>
      <c r="U47" s="36"/>
    </row>
    <row r="48" spans="1:21">
      <c r="A48" s="39" t="s">
        <v>528</v>
      </c>
      <c r="B48" s="39">
        <v>1</v>
      </c>
      <c r="C48" s="39"/>
      <c r="D48" s="39"/>
      <c r="E48" s="39">
        <v>1</v>
      </c>
      <c r="F48" s="36"/>
      <c r="G48" s="36"/>
      <c r="H48" s="36"/>
      <c r="I48" s="36"/>
      <c r="J48" s="36"/>
      <c r="K48" s="36"/>
      <c r="L48" s="36"/>
      <c r="M48" s="36"/>
      <c r="N48" s="36"/>
      <c r="O48" s="36"/>
      <c r="P48" s="36"/>
      <c r="Q48" s="36"/>
      <c r="R48" s="36"/>
      <c r="S48" s="36"/>
      <c r="T48" s="36"/>
      <c r="U48" s="36"/>
    </row>
    <row r="49" spans="1:21">
      <c r="A49" s="39" t="s">
        <v>529</v>
      </c>
      <c r="B49" s="39"/>
      <c r="C49" s="39">
        <v>1</v>
      </c>
      <c r="D49" s="39"/>
      <c r="E49" s="39">
        <v>1</v>
      </c>
      <c r="F49" s="36"/>
      <c r="G49" s="36"/>
      <c r="H49" s="36"/>
      <c r="I49" s="36"/>
      <c r="J49" s="36"/>
      <c r="K49" s="36"/>
      <c r="L49" s="36"/>
      <c r="M49" s="36"/>
      <c r="N49" s="36"/>
      <c r="O49" s="36"/>
      <c r="P49" s="36"/>
      <c r="Q49" s="36"/>
      <c r="R49" s="36"/>
      <c r="S49" s="36"/>
      <c r="T49" s="36"/>
      <c r="U49" s="36"/>
    </row>
    <row r="50" spans="1:21">
      <c r="A50" s="39" t="s">
        <v>530</v>
      </c>
      <c r="B50" s="39">
        <v>1</v>
      </c>
      <c r="C50" s="39"/>
      <c r="D50" s="39"/>
      <c r="E50" s="39">
        <v>1</v>
      </c>
      <c r="F50" s="36"/>
      <c r="G50" s="36"/>
      <c r="H50" s="36"/>
      <c r="I50" s="36"/>
      <c r="J50" s="36"/>
      <c r="K50" s="36"/>
      <c r="L50" s="36"/>
      <c r="M50" s="36"/>
      <c r="N50" s="36"/>
      <c r="O50" s="36"/>
      <c r="P50" s="36"/>
      <c r="Q50" s="36"/>
      <c r="R50" s="36"/>
      <c r="S50" s="36"/>
      <c r="T50" s="36"/>
      <c r="U50" s="36"/>
    </row>
    <row r="51" spans="1:21">
      <c r="A51" s="39" t="s">
        <v>531</v>
      </c>
      <c r="B51" s="39"/>
      <c r="C51" s="39"/>
      <c r="D51" s="39">
        <v>1</v>
      </c>
      <c r="E51" s="39">
        <v>1</v>
      </c>
      <c r="F51" s="36"/>
      <c r="G51" s="36"/>
      <c r="H51" s="36"/>
      <c r="I51" s="36"/>
      <c r="J51" s="36"/>
      <c r="K51" s="36"/>
      <c r="L51" s="36"/>
      <c r="M51" s="36"/>
      <c r="N51" s="36"/>
      <c r="O51" s="36"/>
      <c r="P51" s="36"/>
      <c r="Q51" s="36"/>
      <c r="R51" s="36"/>
      <c r="S51" s="36"/>
      <c r="T51" s="36"/>
      <c r="U51" s="36"/>
    </row>
    <row r="52" spans="1:21">
      <c r="A52" s="39" t="s">
        <v>532</v>
      </c>
      <c r="B52" s="39">
        <v>1</v>
      </c>
      <c r="C52" s="39"/>
      <c r="D52" s="39"/>
      <c r="E52" s="39">
        <v>1</v>
      </c>
      <c r="F52" s="36"/>
      <c r="G52" s="36"/>
      <c r="H52" s="36"/>
      <c r="I52" s="36"/>
      <c r="J52" s="36"/>
      <c r="K52" s="36"/>
      <c r="L52" s="36"/>
      <c r="M52" s="36"/>
      <c r="N52" s="36"/>
      <c r="O52" s="36"/>
      <c r="P52" s="36"/>
      <c r="Q52" s="36"/>
      <c r="R52" s="36"/>
      <c r="S52" s="36"/>
      <c r="T52" s="36"/>
      <c r="U52" s="36"/>
    </row>
    <row r="53" spans="1:21">
      <c r="A53" s="39" t="s">
        <v>533</v>
      </c>
      <c r="B53" s="39">
        <v>1</v>
      </c>
      <c r="C53" s="39"/>
      <c r="D53" s="39"/>
      <c r="E53" s="39">
        <v>1</v>
      </c>
      <c r="F53" s="36"/>
      <c r="G53" s="36"/>
      <c r="H53" s="36"/>
      <c r="I53" s="36"/>
      <c r="J53" s="36"/>
      <c r="K53" s="36"/>
      <c r="L53" s="36"/>
      <c r="M53" s="36"/>
      <c r="N53" s="36"/>
      <c r="O53" s="36"/>
      <c r="P53" s="36"/>
      <c r="Q53" s="36"/>
      <c r="R53" s="36"/>
      <c r="S53" s="36"/>
      <c r="T53" s="36"/>
      <c r="U53" s="36"/>
    </row>
    <row r="54" spans="1:21">
      <c r="A54" s="39" t="s">
        <v>534</v>
      </c>
      <c r="B54" s="39">
        <v>1</v>
      </c>
      <c r="C54" s="39"/>
      <c r="D54" s="39"/>
      <c r="E54" s="39">
        <v>1</v>
      </c>
      <c r="F54" s="36"/>
      <c r="G54" s="36"/>
      <c r="H54" s="36"/>
      <c r="I54" s="36"/>
      <c r="J54" s="36"/>
      <c r="K54" s="36"/>
      <c r="L54" s="36"/>
      <c r="M54" s="36"/>
      <c r="N54" s="36"/>
      <c r="O54" s="36"/>
      <c r="P54" s="36"/>
      <c r="Q54" s="36"/>
      <c r="R54" s="36"/>
      <c r="S54" s="36"/>
      <c r="T54" s="36"/>
      <c r="U54" s="36"/>
    </row>
    <row r="55" spans="1:21">
      <c r="A55" s="39" t="s">
        <v>495</v>
      </c>
      <c r="B55" s="39">
        <v>76</v>
      </c>
      <c r="C55" s="39">
        <v>80</v>
      </c>
      <c r="D55" s="39">
        <v>10</v>
      </c>
      <c r="E55" s="39">
        <v>166</v>
      </c>
      <c r="F55" s="36"/>
      <c r="G55" s="36"/>
      <c r="H55" s="36"/>
      <c r="I55" s="36"/>
      <c r="J55" s="36"/>
      <c r="K55" s="36"/>
      <c r="L55" s="36"/>
      <c r="M55" s="36"/>
      <c r="N55" s="36"/>
      <c r="O55" s="36"/>
      <c r="P55" s="36"/>
      <c r="Q55" s="36"/>
      <c r="R55" s="36"/>
      <c r="S55" s="36"/>
      <c r="T55" s="36"/>
      <c r="U55" s="36"/>
    </row>
    <row r="56" spans="1:21">
      <c r="A56" s="36"/>
      <c r="B56" s="36"/>
      <c r="C56" s="36"/>
      <c r="D56" s="36"/>
      <c r="E56" s="36"/>
      <c r="F56" s="36"/>
      <c r="G56" s="36"/>
      <c r="H56" s="36"/>
      <c r="I56" s="36"/>
      <c r="J56" s="36"/>
      <c r="K56" s="36"/>
      <c r="L56" s="36"/>
      <c r="M56" s="36"/>
      <c r="N56" s="36"/>
      <c r="O56" s="36"/>
      <c r="P56" s="36"/>
      <c r="Q56" s="36"/>
      <c r="R56" s="36"/>
      <c r="S56" s="36"/>
      <c r="T56" s="36"/>
      <c r="U56" s="36"/>
    </row>
    <row r="57" spans="1:21">
      <c r="A57" s="36"/>
      <c r="B57" s="36"/>
      <c r="C57" s="36"/>
      <c r="D57" s="36"/>
      <c r="E57" s="36"/>
      <c r="F57" s="36"/>
      <c r="G57" s="36"/>
      <c r="H57" s="36"/>
      <c r="I57" s="36"/>
      <c r="J57" s="36"/>
      <c r="K57" s="36"/>
      <c r="L57" s="36"/>
      <c r="M57" s="36"/>
      <c r="N57" s="36"/>
      <c r="O57" s="36"/>
      <c r="P57" s="36"/>
      <c r="Q57" s="36"/>
      <c r="R57" s="36"/>
      <c r="S57" s="36"/>
      <c r="T57" s="36"/>
      <c r="U57" s="36"/>
    </row>
    <row r="58" spans="1:21">
      <c r="A58" s="39" t="s">
        <v>494</v>
      </c>
      <c r="B58" s="39" t="s">
        <v>9</v>
      </c>
      <c r="C58" s="39"/>
      <c r="D58" s="39"/>
      <c r="E58" s="39"/>
      <c r="F58" s="36"/>
      <c r="G58" s="36"/>
      <c r="H58" s="36"/>
      <c r="I58" s="36"/>
      <c r="J58" s="36"/>
      <c r="K58" s="39" t="s">
        <v>482</v>
      </c>
      <c r="L58" s="39" t="s">
        <v>494</v>
      </c>
      <c r="M58" s="36"/>
      <c r="N58" s="36"/>
      <c r="O58" s="36"/>
      <c r="P58" s="36"/>
      <c r="Q58" s="36"/>
      <c r="R58" s="36"/>
      <c r="S58" s="36"/>
      <c r="T58" s="36"/>
      <c r="U58" s="36"/>
    </row>
    <row r="59" spans="1:21">
      <c r="A59" s="39" t="s">
        <v>482</v>
      </c>
      <c r="B59" s="40" t="s">
        <v>19</v>
      </c>
      <c r="C59" s="40" t="s">
        <v>50</v>
      </c>
      <c r="D59" s="40" t="s">
        <v>96</v>
      </c>
      <c r="E59" s="40" t="s">
        <v>495</v>
      </c>
      <c r="F59" s="36"/>
      <c r="G59" s="36"/>
      <c r="H59" s="36"/>
      <c r="I59" s="36"/>
      <c r="J59" s="36"/>
      <c r="K59" s="39" t="s">
        <v>535</v>
      </c>
      <c r="L59" s="39">
        <v>3</v>
      </c>
      <c r="M59" s="36"/>
      <c r="N59" s="36"/>
      <c r="O59" s="36"/>
      <c r="P59" s="36"/>
      <c r="Q59" s="36"/>
      <c r="R59" s="36"/>
      <c r="S59" s="36"/>
      <c r="T59" s="36"/>
      <c r="U59" s="36"/>
    </row>
    <row r="60" spans="1:21">
      <c r="A60" s="39" t="s">
        <v>535</v>
      </c>
      <c r="B60" s="39"/>
      <c r="C60" s="39">
        <v>1</v>
      </c>
      <c r="D60" s="39">
        <v>2</v>
      </c>
      <c r="E60" s="39">
        <v>3</v>
      </c>
      <c r="F60" s="36"/>
      <c r="G60" s="36"/>
      <c r="H60" s="36"/>
      <c r="I60" s="36"/>
      <c r="J60" s="36"/>
      <c r="K60" s="39" t="s">
        <v>536</v>
      </c>
      <c r="L60" s="39">
        <v>1</v>
      </c>
      <c r="M60" s="36"/>
      <c r="N60" s="36"/>
      <c r="O60" s="36"/>
      <c r="P60" s="36"/>
      <c r="Q60" s="36"/>
      <c r="R60" s="36"/>
      <c r="S60" s="36"/>
      <c r="T60" s="36"/>
      <c r="U60" s="36"/>
    </row>
    <row r="61" spans="1:21">
      <c r="A61" s="39" t="s">
        <v>536</v>
      </c>
      <c r="B61" s="39"/>
      <c r="C61" s="39">
        <v>1</v>
      </c>
      <c r="D61" s="39"/>
      <c r="E61" s="39">
        <v>1</v>
      </c>
      <c r="F61" s="36"/>
      <c r="G61" s="36"/>
      <c r="H61" s="36"/>
      <c r="I61" s="36"/>
      <c r="J61" s="36"/>
      <c r="K61" s="39" t="s">
        <v>537</v>
      </c>
      <c r="L61" s="39">
        <v>1</v>
      </c>
      <c r="M61" s="36"/>
      <c r="N61" s="36"/>
      <c r="O61" s="36"/>
      <c r="P61" s="36"/>
      <c r="Q61" s="36"/>
      <c r="R61" s="36"/>
      <c r="S61" s="36"/>
      <c r="T61" s="36"/>
      <c r="U61" s="36"/>
    </row>
    <row r="62" spans="1:21">
      <c r="A62" s="39" t="s">
        <v>537</v>
      </c>
      <c r="B62" s="39"/>
      <c r="C62" s="39">
        <v>1</v>
      </c>
      <c r="D62" s="39"/>
      <c r="E62" s="39">
        <v>1</v>
      </c>
      <c r="F62" s="36"/>
      <c r="G62" s="36"/>
      <c r="H62" s="36"/>
      <c r="I62" s="36"/>
      <c r="J62" s="36"/>
      <c r="K62" s="39" t="s">
        <v>538</v>
      </c>
      <c r="L62" s="39">
        <v>4</v>
      </c>
      <c r="M62" s="36"/>
      <c r="N62" s="36"/>
      <c r="O62" s="36"/>
      <c r="P62" s="36"/>
      <c r="Q62" s="36"/>
      <c r="R62" s="36"/>
      <c r="S62" s="36"/>
      <c r="T62" s="36"/>
      <c r="U62" s="36"/>
    </row>
    <row r="63" spans="1:21">
      <c r="A63" s="39" t="s">
        <v>538</v>
      </c>
      <c r="B63" s="39">
        <v>1</v>
      </c>
      <c r="C63" s="39">
        <v>3</v>
      </c>
      <c r="D63" s="39"/>
      <c r="E63" s="39">
        <v>4</v>
      </c>
      <c r="F63" s="36"/>
      <c r="G63" s="36"/>
      <c r="H63" s="36"/>
      <c r="I63" s="36"/>
      <c r="J63" s="36"/>
      <c r="K63" s="39" t="s">
        <v>539</v>
      </c>
      <c r="L63" s="39">
        <v>18</v>
      </c>
      <c r="M63" s="36"/>
      <c r="N63" s="36"/>
      <c r="O63" s="36"/>
      <c r="P63" s="36"/>
      <c r="Q63" s="36"/>
      <c r="R63" s="36"/>
      <c r="S63" s="36"/>
      <c r="T63" s="36"/>
      <c r="U63" s="36"/>
    </row>
    <row r="64" spans="1:21">
      <c r="A64" s="39" t="s">
        <v>539</v>
      </c>
      <c r="B64" s="39">
        <v>15</v>
      </c>
      <c r="C64" s="39">
        <v>2</v>
      </c>
      <c r="D64" s="39">
        <v>1</v>
      </c>
      <c r="E64" s="39">
        <v>18</v>
      </c>
      <c r="F64" s="36"/>
      <c r="G64" s="36"/>
      <c r="H64" s="36"/>
      <c r="I64" s="36"/>
      <c r="J64" s="36"/>
      <c r="K64" s="39" t="s">
        <v>540</v>
      </c>
      <c r="L64" s="39">
        <v>20</v>
      </c>
      <c r="M64" s="36"/>
      <c r="N64" s="36"/>
      <c r="O64" s="36"/>
      <c r="P64" s="36"/>
      <c r="Q64" s="36"/>
      <c r="R64" s="36"/>
      <c r="S64" s="36"/>
      <c r="T64" s="36"/>
      <c r="U64" s="36"/>
    </row>
    <row r="65" spans="1:21">
      <c r="A65" s="39" t="s">
        <v>540</v>
      </c>
      <c r="B65" s="39">
        <v>10</v>
      </c>
      <c r="C65" s="39">
        <v>10</v>
      </c>
      <c r="D65" s="39"/>
      <c r="E65" s="39">
        <v>20</v>
      </c>
      <c r="F65" s="36"/>
      <c r="G65" s="36"/>
      <c r="H65" s="36"/>
      <c r="I65" s="36"/>
      <c r="J65" s="36"/>
      <c r="K65" s="39" t="s">
        <v>541</v>
      </c>
      <c r="L65" s="39">
        <v>27</v>
      </c>
      <c r="M65" s="36"/>
      <c r="N65" s="36"/>
      <c r="O65" s="36"/>
      <c r="P65" s="36"/>
      <c r="Q65" s="36"/>
      <c r="R65" s="36"/>
      <c r="S65" s="36"/>
      <c r="T65" s="36"/>
      <c r="U65" s="36"/>
    </row>
    <row r="66" spans="1:21">
      <c r="A66" s="39" t="s">
        <v>541</v>
      </c>
      <c r="B66" s="39">
        <v>10</v>
      </c>
      <c r="C66" s="39">
        <v>15</v>
      </c>
      <c r="D66" s="39">
        <v>2</v>
      </c>
      <c r="E66" s="39">
        <v>27</v>
      </c>
      <c r="F66" s="36"/>
      <c r="G66" s="36"/>
      <c r="H66" s="36"/>
      <c r="I66" s="36"/>
      <c r="J66" s="36"/>
      <c r="K66" s="39" t="s">
        <v>542</v>
      </c>
      <c r="L66" s="39">
        <v>28</v>
      </c>
      <c r="M66" s="36"/>
      <c r="N66" s="36"/>
      <c r="O66" s="36"/>
      <c r="P66" s="36"/>
      <c r="Q66" s="36"/>
      <c r="R66" s="36"/>
      <c r="S66" s="36"/>
      <c r="T66" s="36"/>
      <c r="U66" s="36"/>
    </row>
    <row r="67" spans="1:21">
      <c r="A67" s="39" t="s">
        <v>542</v>
      </c>
      <c r="B67" s="39">
        <v>17</v>
      </c>
      <c r="C67" s="39">
        <v>10</v>
      </c>
      <c r="D67" s="39">
        <v>1</v>
      </c>
      <c r="E67" s="39">
        <v>28</v>
      </c>
      <c r="F67" s="36"/>
      <c r="G67" s="36"/>
      <c r="H67" s="36"/>
      <c r="I67" s="36"/>
      <c r="J67" s="36"/>
      <c r="K67" s="39" t="s">
        <v>543</v>
      </c>
      <c r="L67" s="39">
        <v>25</v>
      </c>
      <c r="M67" s="36"/>
      <c r="N67" s="36"/>
      <c r="O67" s="36"/>
      <c r="P67" s="36"/>
      <c r="Q67" s="36"/>
      <c r="R67" s="36"/>
      <c r="S67" s="36"/>
      <c r="T67" s="36"/>
      <c r="U67" s="36"/>
    </row>
    <row r="68" spans="1:21">
      <c r="A68" s="39" t="s">
        <v>543</v>
      </c>
      <c r="B68" s="39">
        <v>9</v>
      </c>
      <c r="C68" s="39">
        <v>15</v>
      </c>
      <c r="D68" s="39">
        <v>1</v>
      </c>
      <c r="E68" s="39">
        <v>25</v>
      </c>
      <c r="F68" s="36"/>
      <c r="G68" s="36"/>
      <c r="H68" s="36"/>
      <c r="I68" s="36"/>
      <c r="J68" s="36"/>
      <c r="K68" s="39" t="s">
        <v>544</v>
      </c>
      <c r="L68" s="39">
        <v>25</v>
      </c>
      <c r="M68" s="36"/>
      <c r="N68" s="36"/>
      <c r="O68" s="36"/>
      <c r="P68" s="36"/>
      <c r="Q68" s="36"/>
      <c r="R68" s="36"/>
      <c r="S68" s="36"/>
      <c r="T68" s="36"/>
      <c r="U68" s="36"/>
    </row>
    <row r="69" spans="1:21">
      <c r="A69" s="39" t="s">
        <v>544</v>
      </c>
      <c r="B69" s="39">
        <v>9</v>
      </c>
      <c r="C69" s="39">
        <v>16</v>
      </c>
      <c r="D69" s="39"/>
      <c r="E69" s="39">
        <v>25</v>
      </c>
      <c r="F69" s="36"/>
      <c r="G69" s="36"/>
      <c r="H69" s="36"/>
      <c r="I69" s="36"/>
      <c r="J69" s="36"/>
      <c r="K69" s="39" t="s">
        <v>545</v>
      </c>
      <c r="L69" s="39">
        <v>12</v>
      </c>
      <c r="M69" s="36"/>
      <c r="N69" s="36"/>
      <c r="O69" s="36"/>
      <c r="P69" s="36"/>
      <c r="Q69" s="36"/>
      <c r="R69" s="36"/>
      <c r="S69" s="36"/>
      <c r="T69" s="36"/>
      <c r="U69" s="36"/>
    </row>
    <row r="70" spans="1:21">
      <c r="A70" s="39" t="s">
        <v>545</v>
      </c>
      <c r="B70" s="39">
        <v>5</v>
      </c>
      <c r="C70" s="39">
        <v>5</v>
      </c>
      <c r="D70" s="39">
        <v>2</v>
      </c>
      <c r="E70" s="39">
        <v>12</v>
      </c>
      <c r="F70" s="36"/>
      <c r="G70" s="36"/>
      <c r="H70" s="36"/>
      <c r="I70" s="36"/>
      <c r="J70" s="36"/>
      <c r="K70" s="39" t="s">
        <v>546</v>
      </c>
      <c r="L70" s="39">
        <v>2</v>
      </c>
      <c r="M70" s="36"/>
      <c r="N70" s="36"/>
      <c r="O70" s="36"/>
      <c r="P70" s="36"/>
      <c r="Q70" s="36"/>
      <c r="R70" s="36"/>
      <c r="S70" s="36"/>
      <c r="T70" s="36"/>
      <c r="U70" s="36"/>
    </row>
    <row r="71" spans="1:21">
      <c r="A71" s="39" t="s">
        <v>546</v>
      </c>
      <c r="B71" s="39"/>
      <c r="C71" s="39">
        <v>1</v>
      </c>
      <c r="D71" s="39">
        <v>1</v>
      </c>
      <c r="E71" s="39">
        <v>2</v>
      </c>
      <c r="F71" s="36"/>
      <c r="G71" s="36"/>
      <c r="H71" s="36"/>
      <c r="I71" s="36"/>
      <c r="J71" s="36"/>
      <c r="K71" s="39" t="s">
        <v>495</v>
      </c>
      <c r="L71" s="39">
        <v>166</v>
      </c>
      <c r="M71" s="36"/>
      <c r="N71" s="36"/>
      <c r="O71" s="36"/>
      <c r="P71" s="36"/>
      <c r="Q71" s="36"/>
      <c r="R71" s="36"/>
      <c r="S71" s="36"/>
      <c r="T71" s="36"/>
      <c r="U71" s="36"/>
    </row>
    <row r="72" spans="1:21">
      <c r="A72" s="39" t="s">
        <v>495</v>
      </c>
      <c r="B72" s="39">
        <v>76</v>
      </c>
      <c r="C72" s="39">
        <v>80</v>
      </c>
      <c r="D72" s="39">
        <v>10</v>
      </c>
      <c r="E72" s="39">
        <v>166</v>
      </c>
      <c r="F72" s="36"/>
      <c r="G72" s="36"/>
      <c r="H72" s="36"/>
      <c r="I72" s="36"/>
      <c r="J72" s="36"/>
      <c r="K72" s="36"/>
      <c r="L72" s="36"/>
      <c r="M72" s="36"/>
      <c r="N72" s="36"/>
      <c r="O72" s="36"/>
      <c r="P72" s="36"/>
      <c r="Q72" s="36"/>
      <c r="R72" s="36"/>
      <c r="S72" s="36"/>
      <c r="T72" s="36"/>
      <c r="U72" s="36"/>
    </row>
    <row r="73" spans="1:21">
      <c r="A73" s="36"/>
      <c r="B73" s="36"/>
      <c r="C73" s="36"/>
      <c r="D73" s="36"/>
      <c r="E73" s="36"/>
      <c r="F73" s="36"/>
      <c r="G73" s="36"/>
      <c r="H73" s="36"/>
      <c r="I73" s="36"/>
      <c r="J73" s="36"/>
      <c r="K73" s="36"/>
      <c r="L73" s="36"/>
      <c r="M73" s="36"/>
      <c r="N73" s="36"/>
      <c r="O73" s="36"/>
      <c r="P73" s="36"/>
      <c r="Q73" s="36"/>
      <c r="R73" s="36"/>
      <c r="S73" s="36"/>
      <c r="T73" s="36"/>
      <c r="U73" s="36"/>
    </row>
    <row r="76" spans="1:21" ht="21">
      <c r="A76" s="38" t="s">
        <v>547</v>
      </c>
      <c r="B76" s="36"/>
      <c r="C76" s="36"/>
      <c r="D76" s="36"/>
      <c r="E76" s="36"/>
      <c r="F76" s="36"/>
      <c r="G76" s="36"/>
      <c r="H76" s="36"/>
      <c r="I76" s="36"/>
      <c r="J76" s="36"/>
      <c r="K76" s="36"/>
      <c r="L76" s="36"/>
      <c r="M76" s="36"/>
      <c r="N76" s="36"/>
      <c r="O76" s="36"/>
      <c r="P76" s="36"/>
      <c r="Q76" s="36"/>
      <c r="R76" s="36"/>
      <c r="S76" s="36"/>
      <c r="T76" s="36"/>
    </row>
    <row r="77" spans="1:21">
      <c r="A77" s="36"/>
      <c r="B77" s="36"/>
      <c r="C77" s="36"/>
      <c r="D77" s="36"/>
      <c r="E77" s="36"/>
      <c r="F77" s="36"/>
      <c r="G77" s="36"/>
      <c r="H77" s="36"/>
      <c r="I77" s="36"/>
      <c r="J77" s="36"/>
      <c r="K77" s="36"/>
      <c r="L77" s="36"/>
      <c r="M77" s="36"/>
      <c r="N77" s="36"/>
      <c r="O77" s="36"/>
      <c r="P77" s="36"/>
      <c r="Q77" s="36"/>
      <c r="R77" s="36"/>
      <c r="S77" s="36"/>
      <c r="T77" s="36"/>
    </row>
    <row r="78" spans="1:21">
      <c r="A78" s="36"/>
      <c r="B78" s="36"/>
      <c r="C78" s="36"/>
      <c r="D78" s="36"/>
      <c r="E78" s="36"/>
      <c r="F78" s="36"/>
      <c r="G78" s="36"/>
      <c r="H78" s="36"/>
      <c r="I78" s="36"/>
      <c r="J78" s="36"/>
      <c r="K78" s="36"/>
      <c r="L78" s="36"/>
      <c r="M78" s="36"/>
      <c r="N78" s="36"/>
      <c r="O78" s="36"/>
      <c r="P78" s="36"/>
      <c r="Q78" s="36"/>
      <c r="R78" s="36"/>
      <c r="S78" s="36"/>
      <c r="T78" s="36"/>
    </row>
    <row r="79" spans="1:21">
      <c r="A79" s="39" t="s">
        <v>9</v>
      </c>
      <c r="B79" s="39" t="s">
        <v>494</v>
      </c>
      <c r="C79" s="36"/>
      <c r="D79" s="36"/>
      <c r="E79" s="36"/>
      <c r="F79" s="36"/>
      <c r="G79" s="39" t="s">
        <v>548</v>
      </c>
      <c r="H79" s="39" t="s">
        <v>9</v>
      </c>
      <c r="I79" s="39"/>
      <c r="J79" s="36"/>
      <c r="K79" s="36"/>
      <c r="L79" s="36"/>
      <c r="M79" s="36"/>
      <c r="N79" s="39" t="s">
        <v>6</v>
      </c>
      <c r="O79" s="39" t="s">
        <v>494</v>
      </c>
      <c r="P79" s="36"/>
      <c r="Q79" s="36"/>
      <c r="R79" s="36"/>
      <c r="S79" s="36"/>
      <c r="T79" s="36"/>
    </row>
    <row r="80" spans="1:21">
      <c r="A80" s="39" t="s">
        <v>19</v>
      </c>
      <c r="B80" s="41">
        <v>0.45783132530120479</v>
      </c>
      <c r="C80" s="36"/>
      <c r="D80" s="36"/>
      <c r="E80" s="36"/>
      <c r="F80" s="36"/>
      <c r="G80" s="39" t="s">
        <v>487</v>
      </c>
      <c r="H80" s="40" t="s">
        <v>50</v>
      </c>
      <c r="I80" s="39" t="s">
        <v>495</v>
      </c>
      <c r="J80" s="36"/>
      <c r="K80" s="36"/>
      <c r="L80" s="36"/>
      <c r="M80" s="36"/>
      <c r="N80" s="39" t="s">
        <v>43</v>
      </c>
      <c r="O80" s="41">
        <v>0.16867469879518071</v>
      </c>
      <c r="P80" s="36"/>
      <c r="Q80" s="36"/>
      <c r="R80" s="36"/>
      <c r="S80" s="36"/>
      <c r="T80" s="36"/>
    </row>
    <row r="81" spans="1:20">
      <c r="A81" s="39" t="s">
        <v>50</v>
      </c>
      <c r="B81" s="41">
        <v>0.48192771084337349</v>
      </c>
      <c r="C81" s="36"/>
      <c r="D81" s="36"/>
      <c r="E81" s="36"/>
      <c r="F81" s="36"/>
      <c r="G81" s="39" t="s">
        <v>11</v>
      </c>
      <c r="H81" s="41">
        <v>0.33750000000000002</v>
      </c>
      <c r="I81" s="41">
        <v>0.33750000000000002</v>
      </c>
      <c r="J81" s="36"/>
      <c r="K81" s="36"/>
      <c r="L81" s="36"/>
      <c r="M81" s="36"/>
      <c r="N81" s="39" t="s">
        <v>16</v>
      </c>
      <c r="O81" s="41">
        <v>0.83132530120481929</v>
      </c>
      <c r="P81" s="36"/>
      <c r="Q81" s="36"/>
      <c r="R81" s="36"/>
      <c r="S81" s="36"/>
      <c r="T81" s="36"/>
    </row>
    <row r="82" spans="1:20">
      <c r="A82" s="39" t="s">
        <v>96</v>
      </c>
      <c r="B82" s="41">
        <v>6.0240963855421686E-2</v>
      </c>
      <c r="C82" s="36"/>
      <c r="D82" s="36"/>
      <c r="E82" s="36"/>
      <c r="F82" s="36"/>
      <c r="G82" s="39" t="s">
        <v>549</v>
      </c>
      <c r="H82" s="41">
        <v>0.66249999999999998</v>
      </c>
      <c r="I82" s="41">
        <v>0.66249999999999998</v>
      </c>
      <c r="J82" s="36"/>
      <c r="K82" s="36"/>
      <c r="L82" s="36"/>
      <c r="M82" s="36"/>
      <c r="N82" s="39" t="s">
        <v>495</v>
      </c>
      <c r="O82" s="41">
        <v>1</v>
      </c>
      <c r="P82" s="36"/>
      <c r="Q82" s="36"/>
      <c r="R82" s="36"/>
      <c r="S82" s="36"/>
      <c r="T82" s="36"/>
    </row>
    <row r="83" spans="1:20">
      <c r="A83" s="39" t="s">
        <v>495</v>
      </c>
      <c r="B83" s="42">
        <v>1</v>
      </c>
      <c r="C83" s="36"/>
      <c r="D83" s="36"/>
      <c r="E83" s="36"/>
      <c r="F83" s="36"/>
      <c r="G83" s="39" t="s">
        <v>495</v>
      </c>
      <c r="H83" s="42">
        <v>1</v>
      </c>
      <c r="I83" s="42">
        <v>1</v>
      </c>
      <c r="J83" s="36"/>
      <c r="K83" s="36"/>
      <c r="L83" s="36"/>
      <c r="M83" s="36"/>
      <c r="N83" s="36"/>
      <c r="O83" s="36"/>
      <c r="P83" s="36"/>
      <c r="Q83" s="36"/>
      <c r="R83" s="36"/>
      <c r="S83" s="36"/>
      <c r="T83" s="36"/>
    </row>
    <row r="84" spans="1:20">
      <c r="A84" s="39"/>
      <c r="B84" s="39"/>
      <c r="C84" s="36"/>
      <c r="D84" s="36"/>
      <c r="E84" s="36"/>
      <c r="F84" s="36"/>
      <c r="G84" s="36"/>
      <c r="H84" s="36"/>
      <c r="I84" s="36"/>
      <c r="J84" s="36"/>
      <c r="K84" s="36"/>
      <c r="L84" s="36"/>
      <c r="M84" s="36"/>
      <c r="N84" s="36"/>
      <c r="O84" s="36"/>
      <c r="P84" s="36"/>
      <c r="Q84" s="36"/>
      <c r="R84" s="36"/>
      <c r="S84" s="36"/>
      <c r="T84" s="36"/>
    </row>
    <row r="85" spans="1:20">
      <c r="A85" s="39"/>
      <c r="B85" s="39"/>
      <c r="C85" s="36"/>
      <c r="D85" s="36"/>
      <c r="E85" s="36"/>
      <c r="F85" s="36"/>
      <c r="G85" s="36"/>
      <c r="H85" s="36"/>
      <c r="I85" s="36"/>
      <c r="J85" s="36"/>
      <c r="K85" s="36"/>
      <c r="L85" s="36"/>
      <c r="M85" s="36"/>
      <c r="N85" s="36"/>
      <c r="O85" s="36"/>
      <c r="P85" s="36"/>
      <c r="Q85" s="36"/>
      <c r="R85" s="36"/>
      <c r="S85" s="36"/>
      <c r="T85" s="36"/>
    </row>
    <row r="86" spans="1:20">
      <c r="A86" s="39" t="s">
        <v>9</v>
      </c>
      <c r="B86" s="39" t="s">
        <v>494</v>
      </c>
      <c r="C86" s="36"/>
      <c r="D86" s="36"/>
      <c r="E86" s="36"/>
      <c r="F86" s="36"/>
      <c r="G86" s="36"/>
      <c r="H86" s="36"/>
      <c r="I86" s="36"/>
      <c r="J86" s="36"/>
      <c r="K86" s="36"/>
      <c r="L86" s="36"/>
      <c r="M86" s="36"/>
      <c r="N86" s="36"/>
      <c r="O86" s="36"/>
      <c r="P86" s="36"/>
      <c r="Q86" s="36"/>
      <c r="R86" s="36"/>
      <c r="S86" s="36"/>
      <c r="T86" s="36"/>
    </row>
    <row r="87" spans="1:20">
      <c r="A87" s="39" t="s">
        <v>19</v>
      </c>
      <c r="B87" s="39">
        <v>76</v>
      </c>
      <c r="C87" s="36"/>
      <c r="D87" s="36"/>
      <c r="E87" s="36"/>
      <c r="F87" s="36"/>
      <c r="G87" s="36"/>
      <c r="H87" s="36"/>
      <c r="I87" s="36"/>
      <c r="J87" s="36"/>
      <c r="K87" s="36"/>
      <c r="L87" s="36"/>
      <c r="M87" s="36"/>
      <c r="N87" s="36"/>
      <c r="O87" s="36"/>
      <c r="P87" s="36"/>
      <c r="Q87" s="36"/>
      <c r="R87" s="36"/>
      <c r="S87" s="36"/>
      <c r="T87" s="36"/>
    </row>
    <row r="88" spans="1:20">
      <c r="A88" s="39" t="s">
        <v>50</v>
      </c>
      <c r="B88" s="39">
        <v>80</v>
      </c>
      <c r="C88" s="36"/>
      <c r="D88" s="36"/>
      <c r="E88" s="36"/>
      <c r="F88" s="36"/>
      <c r="G88" s="36"/>
      <c r="H88" s="36"/>
      <c r="I88" s="36"/>
      <c r="J88" s="36"/>
      <c r="K88" s="36"/>
      <c r="L88" s="36"/>
      <c r="M88" s="36"/>
      <c r="N88" s="36"/>
      <c r="O88" s="36"/>
      <c r="P88" s="36"/>
      <c r="Q88" s="36"/>
      <c r="R88" s="36"/>
      <c r="S88" s="36"/>
      <c r="T88" s="36"/>
    </row>
    <row r="89" spans="1:20">
      <c r="A89" s="39" t="s">
        <v>96</v>
      </c>
      <c r="B89" s="39">
        <v>10</v>
      </c>
      <c r="C89" s="36"/>
      <c r="D89" s="36"/>
      <c r="E89" s="36"/>
      <c r="F89" s="36"/>
      <c r="G89" s="36"/>
      <c r="H89" s="36"/>
      <c r="I89" s="36"/>
      <c r="J89" s="36"/>
      <c r="K89" s="36"/>
      <c r="L89" s="36"/>
      <c r="M89" s="36"/>
      <c r="N89" s="36"/>
      <c r="O89" s="36"/>
      <c r="P89" s="36"/>
      <c r="Q89" s="36"/>
      <c r="R89" s="36"/>
      <c r="S89" s="36"/>
      <c r="T89" s="36"/>
    </row>
    <row r="90" spans="1:20">
      <c r="A90" s="39" t="s">
        <v>495</v>
      </c>
      <c r="B90" s="39">
        <v>166</v>
      </c>
      <c r="C90" s="36"/>
      <c r="D90" s="36"/>
      <c r="E90" s="36"/>
      <c r="F90" s="36"/>
      <c r="G90" s="36"/>
      <c r="H90" s="36"/>
      <c r="I90" s="36"/>
      <c r="J90" s="36"/>
      <c r="K90" s="36"/>
      <c r="L90" s="36"/>
      <c r="M90" s="36"/>
      <c r="N90" s="36"/>
      <c r="O90" s="36"/>
      <c r="P90" s="36"/>
      <c r="Q90" s="36"/>
      <c r="R90" s="36"/>
      <c r="S90" s="36"/>
      <c r="T90" s="36"/>
    </row>
    <row r="91" spans="1:20">
      <c r="A91" s="36"/>
      <c r="B91" s="36"/>
      <c r="C91" s="36"/>
      <c r="D91" s="36"/>
      <c r="E91" s="36"/>
      <c r="F91" s="36"/>
      <c r="G91" s="36"/>
      <c r="H91" s="36"/>
      <c r="I91" s="36"/>
      <c r="J91" s="36"/>
      <c r="K91" s="36"/>
      <c r="L91" s="36"/>
      <c r="M91" s="36"/>
      <c r="N91" s="36"/>
      <c r="O91" s="36"/>
      <c r="P91" s="36"/>
      <c r="Q91" s="36"/>
      <c r="R91" s="36"/>
      <c r="S91" s="36"/>
      <c r="T91" s="36"/>
    </row>
    <row r="92" spans="1:20">
      <c r="A92" s="36"/>
      <c r="B92" s="36"/>
      <c r="C92" s="36"/>
      <c r="D92" s="36"/>
      <c r="E92" s="36"/>
      <c r="F92" s="36"/>
      <c r="G92" s="36"/>
      <c r="H92" s="36"/>
      <c r="I92" s="36"/>
      <c r="J92" s="36"/>
      <c r="K92" s="36"/>
      <c r="L92" s="36"/>
      <c r="M92" s="36"/>
      <c r="N92" s="36"/>
      <c r="O92" s="36"/>
      <c r="P92" s="36"/>
      <c r="Q92" s="36"/>
      <c r="R92" s="36"/>
      <c r="S92" s="36"/>
      <c r="T92" s="36"/>
    </row>
    <row r="96" spans="1:20" ht="21">
      <c r="A96" s="38" t="s">
        <v>550</v>
      </c>
      <c r="B96" s="36"/>
      <c r="C96" s="36"/>
      <c r="D96" s="36"/>
      <c r="E96" s="36"/>
      <c r="F96" s="36"/>
      <c r="G96" s="36"/>
      <c r="H96" s="36"/>
      <c r="I96" s="36"/>
      <c r="J96" s="36"/>
      <c r="K96" s="36"/>
      <c r="L96" s="36"/>
      <c r="M96" s="36"/>
      <c r="N96" s="36"/>
      <c r="O96" s="36"/>
      <c r="P96" s="36"/>
      <c r="Q96" s="36"/>
      <c r="R96" s="36"/>
      <c r="S96" s="36"/>
      <c r="T96" s="36"/>
    </row>
    <row r="97" spans="1:20">
      <c r="A97" s="36"/>
      <c r="B97" s="36"/>
      <c r="C97" s="36"/>
      <c r="D97" s="36"/>
      <c r="E97" s="36"/>
      <c r="F97" s="36"/>
      <c r="G97" s="36"/>
      <c r="H97" s="36"/>
      <c r="I97" s="36"/>
      <c r="J97" s="36"/>
      <c r="K97" s="36"/>
      <c r="L97" s="36"/>
      <c r="M97" s="36"/>
      <c r="N97" s="36"/>
      <c r="O97" s="36"/>
      <c r="P97" s="36"/>
      <c r="Q97" s="36"/>
      <c r="R97" s="36"/>
      <c r="S97" s="36"/>
      <c r="T97" s="36"/>
    </row>
    <row r="98" spans="1:20">
      <c r="A98" s="39"/>
      <c r="B98" s="39" t="s">
        <v>480</v>
      </c>
      <c r="C98" s="39"/>
      <c r="D98" s="39"/>
      <c r="E98" s="39"/>
      <c r="F98" s="39"/>
      <c r="G98" s="36"/>
      <c r="H98" s="36"/>
      <c r="I98" s="39" t="s">
        <v>12</v>
      </c>
      <c r="J98" s="39" t="s">
        <v>494</v>
      </c>
      <c r="K98" s="36"/>
      <c r="L98" s="39" t="s">
        <v>486</v>
      </c>
      <c r="M98" s="39" t="s">
        <v>494</v>
      </c>
      <c r="N98" s="36"/>
      <c r="O98" s="39" t="s">
        <v>481</v>
      </c>
      <c r="P98" s="39" t="s">
        <v>494</v>
      </c>
      <c r="Q98" s="36"/>
      <c r="R98" s="39" t="s">
        <v>489</v>
      </c>
      <c r="S98" s="39" t="s">
        <v>494</v>
      </c>
      <c r="T98" s="36"/>
    </row>
    <row r="99" spans="1:20">
      <c r="A99" s="39"/>
      <c r="B99" s="40" t="s">
        <v>551</v>
      </c>
      <c r="C99" s="40" t="s">
        <v>552</v>
      </c>
      <c r="D99" s="40" t="s">
        <v>553</v>
      </c>
      <c r="E99" s="40" t="s">
        <v>554</v>
      </c>
      <c r="F99" s="40" t="s">
        <v>495</v>
      </c>
      <c r="G99" s="36"/>
      <c r="H99" s="36"/>
      <c r="I99" s="39" t="s">
        <v>555</v>
      </c>
      <c r="J99" s="41">
        <v>3.614457831325301E-2</v>
      </c>
      <c r="K99" s="36"/>
      <c r="L99" s="39" t="s">
        <v>10</v>
      </c>
      <c r="M99" s="41">
        <v>9.6385542168674704E-2</v>
      </c>
      <c r="N99" s="36"/>
      <c r="O99" s="39" t="s">
        <v>15</v>
      </c>
      <c r="P99" s="41">
        <v>0.25903614457831325</v>
      </c>
      <c r="Q99" s="36"/>
      <c r="R99" s="39" t="s">
        <v>556</v>
      </c>
      <c r="S99" s="41">
        <v>0.16867469879518071</v>
      </c>
      <c r="T99" s="36"/>
    </row>
    <row r="100" spans="1:20">
      <c r="A100" s="39" t="s">
        <v>557</v>
      </c>
      <c r="B100" s="39">
        <v>27</v>
      </c>
      <c r="C100" s="39">
        <v>54</v>
      </c>
      <c r="D100" s="39">
        <v>71</v>
      </c>
      <c r="E100" s="39">
        <v>14</v>
      </c>
      <c r="F100" s="39">
        <v>166</v>
      </c>
      <c r="G100" s="36"/>
      <c r="H100" s="36"/>
      <c r="I100" s="39" t="s">
        <v>558</v>
      </c>
      <c r="J100" s="41">
        <v>0.96385542168674698</v>
      </c>
      <c r="K100" s="36"/>
      <c r="L100" s="39" t="s">
        <v>559</v>
      </c>
      <c r="M100" s="41">
        <v>0.90361445783132532</v>
      </c>
      <c r="N100" s="36"/>
      <c r="O100" s="39" t="s">
        <v>21</v>
      </c>
      <c r="P100" s="41">
        <v>0.74096385542168675</v>
      </c>
      <c r="Q100" s="36"/>
      <c r="R100" s="39" t="s">
        <v>560</v>
      </c>
      <c r="S100" s="41">
        <v>0.83132530120481929</v>
      </c>
      <c r="T100" s="36"/>
    </row>
    <row r="101" spans="1:20">
      <c r="A101" s="36"/>
      <c r="B101" s="36"/>
      <c r="C101" s="36"/>
      <c r="D101" s="36"/>
      <c r="E101" s="36"/>
      <c r="F101" s="36"/>
      <c r="G101" s="36"/>
      <c r="H101" s="36"/>
      <c r="I101" s="39" t="s">
        <v>495</v>
      </c>
      <c r="J101" s="41">
        <v>1</v>
      </c>
      <c r="K101" s="36"/>
      <c r="L101" s="39" t="s">
        <v>495</v>
      </c>
      <c r="M101" s="42">
        <v>1</v>
      </c>
      <c r="N101" s="36"/>
      <c r="O101" s="39" t="s">
        <v>495</v>
      </c>
      <c r="P101" s="41">
        <v>1</v>
      </c>
      <c r="Q101" s="36"/>
      <c r="R101" s="39" t="s">
        <v>495</v>
      </c>
      <c r="S101" s="41">
        <v>1</v>
      </c>
      <c r="T101" s="36"/>
    </row>
    <row r="102" spans="1:20">
      <c r="A102" s="36"/>
      <c r="B102" s="36"/>
      <c r="C102" s="36"/>
      <c r="D102" s="36"/>
      <c r="E102" s="36"/>
      <c r="F102" s="36"/>
      <c r="G102" s="36"/>
      <c r="H102" s="36"/>
      <c r="I102" s="36"/>
      <c r="J102" s="36"/>
      <c r="K102" s="36"/>
      <c r="L102" s="36"/>
      <c r="M102" s="36"/>
      <c r="N102" s="36"/>
      <c r="O102" s="36"/>
      <c r="P102" s="36"/>
      <c r="Q102" s="36"/>
      <c r="R102" s="36"/>
      <c r="S102" s="36"/>
      <c r="T102" s="36"/>
    </row>
    <row r="103" spans="1:20">
      <c r="A103" s="36"/>
      <c r="B103" s="36"/>
      <c r="C103" s="36"/>
      <c r="D103" s="36"/>
      <c r="E103" s="36"/>
      <c r="F103" s="36"/>
      <c r="G103" s="36"/>
      <c r="H103" s="36"/>
      <c r="I103" s="36"/>
      <c r="J103" s="36"/>
      <c r="K103" s="36"/>
      <c r="L103" s="36"/>
      <c r="M103" s="36"/>
      <c r="N103" s="36"/>
      <c r="O103" s="36"/>
      <c r="P103" s="36"/>
      <c r="Q103" s="36"/>
      <c r="R103" s="36"/>
      <c r="S103" s="36"/>
      <c r="T103" s="36"/>
    </row>
    <row r="104" spans="1:20">
      <c r="A104" s="36"/>
      <c r="B104" s="36"/>
      <c r="C104" s="36"/>
      <c r="D104" s="36"/>
      <c r="E104" s="36"/>
      <c r="F104" s="36"/>
      <c r="G104" s="36"/>
      <c r="H104" s="36"/>
      <c r="I104" s="36"/>
      <c r="J104" s="36"/>
      <c r="K104" s="36"/>
      <c r="L104" s="36"/>
      <c r="M104" s="36"/>
      <c r="N104" s="36"/>
      <c r="O104" s="36"/>
      <c r="P104" s="36"/>
      <c r="Q104" s="36"/>
      <c r="R104" s="36"/>
      <c r="S104" s="36"/>
      <c r="T104" s="36"/>
    </row>
    <row r="105" spans="1:20">
      <c r="A105" s="36"/>
      <c r="B105" s="36"/>
      <c r="C105" s="36"/>
      <c r="D105" s="36"/>
      <c r="E105" s="36"/>
      <c r="F105" s="36"/>
      <c r="G105" s="36"/>
      <c r="H105" s="36"/>
      <c r="I105" s="36"/>
      <c r="J105" s="36"/>
      <c r="K105" s="36"/>
      <c r="L105" s="36"/>
      <c r="M105" s="36"/>
      <c r="N105" s="36"/>
      <c r="O105" s="36"/>
      <c r="P105" s="36"/>
      <c r="Q105" s="36"/>
      <c r="R105" s="36"/>
      <c r="S105" s="36"/>
      <c r="T105" s="36"/>
    </row>
    <row r="106" spans="1:20">
      <c r="A106" s="36"/>
      <c r="B106" s="36"/>
      <c r="C106" s="36"/>
      <c r="D106" s="36"/>
      <c r="E106" s="36"/>
      <c r="F106" s="36"/>
      <c r="G106" s="36"/>
      <c r="H106" s="36"/>
      <c r="I106" s="36"/>
      <c r="J106" s="36"/>
      <c r="K106" s="36"/>
      <c r="L106" s="36"/>
      <c r="M106" s="36"/>
      <c r="N106" s="36"/>
      <c r="O106" s="36"/>
      <c r="P106" s="36"/>
      <c r="Q106" s="36"/>
      <c r="R106" s="36"/>
      <c r="S106" s="36"/>
      <c r="T106" s="36"/>
    </row>
    <row r="107" spans="1:20">
      <c r="A107" s="36"/>
      <c r="B107" s="36"/>
      <c r="C107" s="36"/>
      <c r="D107" s="36"/>
      <c r="E107" s="36"/>
      <c r="F107" s="36"/>
      <c r="G107" s="36"/>
      <c r="H107" s="36"/>
      <c r="I107" s="36"/>
      <c r="J107" s="36"/>
      <c r="K107" s="36"/>
      <c r="L107" s="36"/>
      <c r="M107" s="36"/>
      <c r="N107" s="36"/>
      <c r="O107" s="36"/>
      <c r="P107" s="36"/>
      <c r="Q107" s="36"/>
      <c r="R107" s="36"/>
      <c r="S107" s="36"/>
      <c r="T107" s="36"/>
    </row>
    <row r="108" spans="1:20">
      <c r="A108" s="36"/>
      <c r="B108" s="36"/>
      <c r="C108" s="36"/>
      <c r="D108" s="36"/>
      <c r="E108" s="36"/>
      <c r="F108" s="36"/>
      <c r="G108" s="36"/>
      <c r="H108" s="36"/>
      <c r="I108" s="36"/>
      <c r="J108" s="36"/>
      <c r="K108" s="36"/>
      <c r="L108" s="36"/>
      <c r="M108" s="36"/>
      <c r="N108" s="36"/>
      <c r="O108" s="36"/>
      <c r="P108" s="36"/>
      <c r="Q108" s="36"/>
      <c r="R108" s="36"/>
      <c r="S108" s="36"/>
      <c r="T108" s="36"/>
    </row>
    <row r="109" spans="1:20">
      <c r="A109" s="36"/>
      <c r="B109" s="36"/>
      <c r="C109" s="36"/>
      <c r="D109" s="36"/>
      <c r="E109" s="36"/>
      <c r="F109" s="36"/>
      <c r="G109" s="36"/>
      <c r="H109" s="36"/>
      <c r="I109" s="36"/>
      <c r="J109" s="36"/>
      <c r="K109" s="36"/>
      <c r="L109" s="36"/>
      <c r="M109" s="36"/>
      <c r="N109" s="36"/>
      <c r="O109" s="36"/>
      <c r="P109" s="36"/>
      <c r="Q109" s="36"/>
      <c r="R109" s="36"/>
      <c r="S109" s="36"/>
      <c r="T109" s="36"/>
    </row>
    <row r="110" spans="1:20">
      <c r="A110" s="36"/>
      <c r="B110" s="36"/>
      <c r="C110" s="36"/>
      <c r="D110" s="36"/>
      <c r="E110" s="36"/>
      <c r="F110" s="36"/>
      <c r="G110" s="36"/>
      <c r="H110" s="36"/>
      <c r="I110" s="36"/>
      <c r="J110" s="36"/>
      <c r="K110" s="36"/>
      <c r="L110" s="36"/>
      <c r="M110" s="36"/>
      <c r="N110" s="36"/>
      <c r="O110" s="36"/>
      <c r="P110" s="36"/>
      <c r="Q110" s="36"/>
      <c r="R110" s="36"/>
      <c r="S110" s="36"/>
      <c r="T110" s="36"/>
    </row>
    <row r="111" spans="1:20">
      <c r="A111" s="36"/>
      <c r="B111" s="36"/>
      <c r="C111" s="36"/>
      <c r="D111" s="36"/>
      <c r="E111" s="36"/>
      <c r="F111" s="36"/>
      <c r="G111" s="36"/>
      <c r="H111" s="36"/>
      <c r="I111" s="36"/>
      <c r="J111" s="36"/>
      <c r="K111" s="36"/>
      <c r="L111" s="36"/>
      <c r="M111" s="36"/>
      <c r="N111" s="36"/>
      <c r="O111" s="36"/>
      <c r="P111" s="36"/>
      <c r="Q111" s="36"/>
      <c r="R111" s="36"/>
      <c r="S111" s="36"/>
      <c r="T111" s="36"/>
    </row>
    <row r="112" spans="1:20">
      <c r="A112" s="36"/>
      <c r="B112" s="36"/>
      <c r="C112" s="36"/>
      <c r="D112" s="36"/>
      <c r="E112" s="36"/>
      <c r="F112" s="36"/>
      <c r="G112" s="36"/>
      <c r="H112" s="36"/>
      <c r="I112" s="36"/>
      <c r="J112" s="36"/>
      <c r="K112" s="36"/>
      <c r="L112" s="36"/>
      <c r="M112" s="36"/>
      <c r="N112" s="36"/>
      <c r="O112" s="36"/>
      <c r="P112" s="36"/>
      <c r="Q112" s="36"/>
      <c r="R112" s="36"/>
      <c r="S112" s="36"/>
      <c r="T112" s="36"/>
    </row>
    <row r="113" spans="1:20">
      <c r="A113" s="36"/>
      <c r="B113" s="36"/>
      <c r="C113" s="36"/>
      <c r="D113" s="36"/>
      <c r="E113" s="36"/>
      <c r="F113" s="36"/>
      <c r="G113" s="36"/>
      <c r="H113" s="36"/>
      <c r="I113" s="36"/>
      <c r="J113" s="36"/>
      <c r="K113" s="36"/>
      <c r="L113" s="36"/>
      <c r="M113" s="36"/>
      <c r="N113" s="36"/>
      <c r="O113" s="36"/>
      <c r="P113" s="36"/>
      <c r="Q113" s="36"/>
      <c r="R113" s="36"/>
      <c r="S113" s="36"/>
      <c r="T113" s="36"/>
    </row>
    <row r="114" spans="1:20">
      <c r="A114" s="36"/>
      <c r="B114" s="36"/>
      <c r="C114" s="36"/>
      <c r="D114" s="36"/>
      <c r="E114" s="36"/>
      <c r="F114" s="36"/>
      <c r="G114" s="36"/>
      <c r="H114" s="36"/>
      <c r="I114" s="36"/>
      <c r="J114" s="36"/>
      <c r="K114" s="36"/>
      <c r="L114" s="36"/>
      <c r="M114" s="36"/>
      <c r="N114" s="36"/>
      <c r="O114" s="36"/>
      <c r="P114" s="36"/>
      <c r="Q114" s="36"/>
      <c r="R114" s="36"/>
      <c r="S114" s="36"/>
      <c r="T114" s="36"/>
    </row>
    <row r="115" spans="1:20">
      <c r="A115" s="36"/>
      <c r="B115" s="36"/>
      <c r="C115" s="36"/>
      <c r="D115" s="36"/>
      <c r="E115" s="36"/>
      <c r="F115" s="36"/>
      <c r="G115" s="36"/>
      <c r="H115" s="36"/>
      <c r="I115" s="36"/>
      <c r="J115" s="36"/>
      <c r="K115" s="36"/>
      <c r="L115" s="36"/>
      <c r="M115" s="36"/>
      <c r="N115" s="36"/>
      <c r="O115" s="36"/>
      <c r="P115" s="36"/>
      <c r="Q115" s="36"/>
      <c r="R115" s="36"/>
      <c r="S115" s="36"/>
      <c r="T115" s="36"/>
    </row>
    <row r="116" spans="1:20">
      <c r="A116" s="36"/>
      <c r="B116" s="36"/>
      <c r="C116" s="36"/>
      <c r="D116" s="36"/>
      <c r="E116" s="36"/>
      <c r="F116" s="36"/>
      <c r="G116" s="36"/>
      <c r="H116" s="36"/>
      <c r="I116" s="36"/>
      <c r="J116" s="36"/>
      <c r="K116" s="36"/>
      <c r="L116" s="36"/>
      <c r="M116" s="36"/>
      <c r="N116" s="36"/>
      <c r="O116" s="36"/>
      <c r="P116" s="36"/>
      <c r="Q116" s="36"/>
      <c r="R116" s="36"/>
      <c r="S116" s="36"/>
      <c r="T116" s="36"/>
    </row>
    <row r="117" spans="1:20">
      <c r="A117" s="36"/>
      <c r="B117" s="36"/>
      <c r="C117" s="36"/>
      <c r="D117" s="36"/>
      <c r="E117" s="36"/>
      <c r="F117" s="36"/>
      <c r="G117" s="36"/>
      <c r="H117" s="36"/>
      <c r="I117" s="36"/>
      <c r="J117" s="36"/>
      <c r="K117" s="36"/>
      <c r="L117" s="36"/>
      <c r="M117" s="36"/>
      <c r="N117" s="36"/>
      <c r="O117" s="36"/>
      <c r="P117" s="36"/>
      <c r="Q117" s="36"/>
      <c r="R117" s="36"/>
      <c r="S117" s="36"/>
      <c r="T117" s="36"/>
    </row>
  </sheetData>
  <pageMargins left="0.7" right="0.7" top="0.75" bottom="0.75" header="0.3" footer="0.3"/>
  <drawing r:id="rId15"/>
  <extLst>
    <ext xmlns:x14="http://schemas.microsoft.com/office/spreadsheetml/2009/9/main" uri="{A8765BA9-456A-4dab-B4F3-ACF838C121DE}">
      <x14:slicerList>
        <x14:slicer r:id="rId16"/>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2E1CC0-7793-43E9-A13F-D911F561FDAC}">
  <dimension ref="A1:G16"/>
  <sheetViews>
    <sheetView workbookViewId="0">
      <selection activeCell="A3" sqref="A3:A6"/>
    </sheetView>
  </sheetViews>
  <sheetFormatPr defaultRowHeight="15"/>
  <cols>
    <col min="1" max="1" width="17.140625" bestFit="1" customWidth="1"/>
    <col min="2" max="2" width="11.7109375" customWidth="1"/>
    <col min="7" max="7" width="10.7109375" customWidth="1"/>
  </cols>
  <sheetData>
    <row r="1" spans="1:7" ht="18.75">
      <c r="A1" s="33" t="s">
        <v>561</v>
      </c>
    </row>
    <row r="3" spans="1:7">
      <c r="A3" s="34" t="s">
        <v>562</v>
      </c>
      <c r="B3" s="24"/>
      <c r="C3" s="30">
        <f>COUNTA(Table2[Name])</f>
        <v>166</v>
      </c>
    </row>
    <row r="4" spans="1:7">
      <c r="A4" s="35" t="s">
        <v>563</v>
      </c>
      <c r="B4" s="31" t="str">
        <f>_xlfn.XLOOKUP(MAX('pivot tables'!E22:E54),'pivot tables'!E22:E54,'pivot tables'!A22:A54)</f>
        <v>Alaska</v>
      </c>
      <c r="C4" s="25">
        <f>MAX('pivot tables'!E22:E54)</f>
        <v>28</v>
      </c>
      <c r="F4" t="s">
        <v>564</v>
      </c>
    </row>
    <row r="5" spans="1:7">
      <c r="A5" s="35" t="s">
        <v>565</v>
      </c>
      <c r="B5" s="25" t="str">
        <f>_xlfn.XLOOKUP(_xlfn.XLOOKUP(MAX('pivot tables'!E60:E71),'pivot tables'!E60:E71,'pivot tables'!A60:A71),F5:F16,G5:G16)</f>
        <v>August</v>
      </c>
      <c r="C5" s="25">
        <f>MAX('pivot tables'!E60:E71)</f>
        <v>28</v>
      </c>
      <c r="F5" s="25" t="s">
        <v>535</v>
      </c>
      <c r="G5" s="25" t="s">
        <v>566</v>
      </c>
    </row>
    <row r="6" spans="1:7">
      <c r="A6" s="35" t="s">
        <v>567</v>
      </c>
      <c r="B6" s="25" t="str">
        <f>_xlfn.XLOOKUP(MAX('pivot tables'!B87:B89),'pivot tables'!B87:B89,'pivot tables'!A87:A89)</f>
        <v>Brown bear</v>
      </c>
      <c r="C6" s="25">
        <f>MAX('pivot tables'!B87:B89)</f>
        <v>80</v>
      </c>
      <c r="F6" s="25" t="s">
        <v>536</v>
      </c>
      <c r="G6" s="25" t="s">
        <v>568</v>
      </c>
    </row>
    <row r="7" spans="1:7">
      <c r="F7" s="25" t="s">
        <v>537</v>
      </c>
      <c r="G7" s="25" t="s">
        <v>569</v>
      </c>
    </row>
    <row r="8" spans="1:7">
      <c r="F8" s="25" t="s">
        <v>538</v>
      </c>
      <c r="G8" s="25" t="s">
        <v>570</v>
      </c>
    </row>
    <row r="9" spans="1:7">
      <c r="F9" s="25" t="s">
        <v>539</v>
      </c>
      <c r="G9" s="25" t="s">
        <v>539</v>
      </c>
    </row>
    <row r="10" spans="1:7">
      <c r="F10" s="25" t="s">
        <v>540</v>
      </c>
      <c r="G10" s="25" t="s">
        <v>571</v>
      </c>
    </row>
    <row r="11" spans="1:7">
      <c r="F11" s="25" t="s">
        <v>541</v>
      </c>
      <c r="G11" s="25" t="s">
        <v>572</v>
      </c>
    </row>
    <row r="12" spans="1:7">
      <c r="F12" s="25" t="s">
        <v>542</v>
      </c>
      <c r="G12" s="25" t="s">
        <v>573</v>
      </c>
    </row>
    <row r="13" spans="1:7">
      <c r="F13" s="25" t="s">
        <v>543</v>
      </c>
      <c r="G13" s="25" t="s">
        <v>574</v>
      </c>
    </row>
    <row r="14" spans="1:7">
      <c r="F14" s="25" t="s">
        <v>544</v>
      </c>
      <c r="G14" s="25" t="s">
        <v>575</v>
      </c>
    </row>
    <row r="15" spans="1:7">
      <c r="F15" s="25" t="s">
        <v>545</v>
      </c>
      <c r="G15" s="25" t="s">
        <v>576</v>
      </c>
    </row>
    <row r="16" spans="1:7">
      <c r="F16" s="25" t="s">
        <v>546</v>
      </c>
      <c r="G16" s="25" t="s">
        <v>577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6761AC-294F-4512-8157-765CDA9FCEEA}">
  <sheetPr>
    <pageSetUpPr fitToPage="1"/>
  </sheetPr>
  <dimension ref="A1:AI65"/>
  <sheetViews>
    <sheetView showGridLines="0" tabSelected="1" workbookViewId="0">
      <selection activeCell="AK43" sqref="AK43"/>
    </sheetView>
  </sheetViews>
  <sheetFormatPr defaultRowHeight="15"/>
  <cols>
    <col min="10" max="10" width="6.42578125" customWidth="1"/>
  </cols>
  <sheetData>
    <row r="1" spans="1:35" ht="15" customHeight="1">
      <c r="A1" s="43" t="s">
        <v>578</v>
      </c>
      <c r="B1" s="44"/>
      <c r="C1" s="44"/>
      <c r="D1" s="44"/>
      <c r="E1" s="44"/>
      <c r="F1" s="44"/>
      <c r="G1" s="44"/>
      <c r="H1" s="44"/>
      <c r="I1" s="44"/>
      <c r="J1" s="44"/>
      <c r="K1" s="44"/>
      <c r="L1" s="44"/>
      <c r="M1" s="44"/>
      <c r="N1" s="44"/>
      <c r="O1" s="44"/>
      <c r="P1" s="44"/>
      <c r="Q1" s="44"/>
      <c r="R1" s="44"/>
      <c r="S1" s="44"/>
      <c r="T1" s="44"/>
      <c r="U1" s="44"/>
      <c r="V1" s="44"/>
      <c r="W1" s="44"/>
      <c r="X1" s="44"/>
      <c r="Y1" s="44"/>
      <c r="Z1" s="44"/>
      <c r="AA1" s="44"/>
      <c r="AB1" s="44"/>
      <c r="AC1" s="44"/>
      <c r="AD1" s="44"/>
      <c r="AE1" s="44"/>
      <c r="AF1" s="44"/>
      <c r="AG1" s="44"/>
      <c r="AH1" s="44"/>
      <c r="AI1" s="45"/>
    </row>
    <row r="2" spans="1:35" ht="15" customHeight="1">
      <c r="A2" s="46"/>
      <c r="B2" s="47"/>
      <c r="C2" s="47"/>
      <c r="D2" s="47"/>
      <c r="E2" s="47"/>
      <c r="F2" s="47"/>
      <c r="G2" s="47"/>
      <c r="H2" s="47"/>
      <c r="I2" s="47"/>
      <c r="J2" s="47"/>
      <c r="K2" s="47"/>
      <c r="L2" s="47"/>
      <c r="M2" s="47"/>
      <c r="N2" s="47"/>
      <c r="O2" s="47"/>
      <c r="P2" s="47"/>
      <c r="Q2" s="47"/>
      <c r="R2" s="47"/>
      <c r="S2" s="47"/>
      <c r="T2" s="47"/>
      <c r="U2" s="47"/>
      <c r="V2" s="47"/>
      <c r="W2" s="47"/>
      <c r="X2" s="47"/>
      <c r="Y2" s="47"/>
      <c r="Z2" s="47"/>
      <c r="AA2" s="47"/>
      <c r="AB2" s="47"/>
      <c r="AC2" s="47"/>
      <c r="AD2" s="47"/>
      <c r="AE2" s="47"/>
      <c r="AF2" s="47"/>
      <c r="AG2" s="47"/>
      <c r="AH2" s="47"/>
      <c r="AI2" s="48"/>
    </row>
    <row r="3" spans="1:35" ht="15" customHeight="1">
      <c r="A3" s="46"/>
      <c r="B3" s="47"/>
      <c r="C3" s="47"/>
      <c r="D3" s="47"/>
      <c r="E3" s="47"/>
      <c r="F3" s="47"/>
      <c r="G3" s="47"/>
      <c r="H3" s="47"/>
      <c r="I3" s="47"/>
      <c r="J3" s="47"/>
      <c r="K3" s="47"/>
      <c r="L3" s="47"/>
      <c r="M3" s="47"/>
      <c r="N3" s="47"/>
      <c r="O3" s="47"/>
      <c r="P3" s="47"/>
      <c r="Q3" s="47"/>
      <c r="R3" s="47"/>
      <c r="S3" s="47"/>
      <c r="T3" s="47"/>
      <c r="U3" s="47"/>
      <c r="V3" s="47"/>
      <c r="W3" s="47"/>
      <c r="X3" s="47"/>
      <c r="Y3" s="47"/>
      <c r="Z3" s="47"/>
      <c r="AA3" s="47"/>
      <c r="AB3" s="47"/>
      <c r="AC3" s="47"/>
      <c r="AD3" s="47"/>
      <c r="AE3" s="47"/>
      <c r="AF3" s="47"/>
      <c r="AG3" s="47"/>
      <c r="AH3" s="47"/>
      <c r="AI3" s="48"/>
    </row>
    <row r="4" spans="1:35" ht="15" customHeight="1">
      <c r="A4" s="46"/>
      <c r="B4" s="47"/>
      <c r="C4" s="47"/>
      <c r="D4" s="47"/>
      <c r="E4" s="47"/>
      <c r="F4" s="47"/>
      <c r="G4" s="47"/>
      <c r="H4" s="47"/>
      <c r="I4" s="47"/>
      <c r="J4" s="47"/>
      <c r="K4" s="47"/>
      <c r="L4" s="47"/>
      <c r="M4" s="47"/>
      <c r="N4" s="47"/>
      <c r="O4" s="47"/>
      <c r="P4" s="47"/>
      <c r="Q4" s="47"/>
      <c r="R4" s="47"/>
      <c r="S4" s="47"/>
      <c r="T4" s="47"/>
      <c r="U4" s="47"/>
      <c r="V4" s="47"/>
      <c r="W4" s="47"/>
      <c r="X4" s="47"/>
      <c r="Y4" s="47"/>
      <c r="Z4" s="47"/>
      <c r="AA4" s="47"/>
      <c r="AB4" s="47"/>
      <c r="AC4" s="47"/>
      <c r="AD4" s="47"/>
      <c r="AE4" s="47"/>
      <c r="AF4" s="47"/>
      <c r="AG4" s="47"/>
      <c r="AH4" s="47"/>
      <c r="AI4" s="48"/>
    </row>
    <row r="5" spans="1:35" ht="15" customHeight="1">
      <c r="A5" s="49"/>
      <c r="B5" s="50"/>
      <c r="C5" s="50"/>
      <c r="D5" s="50"/>
      <c r="E5" s="50"/>
      <c r="F5" s="50"/>
      <c r="G5" s="50"/>
      <c r="H5" s="50"/>
      <c r="I5" s="50"/>
      <c r="J5" s="50"/>
      <c r="K5" s="50"/>
      <c r="L5" s="50"/>
      <c r="M5" s="50"/>
      <c r="N5" s="50"/>
      <c r="O5" s="50"/>
      <c r="P5" s="50"/>
      <c r="Q5" s="50"/>
      <c r="R5" s="50"/>
      <c r="S5" s="50"/>
      <c r="T5" s="50"/>
      <c r="U5" s="50"/>
      <c r="V5" s="50"/>
      <c r="W5" s="50"/>
      <c r="X5" s="50"/>
      <c r="Y5" s="50"/>
      <c r="Z5" s="50"/>
      <c r="AA5" s="50"/>
      <c r="AB5" s="50"/>
      <c r="AC5" s="50"/>
      <c r="AD5" s="50"/>
      <c r="AE5" s="50"/>
      <c r="AF5" s="50"/>
      <c r="AG5" s="50"/>
      <c r="AH5" s="50"/>
      <c r="AI5" s="51"/>
    </row>
    <row r="6" spans="1:35">
      <c r="A6" s="64" t="s">
        <v>579</v>
      </c>
      <c r="B6" s="65"/>
      <c r="C6" s="65"/>
      <c r="D6" s="65"/>
      <c r="E6" s="65"/>
      <c r="F6" s="65"/>
      <c r="G6" s="65"/>
      <c r="H6" s="65"/>
      <c r="I6" s="65"/>
      <c r="J6" s="66"/>
      <c r="K6" s="68" t="s">
        <v>580</v>
      </c>
      <c r="L6" s="11"/>
      <c r="M6" s="11"/>
      <c r="N6" s="11"/>
      <c r="O6" s="11"/>
      <c r="P6" s="11"/>
      <c r="Q6" s="11"/>
      <c r="R6" s="11"/>
      <c r="S6" s="11"/>
      <c r="T6" s="11"/>
      <c r="U6" s="11"/>
      <c r="V6" s="7"/>
      <c r="W6" s="8"/>
      <c r="X6" s="8"/>
      <c r="Y6" s="8"/>
      <c r="Z6" s="8"/>
      <c r="AA6" s="8"/>
      <c r="AB6" s="8"/>
      <c r="AC6" s="8"/>
      <c r="AD6" s="8"/>
      <c r="AE6" s="8"/>
      <c r="AF6" s="70" t="s">
        <v>581</v>
      </c>
      <c r="AG6" s="58"/>
      <c r="AH6" s="59"/>
      <c r="AI6" s="59"/>
    </row>
    <row r="7" spans="1:35">
      <c r="A7" s="67"/>
      <c r="B7" s="65"/>
      <c r="C7" s="65"/>
      <c r="D7" s="65"/>
      <c r="E7" s="65"/>
      <c r="F7" s="65"/>
      <c r="G7" s="65"/>
      <c r="H7" s="65"/>
      <c r="I7" s="65"/>
      <c r="J7" s="66"/>
      <c r="K7" s="68"/>
      <c r="L7" s="11"/>
      <c r="M7" s="11"/>
      <c r="N7" s="11"/>
      <c r="O7" s="11"/>
      <c r="P7" s="11"/>
      <c r="Q7" s="11"/>
      <c r="R7" s="11"/>
      <c r="S7" s="11"/>
      <c r="T7" s="11"/>
      <c r="U7" s="11"/>
      <c r="V7" s="7"/>
      <c r="W7" s="8"/>
      <c r="X7" s="8"/>
      <c r="Y7" s="8"/>
      <c r="Z7" s="8"/>
      <c r="AA7" s="8"/>
      <c r="AB7" s="8"/>
      <c r="AC7" s="8"/>
      <c r="AD7" s="8"/>
      <c r="AE7" s="8"/>
      <c r="AF7" s="70"/>
      <c r="AG7" s="26"/>
      <c r="AH7" s="26"/>
      <c r="AI7" s="26"/>
    </row>
    <row r="8" spans="1:35">
      <c r="A8" s="67"/>
      <c r="B8" s="65"/>
      <c r="C8" s="65"/>
      <c r="D8" s="65"/>
      <c r="E8" s="65"/>
      <c r="F8" s="65"/>
      <c r="G8" s="65"/>
      <c r="H8" s="65"/>
      <c r="I8" s="65"/>
      <c r="J8" s="66"/>
      <c r="K8" s="68"/>
      <c r="L8" s="11"/>
      <c r="M8" s="11"/>
      <c r="N8" s="11"/>
      <c r="O8" s="11"/>
      <c r="P8" s="11"/>
      <c r="Q8" s="11"/>
      <c r="R8" s="11"/>
      <c r="S8" s="11"/>
      <c r="T8" s="11"/>
      <c r="U8" s="11"/>
      <c r="V8" s="7"/>
      <c r="W8" s="8"/>
      <c r="X8" s="8"/>
      <c r="Y8" s="8"/>
      <c r="Z8" s="8"/>
      <c r="AA8" s="8"/>
      <c r="AB8" s="8"/>
      <c r="AC8" s="8"/>
      <c r="AD8" s="8"/>
      <c r="AE8" s="8"/>
      <c r="AF8" s="70"/>
      <c r="AG8" s="26"/>
      <c r="AH8" s="26"/>
      <c r="AI8" s="26"/>
    </row>
    <row r="9" spans="1:35">
      <c r="A9" s="16"/>
      <c r="B9" s="17"/>
      <c r="C9" s="17"/>
      <c r="D9" s="17"/>
      <c r="E9" s="17"/>
      <c r="F9" s="17"/>
      <c r="G9" s="17"/>
      <c r="H9" s="17"/>
      <c r="I9" s="17"/>
      <c r="J9" s="18"/>
      <c r="K9" s="68"/>
      <c r="L9" s="11"/>
      <c r="M9" s="11"/>
      <c r="N9" s="11"/>
      <c r="O9" s="11"/>
      <c r="P9" s="11"/>
      <c r="Q9" s="11"/>
      <c r="R9" s="11"/>
      <c r="S9" s="11"/>
      <c r="T9" s="11"/>
      <c r="U9" s="11"/>
      <c r="V9" s="7"/>
      <c r="W9" s="8"/>
      <c r="X9" s="8"/>
      <c r="Y9" s="8"/>
      <c r="Z9" s="8"/>
      <c r="AA9" s="8"/>
      <c r="AB9" s="8"/>
      <c r="AC9" s="8"/>
      <c r="AD9" s="8"/>
      <c r="AE9" s="8"/>
      <c r="AF9" s="70"/>
      <c r="AG9" s="26"/>
      <c r="AH9" s="26"/>
      <c r="AI9" s="26"/>
    </row>
    <row r="10" spans="1:35">
      <c r="A10" s="16"/>
      <c r="B10" s="17"/>
      <c r="C10" s="17"/>
      <c r="D10" s="17"/>
      <c r="E10" s="17"/>
      <c r="F10" s="17"/>
      <c r="G10" s="17"/>
      <c r="H10" s="17"/>
      <c r="I10" s="17"/>
      <c r="J10" s="18"/>
      <c r="K10" s="68"/>
      <c r="L10" s="11"/>
      <c r="M10" s="11"/>
      <c r="N10" s="11"/>
      <c r="O10" s="11"/>
      <c r="P10" s="11"/>
      <c r="Q10" s="11"/>
      <c r="R10" s="11"/>
      <c r="S10" s="11"/>
      <c r="T10" s="11"/>
      <c r="U10" s="11"/>
      <c r="V10" s="7"/>
      <c r="W10" s="8"/>
      <c r="X10" s="8"/>
      <c r="Y10" s="8"/>
      <c r="Z10" s="8"/>
      <c r="AA10" s="8"/>
      <c r="AB10" s="8"/>
      <c r="AC10" s="8"/>
      <c r="AD10" s="8"/>
      <c r="AE10" s="8"/>
      <c r="AF10" s="70"/>
      <c r="AG10" s="26"/>
      <c r="AH10" s="26"/>
      <c r="AI10" s="26"/>
    </row>
    <row r="11" spans="1:35">
      <c r="A11" s="16"/>
      <c r="B11" s="17"/>
      <c r="C11" s="17"/>
      <c r="D11" s="17"/>
      <c r="E11" s="17"/>
      <c r="F11" s="17"/>
      <c r="G11" s="17"/>
      <c r="H11" s="17"/>
      <c r="I11" s="17"/>
      <c r="J11" s="18"/>
      <c r="K11" s="68"/>
      <c r="L11" s="11"/>
      <c r="M11" s="11"/>
      <c r="N11" s="11"/>
      <c r="O11" s="11"/>
      <c r="P11" s="11"/>
      <c r="Q11" s="11"/>
      <c r="R11" s="11"/>
      <c r="S11" s="11"/>
      <c r="T11" s="11"/>
      <c r="U11" s="11"/>
      <c r="V11" s="7"/>
      <c r="W11" s="8"/>
      <c r="X11" s="8"/>
      <c r="Y11" s="8"/>
      <c r="Z11" s="8"/>
      <c r="AA11" s="8"/>
      <c r="AB11" s="8"/>
      <c r="AC11" s="8"/>
      <c r="AD11" s="8"/>
      <c r="AE11" s="8"/>
      <c r="AF11" s="70"/>
      <c r="AG11" s="23"/>
      <c r="AH11" s="23"/>
      <c r="AI11" s="23"/>
    </row>
    <row r="12" spans="1:35" ht="15" customHeight="1">
      <c r="A12" s="16"/>
      <c r="B12" s="17"/>
      <c r="C12" s="17"/>
      <c r="D12" s="17"/>
      <c r="E12" s="17"/>
      <c r="F12" s="17"/>
      <c r="G12" s="17"/>
      <c r="H12" s="17"/>
      <c r="I12" s="17"/>
      <c r="J12" s="18"/>
      <c r="K12" s="68"/>
      <c r="L12" s="11"/>
      <c r="M12" s="11"/>
      <c r="N12" s="11"/>
      <c r="O12" s="11"/>
      <c r="P12" s="11"/>
      <c r="Q12" s="11"/>
      <c r="R12" s="11"/>
      <c r="S12" s="11"/>
      <c r="T12" s="11"/>
      <c r="U12" s="11"/>
      <c r="V12" s="7"/>
      <c r="W12" s="8"/>
      <c r="X12" s="8"/>
      <c r="Y12" s="8"/>
      <c r="Z12" s="8"/>
      <c r="AA12" s="8"/>
      <c r="AB12" s="8"/>
      <c r="AC12" s="8"/>
      <c r="AD12" s="8"/>
      <c r="AE12" s="8"/>
      <c r="AF12" s="70"/>
      <c r="AG12" s="23"/>
      <c r="AH12" s="23"/>
      <c r="AI12" s="23"/>
    </row>
    <row r="13" spans="1:35" ht="20.25">
      <c r="A13" s="16"/>
      <c r="B13" s="17"/>
      <c r="C13" s="17"/>
      <c r="D13" s="17"/>
      <c r="E13" s="17"/>
      <c r="F13" s="17"/>
      <c r="G13" s="17"/>
      <c r="H13" s="17"/>
      <c r="I13" s="17"/>
      <c r="J13" s="18"/>
      <c r="K13" s="68"/>
      <c r="L13" s="11"/>
      <c r="M13" s="11"/>
      <c r="N13" s="11"/>
      <c r="O13" s="11"/>
      <c r="P13" s="11"/>
      <c r="Q13" s="11"/>
      <c r="R13" s="11"/>
      <c r="S13" s="11"/>
      <c r="T13" s="11"/>
      <c r="U13" s="11"/>
      <c r="V13" s="7"/>
      <c r="W13" s="8"/>
      <c r="X13" s="8"/>
      <c r="Y13" s="8"/>
      <c r="Z13" s="8"/>
      <c r="AA13" s="8"/>
      <c r="AB13" s="8"/>
      <c r="AC13" s="8"/>
      <c r="AD13" s="8"/>
      <c r="AE13" s="8"/>
      <c r="AF13" s="70"/>
      <c r="AG13" s="60" t="s">
        <v>582</v>
      </c>
      <c r="AH13" s="61"/>
      <c r="AI13" s="61"/>
    </row>
    <row r="14" spans="1:35" ht="20.25">
      <c r="A14" s="16"/>
      <c r="B14" s="17"/>
      <c r="C14" s="17"/>
      <c r="D14" s="17"/>
      <c r="E14" s="17"/>
      <c r="F14" s="17"/>
      <c r="G14" s="17"/>
      <c r="H14" s="17"/>
      <c r="I14" s="17"/>
      <c r="J14" s="18"/>
      <c r="K14" s="68"/>
      <c r="L14" s="11"/>
      <c r="M14" s="11"/>
      <c r="N14" s="11"/>
      <c r="O14" s="11"/>
      <c r="P14" s="11"/>
      <c r="Q14" s="11"/>
      <c r="R14" s="11"/>
      <c r="S14" s="11"/>
      <c r="T14" s="11"/>
      <c r="U14" s="11"/>
      <c r="V14" s="7"/>
      <c r="W14" s="8"/>
      <c r="X14" s="8"/>
      <c r="Y14" s="8"/>
      <c r="Z14" s="8"/>
      <c r="AA14" s="8"/>
      <c r="AB14" s="8"/>
      <c r="AC14" s="8"/>
      <c r="AD14" s="8"/>
      <c r="AE14" s="8"/>
      <c r="AF14" s="70"/>
      <c r="AG14" s="52" t="s">
        <v>583</v>
      </c>
      <c r="AH14" s="53"/>
      <c r="AI14" s="53"/>
    </row>
    <row r="15" spans="1:35">
      <c r="A15" s="16"/>
      <c r="B15" s="17"/>
      <c r="C15" s="17"/>
      <c r="D15" s="17"/>
      <c r="E15" s="17"/>
      <c r="F15" s="17"/>
      <c r="G15" s="17"/>
      <c r="H15" s="17"/>
      <c r="I15" s="17"/>
      <c r="J15" s="18"/>
      <c r="K15" s="68"/>
      <c r="L15" s="11"/>
      <c r="M15" s="11"/>
      <c r="N15" s="11"/>
      <c r="O15" s="11"/>
      <c r="P15" s="11"/>
      <c r="Q15" s="11"/>
      <c r="R15" s="11"/>
      <c r="S15" s="11"/>
      <c r="T15" s="11"/>
      <c r="U15" s="11"/>
      <c r="V15" s="7"/>
      <c r="W15" s="8"/>
      <c r="X15" s="8"/>
      <c r="Y15" s="8"/>
      <c r="Z15" s="8"/>
      <c r="AA15" s="8"/>
      <c r="AB15" s="8"/>
      <c r="AC15" s="8"/>
      <c r="AD15" s="8"/>
      <c r="AE15" s="8"/>
      <c r="AF15" s="70"/>
      <c r="AG15" s="23"/>
      <c r="AH15" s="23"/>
      <c r="AI15" s="23"/>
    </row>
    <row r="16" spans="1:35" ht="18">
      <c r="A16" s="16"/>
      <c r="B16" s="17"/>
      <c r="C16" s="17"/>
      <c r="D16" s="17"/>
      <c r="E16" s="17"/>
      <c r="F16" s="17"/>
      <c r="G16" s="17"/>
      <c r="H16" s="17"/>
      <c r="I16" s="17"/>
      <c r="J16" s="18"/>
      <c r="K16" s="68"/>
      <c r="L16" s="11"/>
      <c r="M16" s="11"/>
      <c r="N16" s="11"/>
      <c r="O16" s="11"/>
      <c r="P16" s="11"/>
      <c r="Q16" s="11"/>
      <c r="R16" s="11"/>
      <c r="S16" s="11"/>
      <c r="T16" s="11"/>
      <c r="U16" s="11"/>
      <c r="V16" s="7"/>
      <c r="W16" s="8"/>
      <c r="X16" s="8"/>
      <c r="Y16" s="8"/>
      <c r="Z16" s="8"/>
      <c r="AA16" s="8"/>
      <c r="AB16" s="8"/>
      <c r="AC16" s="8"/>
      <c r="AD16" s="8"/>
      <c r="AE16" s="8"/>
      <c r="AF16" s="70"/>
      <c r="AG16" s="54">
        <f>analysis!C3</f>
        <v>166</v>
      </c>
      <c r="AH16" s="55"/>
      <c r="AI16" s="55"/>
    </row>
    <row r="17" spans="1:35">
      <c r="A17" s="16"/>
      <c r="B17" s="17"/>
      <c r="C17" s="17"/>
      <c r="D17" s="17"/>
      <c r="E17" s="17"/>
      <c r="F17" s="17"/>
      <c r="G17" s="17"/>
      <c r="H17" s="17"/>
      <c r="I17" s="17"/>
      <c r="J17" s="18"/>
      <c r="K17" s="68"/>
      <c r="L17" s="11"/>
      <c r="M17" s="11"/>
      <c r="N17" s="11"/>
      <c r="O17" s="11"/>
      <c r="P17" s="11"/>
      <c r="Q17" s="11"/>
      <c r="R17" s="11"/>
      <c r="S17" s="11"/>
      <c r="T17" s="11"/>
      <c r="U17" s="11"/>
      <c r="V17" s="7"/>
      <c r="W17" s="8"/>
      <c r="X17" s="8"/>
      <c r="Y17" s="8"/>
      <c r="Z17" s="8"/>
      <c r="AA17" s="8"/>
      <c r="AB17" s="8"/>
      <c r="AC17" s="8"/>
      <c r="AD17" s="8"/>
      <c r="AE17" s="8"/>
      <c r="AF17" s="70"/>
      <c r="AG17" s="23"/>
      <c r="AH17" s="23"/>
      <c r="AI17" s="23"/>
    </row>
    <row r="18" spans="1:35">
      <c r="A18" s="16"/>
      <c r="B18" s="17"/>
      <c r="C18" s="17"/>
      <c r="D18" s="17"/>
      <c r="E18" s="17"/>
      <c r="F18" s="17"/>
      <c r="G18" s="17"/>
      <c r="H18" s="17"/>
      <c r="I18" s="17"/>
      <c r="J18" s="18"/>
      <c r="K18" s="68"/>
      <c r="L18" s="11"/>
      <c r="M18" s="11"/>
      <c r="N18" s="11"/>
      <c r="O18" s="11"/>
      <c r="P18" s="11"/>
      <c r="Q18" s="11"/>
      <c r="R18" s="11"/>
      <c r="S18" s="11"/>
      <c r="T18" s="11"/>
      <c r="U18" s="11"/>
      <c r="V18" s="7"/>
      <c r="W18" s="8"/>
      <c r="X18" s="8"/>
      <c r="Y18" s="8"/>
      <c r="Z18" s="8"/>
      <c r="AA18" s="8"/>
      <c r="AB18" s="8"/>
      <c r="AC18" s="8"/>
      <c r="AD18" s="8"/>
      <c r="AE18" s="8"/>
      <c r="AF18" s="70"/>
      <c r="AG18" s="26"/>
      <c r="AH18" s="26"/>
      <c r="AI18" s="26"/>
    </row>
    <row r="19" spans="1:35">
      <c r="A19" s="16"/>
      <c r="B19" s="17"/>
      <c r="C19" s="17"/>
      <c r="D19" s="17"/>
      <c r="E19" s="17"/>
      <c r="F19" s="17"/>
      <c r="G19" s="17"/>
      <c r="H19" s="17"/>
      <c r="I19" s="17"/>
      <c r="J19" s="18"/>
      <c r="K19" s="68"/>
      <c r="L19" s="11"/>
      <c r="M19" s="11"/>
      <c r="N19" s="11"/>
      <c r="O19" s="11"/>
      <c r="P19" s="11"/>
      <c r="Q19" s="11"/>
      <c r="R19" s="11"/>
      <c r="S19" s="11"/>
      <c r="T19" s="11"/>
      <c r="U19" s="11"/>
      <c r="V19" s="7"/>
      <c r="W19" s="8"/>
      <c r="X19" s="8"/>
      <c r="Y19" s="8"/>
      <c r="Z19" s="8"/>
      <c r="AA19" s="8"/>
      <c r="AB19" s="8"/>
      <c r="AC19" s="8"/>
      <c r="AD19" s="8"/>
      <c r="AE19" s="8"/>
      <c r="AF19" s="70"/>
      <c r="AG19" s="26"/>
      <c r="AH19" s="26"/>
      <c r="AI19" s="26"/>
    </row>
    <row r="20" spans="1:35">
      <c r="A20" s="16"/>
      <c r="B20" s="17"/>
      <c r="C20" s="17"/>
      <c r="D20" s="17"/>
      <c r="E20" s="17"/>
      <c r="F20" s="17"/>
      <c r="G20" s="17"/>
      <c r="H20" s="17"/>
      <c r="I20" s="17"/>
      <c r="J20" s="18"/>
      <c r="K20" s="68"/>
      <c r="L20" s="11"/>
      <c r="M20" s="11"/>
      <c r="N20" s="11"/>
      <c r="O20" s="11"/>
      <c r="P20" s="11"/>
      <c r="Q20" s="11"/>
      <c r="R20" s="11"/>
      <c r="S20" s="11"/>
      <c r="T20" s="11"/>
      <c r="U20" s="11"/>
      <c r="V20" s="7"/>
      <c r="W20" s="8"/>
      <c r="X20" s="8"/>
      <c r="Y20" s="8"/>
      <c r="Z20" s="8"/>
      <c r="AA20" s="8"/>
      <c r="AB20" s="8"/>
      <c r="AC20" s="8"/>
      <c r="AD20" s="8"/>
      <c r="AE20" s="8"/>
      <c r="AF20" s="70"/>
      <c r="AG20" s="26"/>
      <c r="AH20" s="26"/>
      <c r="AI20" s="26"/>
    </row>
    <row r="21" spans="1:35">
      <c r="A21" s="16"/>
      <c r="B21" s="17"/>
      <c r="C21" s="17"/>
      <c r="D21" s="17"/>
      <c r="E21" s="17"/>
      <c r="F21" s="17"/>
      <c r="G21" s="17"/>
      <c r="H21" s="17"/>
      <c r="I21" s="17"/>
      <c r="J21" s="18"/>
      <c r="K21" s="68"/>
      <c r="L21" s="11"/>
      <c r="M21" s="11"/>
      <c r="N21" s="11"/>
      <c r="O21" s="11"/>
      <c r="P21" s="11"/>
      <c r="Q21" s="11"/>
      <c r="R21" s="11"/>
      <c r="S21" s="11"/>
      <c r="T21" s="11"/>
      <c r="U21" s="11"/>
      <c r="V21" s="7"/>
      <c r="W21" s="8"/>
      <c r="X21" s="8"/>
      <c r="Y21" s="8"/>
      <c r="Z21" s="8"/>
      <c r="AA21" s="8"/>
      <c r="AB21" s="8"/>
      <c r="AC21" s="8"/>
      <c r="AD21" s="8"/>
      <c r="AE21" s="8"/>
      <c r="AF21" s="70"/>
      <c r="AG21" s="23"/>
      <c r="AH21" s="23"/>
      <c r="AI21" s="23"/>
    </row>
    <row r="22" spans="1:35">
      <c r="A22" s="16"/>
      <c r="B22" s="17"/>
      <c r="C22" s="17"/>
      <c r="D22" s="17"/>
      <c r="E22" s="17"/>
      <c r="F22" s="17"/>
      <c r="G22" s="17"/>
      <c r="H22" s="17"/>
      <c r="I22" s="17"/>
      <c r="J22" s="18"/>
      <c r="K22" s="68"/>
      <c r="L22" s="11"/>
      <c r="M22" s="11"/>
      <c r="N22" s="11"/>
      <c r="O22" s="11"/>
      <c r="P22" s="11"/>
      <c r="Q22" s="11"/>
      <c r="R22" s="11"/>
      <c r="S22" s="11"/>
      <c r="T22" s="11"/>
      <c r="U22" s="11"/>
      <c r="V22" s="7"/>
      <c r="W22" s="8"/>
      <c r="X22" s="8"/>
      <c r="Y22" s="8"/>
      <c r="Z22" s="8"/>
      <c r="AA22" s="8"/>
      <c r="AB22" s="8"/>
      <c r="AC22" s="8"/>
      <c r="AD22" s="8"/>
      <c r="AE22" s="8"/>
      <c r="AF22" s="70"/>
      <c r="AG22" s="23"/>
      <c r="AH22" s="23"/>
      <c r="AI22" s="23"/>
    </row>
    <row r="23" spans="1:35">
      <c r="A23" s="16"/>
      <c r="B23" s="17"/>
      <c r="C23" s="17"/>
      <c r="D23" s="17"/>
      <c r="E23" s="17"/>
      <c r="F23" s="17"/>
      <c r="G23" s="17"/>
      <c r="H23" s="17"/>
      <c r="I23" s="17"/>
      <c r="J23" s="18"/>
      <c r="K23" s="68"/>
      <c r="L23" s="11"/>
      <c r="M23" s="11"/>
      <c r="N23" s="11"/>
      <c r="O23" s="11"/>
      <c r="P23" s="11"/>
      <c r="Q23" s="11"/>
      <c r="R23" s="11"/>
      <c r="S23" s="11"/>
      <c r="T23" s="11"/>
      <c r="U23" s="11"/>
      <c r="V23" s="7"/>
      <c r="W23" s="8"/>
      <c r="X23" s="8"/>
      <c r="Y23" s="8"/>
      <c r="Z23" s="8"/>
      <c r="AA23" s="8"/>
      <c r="AB23" s="8"/>
      <c r="AC23" s="8"/>
      <c r="AD23" s="8"/>
      <c r="AE23" s="8"/>
      <c r="AF23" s="70"/>
      <c r="AG23" s="23"/>
      <c r="AH23" s="23"/>
      <c r="AI23" s="23"/>
    </row>
    <row r="24" spans="1:35" ht="20.25">
      <c r="A24" s="16"/>
      <c r="B24" s="17"/>
      <c r="C24" s="17"/>
      <c r="D24" s="17"/>
      <c r="E24" s="17"/>
      <c r="F24" s="17"/>
      <c r="G24" s="17"/>
      <c r="H24" s="17"/>
      <c r="I24" s="17"/>
      <c r="J24" s="18"/>
      <c r="K24" s="68"/>
      <c r="L24" s="11"/>
      <c r="M24" s="11"/>
      <c r="N24" s="11"/>
      <c r="O24" s="11"/>
      <c r="P24" s="11"/>
      <c r="Q24" s="11"/>
      <c r="R24" s="11"/>
      <c r="S24" s="11"/>
      <c r="T24" s="11"/>
      <c r="U24" s="11"/>
      <c r="V24" s="7"/>
      <c r="W24" s="8"/>
      <c r="X24" s="8"/>
      <c r="Y24" s="8"/>
      <c r="Z24" s="8"/>
      <c r="AA24" s="8"/>
      <c r="AB24" s="8"/>
      <c r="AC24" s="8"/>
      <c r="AD24" s="8"/>
      <c r="AE24" s="8"/>
      <c r="AF24" s="70"/>
      <c r="AG24" s="56" t="s">
        <v>563</v>
      </c>
      <c r="AH24" s="57"/>
      <c r="AI24" s="57"/>
    </row>
    <row r="25" spans="1:35" ht="20.25">
      <c r="A25" s="16"/>
      <c r="B25" s="17"/>
      <c r="C25" s="17"/>
      <c r="D25" s="17"/>
      <c r="E25" s="17"/>
      <c r="F25" s="17"/>
      <c r="G25" s="17"/>
      <c r="H25" s="17"/>
      <c r="I25" s="17"/>
      <c r="J25" s="18"/>
      <c r="K25" s="68"/>
      <c r="L25" s="11"/>
      <c r="M25" s="11"/>
      <c r="N25" s="11"/>
      <c r="O25" s="11"/>
      <c r="P25" s="11"/>
      <c r="Q25" s="11"/>
      <c r="R25" s="11"/>
      <c r="S25" s="11"/>
      <c r="T25" s="11"/>
      <c r="U25" s="11"/>
      <c r="V25" s="7"/>
      <c r="W25" s="8"/>
      <c r="X25" s="8"/>
      <c r="Y25" s="8"/>
      <c r="Z25" s="8"/>
      <c r="AA25" s="8"/>
      <c r="AB25" s="8"/>
      <c r="AC25" s="8"/>
      <c r="AD25" s="8"/>
      <c r="AE25" s="8"/>
      <c r="AF25" s="70"/>
      <c r="AG25" s="27"/>
      <c r="AH25" s="28"/>
      <c r="AI25" s="28"/>
    </row>
    <row r="26" spans="1:35" ht="18">
      <c r="A26" s="16"/>
      <c r="B26" s="17"/>
      <c r="C26" s="17"/>
      <c r="D26" s="17"/>
      <c r="E26" s="17"/>
      <c r="F26" s="17"/>
      <c r="G26" s="17"/>
      <c r="H26" s="17"/>
      <c r="I26" s="17"/>
      <c r="J26" s="18"/>
      <c r="K26" s="68"/>
      <c r="L26" s="11"/>
      <c r="M26" s="11"/>
      <c r="N26" s="11"/>
      <c r="O26" s="11"/>
      <c r="P26" s="11"/>
      <c r="Q26" s="11"/>
      <c r="R26" s="11"/>
      <c r="S26" s="11"/>
      <c r="T26" s="11"/>
      <c r="U26" s="11"/>
      <c r="V26" s="7"/>
      <c r="W26" s="8"/>
      <c r="X26" s="8"/>
      <c r="Y26" s="8"/>
      <c r="Z26" s="8"/>
      <c r="AA26" s="8"/>
      <c r="AB26" s="8"/>
      <c r="AC26" s="8"/>
      <c r="AD26" s="8"/>
      <c r="AE26" s="8"/>
      <c r="AF26" s="70"/>
      <c r="AG26" s="54" t="str">
        <f>analysis!B4</f>
        <v>Alaska</v>
      </c>
      <c r="AH26" s="55"/>
      <c r="AI26" s="55"/>
    </row>
    <row r="27" spans="1:35" ht="18">
      <c r="A27" s="16"/>
      <c r="B27" s="17"/>
      <c r="C27" s="17"/>
      <c r="D27" s="17"/>
      <c r="E27" s="17"/>
      <c r="F27" s="17"/>
      <c r="G27" s="17"/>
      <c r="H27" s="17"/>
      <c r="I27" s="17"/>
      <c r="J27" s="18"/>
      <c r="K27" s="68"/>
      <c r="L27" s="11"/>
      <c r="M27" s="11"/>
      <c r="N27" s="11"/>
      <c r="O27" s="11"/>
      <c r="P27" s="11"/>
      <c r="Q27" s="11"/>
      <c r="R27" s="11"/>
      <c r="S27" s="11"/>
      <c r="T27" s="11"/>
      <c r="U27" s="11"/>
      <c r="V27" s="7"/>
      <c r="W27" s="8"/>
      <c r="X27" s="8"/>
      <c r="Y27" s="8"/>
      <c r="Z27" s="8"/>
      <c r="AA27" s="8"/>
      <c r="AB27" s="8"/>
      <c r="AC27" s="8"/>
      <c r="AD27" s="8"/>
      <c r="AE27" s="8"/>
      <c r="AF27" s="70"/>
      <c r="AG27" s="54">
        <f>analysis!C4</f>
        <v>28</v>
      </c>
      <c r="AH27" s="55"/>
      <c r="AI27" s="55"/>
    </row>
    <row r="28" spans="1:35">
      <c r="A28" s="16"/>
      <c r="B28" s="17"/>
      <c r="C28" s="17"/>
      <c r="D28" s="17"/>
      <c r="E28" s="17"/>
      <c r="F28" s="17"/>
      <c r="G28" s="17"/>
      <c r="H28" s="17"/>
      <c r="I28" s="17"/>
      <c r="J28" s="18"/>
      <c r="K28" s="68"/>
      <c r="L28" s="11"/>
      <c r="M28" s="11"/>
      <c r="N28" s="11"/>
      <c r="O28" s="11"/>
      <c r="P28" s="11"/>
      <c r="Q28" s="11"/>
      <c r="R28" s="11"/>
      <c r="S28" s="11"/>
      <c r="T28" s="11"/>
      <c r="U28" s="11"/>
      <c r="V28" s="7"/>
      <c r="W28" s="8"/>
      <c r="X28" s="8"/>
      <c r="Y28" s="8"/>
      <c r="Z28" s="8"/>
      <c r="AA28" s="8"/>
      <c r="AB28" s="8"/>
      <c r="AC28" s="8"/>
      <c r="AD28" s="8"/>
      <c r="AE28" s="8"/>
      <c r="AF28" s="70"/>
      <c r="AG28" s="23"/>
      <c r="AH28" s="23"/>
      <c r="AI28" s="23"/>
    </row>
    <row r="29" spans="1:35">
      <c r="A29" s="16"/>
      <c r="B29" s="17"/>
      <c r="C29" s="17"/>
      <c r="D29" s="17"/>
      <c r="E29" s="17"/>
      <c r="F29" s="17"/>
      <c r="G29" s="17"/>
      <c r="H29" s="17"/>
      <c r="I29" s="17"/>
      <c r="J29" s="18"/>
      <c r="K29" s="68"/>
      <c r="L29" s="11"/>
      <c r="M29" s="11"/>
      <c r="N29" s="11"/>
      <c r="O29" s="11"/>
      <c r="P29" s="11"/>
      <c r="Q29" s="11"/>
      <c r="R29" s="11"/>
      <c r="S29" s="11"/>
      <c r="T29" s="11"/>
      <c r="U29" s="11"/>
      <c r="V29" s="7"/>
      <c r="W29" s="8"/>
      <c r="X29" s="8"/>
      <c r="Y29" s="8"/>
      <c r="Z29" s="8"/>
      <c r="AA29" s="8"/>
      <c r="AB29" s="8"/>
      <c r="AC29" s="8"/>
      <c r="AD29" s="8"/>
      <c r="AE29" s="8"/>
      <c r="AF29" s="70"/>
      <c r="AG29" s="23"/>
      <c r="AH29" s="23"/>
      <c r="AI29" s="23"/>
    </row>
    <row r="30" spans="1:35">
      <c r="A30" s="16"/>
      <c r="B30" s="17"/>
      <c r="C30" s="17"/>
      <c r="D30" s="17"/>
      <c r="E30" s="17"/>
      <c r="F30" s="17"/>
      <c r="G30" s="17"/>
      <c r="H30" s="17"/>
      <c r="I30" s="17"/>
      <c r="J30" s="18"/>
      <c r="K30" s="68"/>
      <c r="L30" s="11"/>
      <c r="M30" s="11"/>
      <c r="N30" s="11"/>
      <c r="O30" s="11"/>
      <c r="P30" s="11"/>
      <c r="Q30" s="11"/>
      <c r="R30" s="11"/>
      <c r="S30" s="11"/>
      <c r="T30" s="11"/>
      <c r="U30" s="11"/>
      <c r="V30" s="7"/>
      <c r="W30" s="8"/>
      <c r="X30" s="8"/>
      <c r="Y30" s="8"/>
      <c r="Z30" s="8"/>
      <c r="AA30" s="8"/>
      <c r="AB30" s="8"/>
      <c r="AC30" s="8"/>
      <c r="AD30" s="8"/>
      <c r="AE30" s="8"/>
      <c r="AF30" s="70"/>
      <c r="AG30" s="23"/>
      <c r="AH30" s="23"/>
      <c r="AI30" s="23"/>
    </row>
    <row r="31" spans="1:35">
      <c r="A31" s="16"/>
      <c r="B31" s="17"/>
      <c r="C31" s="17"/>
      <c r="D31" s="17"/>
      <c r="E31" s="17"/>
      <c r="F31" s="17"/>
      <c r="G31" s="17"/>
      <c r="H31" s="17"/>
      <c r="I31" s="17"/>
      <c r="J31" s="18"/>
      <c r="K31" s="68"/>
      <c r="L31" s="11"/>
      <c r="M31" s="11"/>
      <c r="N31" s="11"/>
      <c r="O31" s="11"/>
      <c r="P31" s="11"/>
      <c r="Q31" s="11"/>
      <c r="R31" s="11"/>
      <c r="S31" s="11"/>
      <c r="T31" s="11"/>
      <c r="U31" s="11"/>
      <c r="V31" s="7"/>
      <c r="W31" s="8"/>
      <c r="X31" s="8"/>
      <c r="Y31" s="8"/>
      <c r="Z31" s="8"/>
      <c r="AA31" s="8"/>
      <c r="AB31" s="8"/>
      <c r="AC31" s="8"/>
      <c r="AD31" s="8"/>
      <c r="AE31" s="8"/>
      <c r="AF31" s="70"/>
      <c r="AG31" s="23"/>
      <c r="AH31" s="23"/>
      <c r="AI31" s="23"/>
    </row>
    <row r="32" spans="1:35">
      <c r="A32" s="16"/>
      <c r="B32" s="17"/>
      <c r="C32" s="17"/>
      <c r="D32" s="17"/>
      <c r="E32" s="17"/>
      <c r="F32" s="17"/>
      <c r="G32" s="17"/>
      <c r="H32" s="17"/>
      <c r="I32" s="17"/>
      <c r="J32" s="18"/>
      <c r="K32" s="68"/>
      <c r="L32" s="11"/>
      <c r="M32" s="11"/>
      <c r="N32" s="11"/>
      <c r="O32" s="11"/>
      <c r="P32" s="11"/>
      <c r="Q32" s="11"/>
      <c r="R32" s="11"/>
      <c r="S32" s="11"/>
      <c r="T32" s="11"/>
      <c r="U32" s="11"/>
      <c r="V32" s="7"/>
      <c r="W32" s="8"/>
      <c r="X32" s="8"/>
      <c r="Y32" s="8"/>
      <c r="Z32" s="8"/>
      <c r="AA32" s="8"/>
      <c r="AB32" s="8"/>
      <c r="AC32" s="8"/>
      <c r="AD32" s="8"/>
      <c r="AE32" s="8"/>
      <c r="AF32" s="70"/>
      <c r="AG32" s="23"/>
      <c r="AH32" s="23"/>
      <c r="AI32" s="23"/>
    </row>
    <row r="33" spans="1:35">
      <c r="A33" s="16"/>
      <c r="B33" s="17"/>
      <c r="C33" s="17"/>
      <c r="D33" s="17"/>
      <c r="E33" s="17"/>
      <c r="F33" s="17"/>
      <c r="G33" s="17"/>
      <c r="H33" s="17"/>
      <c r="I33" s="17"/>
      <c r="J33" s="18"/>
      <c r="K33" s="68"/>
      <c r="L33" s="11"/>
      <c r="M33" s="11"/>
      <c r="N33" s="11"/>
      <c r="O33" s="11"/>
      <c r="P33" s="11"/>
      <c r="Q33" s="11"/>
      <c r="R33" s="11"/>
      <c r="S33" s="11"/>
      <c r="T33" s="11"/>
      <c r="U33" s="11"/>
      <c r="V33" s="7"/>
      <c r="W33" s="8"/>
      <c r="X33" s="8"/>
      <c r="Y33" s="8"/>
      <c r="Z33" s="8"/>
      <c r="AA33" s="8"/>
      <c r="AB33" s="8"/>
      <c r="AC33" s="8"/>
      <c r="AD33" s="8"/>
      <c r="AE33" s="8"/>
      <c r="AF33" s="70"/>
      <c r="AG33" s="23"/>
      <c r="AH33" s="23"/>
      <c r="AI33" s="23"/>
    </row>
    <row r="34" spans="1:35">
      <c r="A34" s="16"/>
      <c r="B34" s="17"/>
      <c r="C34" s="17"/>
      <c r="D34" s="17"/>
      <c r="E34" s="17"/>
      <c r="F34" s="17"/>
      <c r="G34" s="17"/>
      <c r="H34" s="17"/>
      <c r="I34" s="17"/>
      <c r="J34" s="18"/>
      <c r="K34" s="68"/>
      <c r="L34" s="11"/>
      <c r="M34" s="11"/>
      <c r="N34" s="11"/>
      <c r="O34" s="11"/>
      <c r="P34" s="11"/>
      <c r="Q34" s="11"/>
      <c r="R34" s="11"/>
      <c r="S34" s="11"/>
      <c r="T34" s="11"/>
      <c r="U34" s="11"/>
      <c r="V34" s="7"/>
      <c r="W34" s="8"/>
      <c r="X34" s="8"/>
      <c r="Y34" s="8"/>
      <c r="Z34" s="8"/>
      <c r="AA34" s="8"/>
      <c r="AB34" s="8"/>
      <c r="AC34" s="8"/>
      <c r="AD34" s="8"/>
      <c r="AE34" s="8"/>
      <c r="AF34" s="70"/>
      <c r="AG34" s="23"/>
      <c r="AH34" s="23"/>
      <c r="AI34" s="23"/>
    </row>
    <row r="35" spans="1:35">
      <c r="A35" s="16"/>
      <c r="B35" s="17"/>
      <c r="C35" s="17"/>
      <c r="D35" s="17"/>
      <c r="E35" s="17"/>
      <c r="F35" s="17"/>
      <c r="G35" s="17"/>
      <c r="H35" s="17"/>
      <c r="I35" s="17"/>
      <c r="J35" s="18"/>
      <c r="K35" s="68"/>
      <c r="L35" s="11"/>
      <c r="M35" s="11"/>
      <c r="N35" s="11"/>
      <c r="O35" s="11"/>
      <c r="P35" s="11"/>
      <c r="Q35" s="11"/>
      <c r="R35" s="11"/>
      <c r="S35" s="11"/>
      <c r="T35" s="11"/>
      <c r="U35" s="11"/>
      <c r="V35" s="7"/>
      <c r="W35" s="8"/>
      <c r="X35" s="8"/>
      <c r="Y35" s="8"/>
      <c r="Z35" s="8"/>
      <c r="AA35" s="8"/>
      <c r="AB35" s="8"/>
      <c r="AC35" s="8"/>
      <c r="AD35" s="8"/>
      <c r="AE35" s="8"/>
      <c r="AF35" s="70"/>
      <c r="AG35" s="23"/>
      <c r="AH35" s="23"/>
      <c r="AI35" s="23"/>
    </row>
    <row r="36" spans="1:35" ht="20.25" customHeight="1">
      <c r="A36" s="16"/>
      <c r="B36" s="17"/>
      <c r="C36" s="17"/>
      <c r="D36" s="17"/>
      <c r="E36" s="17"/>
      <c r="F36" s="17"/>
      <c r="G36" s="17"/>
      <c r="H36" s="17"/>
      <c r="I36" s="17"/>
      <c r="J36" s="18"/>
      <c r="K36" s="69"/>
      <c r="L36" s="12"/>
      <c r="M36" s="12"/>
      <c r="N36" s="12"/>
      <c r="O36" s="12"/>
      <c r="P36" s="12"/>
      <c r="Q36" s="12"/>
      <c r="R36" s="12"/>
      <c r="S36" s="12"/>
      <c r="T36" s="12"/>
      <c r="U36" s="12"/>
      <c r="V36" s="9"/>
      <c r="W36" s="10"/>
      <c r="X36" s="10"/>
      <c r="Y36" s="10"/>
      <c r="Z36" s="10"/>
      <c r="AA36" s="10"/>
      <c r="AB36" s="10"/>
      <c r="AC36" s="10"/>
      <c r="AD36" s="10"/>
      <c r="AE36" s="10"/>
      <c r="AF36" s="70"/>
      <c r="AG36" s="56" t="s">
        <v>565</v>
      </c>
      <c r="AH36" s="57"/>
      <c r="AI36" s="57"/>
    </row>
    <row r="37" spans="1:35" ht="15" customHeight="1">
      <c r="A37" s="16"/>
      <c r="B37" s="17"/>
      <c r="C37" s="17"/>
      <c r="D37" s="17"/>
      <c r="E37" s="17"/>
      <c r="F37" s="17"/>
      <c r="G37" s="17"/>
      <c r="H37" s="17"/>
      <c r="I37" s="17"/>
      <c r="J37" s="18"/>
      <c r="K37" s="65" t="s">
        <v>584</v>
      </c>
      <c r="L37" s="65"/>
      <c r="M37" s="65"/>
      <c r="N37" s="65"/>
      <c r="O37" s="65"/>
      <c r="P37" s="65"/>
      <c r="Q37" s="65"/>
      <c r="R37" s="65"/>
      <c r="S37" s="65"/>
      <c r="T37" s="65"/>
      <c r="U37" s="65"/>
      <c r="V37" s="22"/>
      <c r="W37" s="17"/>
      <c r="X37" s="17"/>
      <c r="Y37" s="17"/>
      <c r="Z37" s="17"/>
      <c r="AA37" s="17"/>
      <c r="AB37" s="17"/>
      <c r="AC37" s="17"/>
      <c r="AD37" s="17"/>
      <c r="AE37" s="17"/>
      <c r="AF37" s="70"/>
      <c r="AG37" s="27"/>
      <c r="AH37" s="28"/>
      <c r="AI37" s="28"/>
    </row>
    <row r="38" spans="1:35" ht="15" customHeight="1">
      <c r="A38" s="16"/>
      <c r="B38" s="17"/>
      <c r="C38" s="17"/>
      <c r="D38" s="17"/>
      <c r="E38" s="17"/>
      <c r="F38" s="17"/>
      <c r="G38" s="17"/>
      <c r="H38" s="17"/>
      <c r="I38" s="17"/>
      <c r="J38" s="18"/>
      <c r="K38" s="65"/>
      <c r="L38" s="65"/>
      <c r="M38" s="65"/>
      <c r="N38" s="65"/>
      <c r="O38" s="65"/>
      <c r="P38" s="65"/>
      <c r="Q38" s="65"/>
      <c r="R38" s="65"/>
      <c r="S38" s="65"/>
      <c r="T38" s="65"/>
      <c r="U38" s="65"/>
      <c r="V38" s="22"/>
      <c r="W38" s="17"/>
      <c r="X38" s="17"/>
      <c r="Y38" s="17"/>
      <c r="Z38" s="17"/>
      <c r="AA38" s="17"/>
      <c r="AB38" s="17"/>
      <c r="AC38" s="17"/>
      <c r="AD38" s="17"/>
      <c r="AE38" s="17"/>
      <c r="AF38" s="70"/>
      <c r="AG38" s="26"/>
      <c r="AH38" s="26"/>
      <c r="AI38" s="26"/>
    </row>
    <row r="39" spans="1:35" ht="15" customHeight="1">
      <c r="A39" s="16"/>
      <c r="B39" s="17"/>
      <c r="C39" s="17"/>
      <c r="D39" s="17"/>
      <c r="E39" s="17"/>
      <c r="F39" s="17"/>
      <c r="G39" s="17"/>
      <c r="H39" s="17"/>
      <c r="I39" s="17"/>
      <c r="J39" s="18"/>
      <c r="K39" s="65"/>
      <c r="L39" s="65"/>
      <c r="M39" s="65"/>
      <c r="N39" s="65"/>
      <c r="O39" s="65"/>
      <c r="P39" s="65"/>
      <c r="Q39" s="65"/>
      <c r="R39" s="65"/>
      <c r="S39" s="65"/>
      <c r="T39" s="65"/>
      <c r="U39" s="65"/>
      <c r="V39" s="22"/>
      <c r="W39" s="17"/>
      <c r="X39" s="17"/>
      <c r="Y39" s="17"/>
      <c r="Z39" s="17"/>
      <c r="AA39" s="17"/>
      <c r="AB39" s="17"/>
      <c r="AC39" s="17"/>
      <c r="AD39" s="17"/>
      <c r="AE39" s="17"/>
      <c r="AF39" s="70"/>
      <c r="AG39" s="54" t="str">
        <f>analysis!B5</f>
        <v>August</v>
      </c>
      <c r="AH39" s="55"/>
      <c r="AI39" s="55"/>
    </row>
    <row r="40" spans="1:35" ht="15" customHeight="1">
      <c r="A40" s="16"/>
      <c r="B40" s="17"/>
      <c r="C40" s="17"/>
      <c r="D40" s="17"/>
      <c r="E40" s="17"/>
      <c r="F40" s="17"/>
      <c r="G40" s="17"/>
      <c r="H40" s="17"/>
      <c r="I40" s="17"/>
      <c r="J40" s="18"/>
      <c r="K40" s="13"/>
      <c r="L40" s="13"/>
      <c r="M40" s="13"/>
      <c r="N40" s="13"/>
      <c r="O40" s="13"/>
      <c r="P40" s="13"/>
      <c r="Q40" s="13"/>
      <c r="R40" s="13"/>
      <c r="S40" s="13"/>
      <c r="T40" s="13"/>
      <c r="U40" s="14"/>
      <c r="V40" s="16"/>
      <c r="W40" s="17"/>
      <c r="X40" s="17"/>
      <c r="Y40" s="17"/>
      <c r="Z40" s="17"/>
      <c r="AA40" s="17"/>
      <c r="AB40" s="17"/>
      <c r="AC40" s="17"/>
      <c r="AD40" s="17"/>
      <c r="AE40" s="17"/>
      <c r="AF40" s="70"/>
      <c r="AG40" s="62">
        <f>analysis!C5</f>
        <v>28</v>
      </c>
      <c r="AH40" s="63"/>
      <c r="AI40" s="63"/>
    </row>
    <row r="41" spans="1:35">
      <c r="A41" s="16"/>
      <c r="B41" s="17"/>
      <c r="C41" s="17"/>
      <c r="D41" s="17"/>
      <c r="E41" s="17"/>
      <c r="F41" s="17"/>
      <c r="G41" s="17"/>
      <c r="H41" s="17"/>
      <c r="I41" s="17"/>
      <c r="J41" s="18"/>
      <c r="K41" s="14"/>
      <c r="L41" s="14"/>
      <c r="M41" s="14"/>
      <c r="N41" s="14"/>
      <c r="O41" s="14"/>
      <c r="P41" s="14"/>
      <c r="Q41" s="14"/>
      <c r="R41" s="14"/>
      <c r="S41" s="14"/>
      <c r="T41" s="14"/>
      <c r="U41" s="14"/>
      <c r="V41" s="16"/>
      <c r="W41" s="17"/>
      <c r="X41" s="17"/>
      <c r="Y41" s="17"/>
      <c r="Z41" s="17"/>
      <c r="AA41" s="17"/>
      <c r="AB41" s="17"/>
      <c r="AC41" s="17"/>
      <c r="AD41" s="17"/>
      <c r="AE41" s="17"/>
      <c r="AF41" s="70"/>
      <c r="AG41" s="23"/>
      <c r="AH41" s="23"/>
      <c r="AI41" s="23"/>
    </row>
    <row r="42" spans="1:35">
      <c r="A42" s="16"/>
      <c r="B42" s="17"/>
      <c r="C42" s="17"/>
      <c r="D42" s="17"/>
      <c r="E42" s="17"/>
      <c r="F42" s="17"/>
      <c r="G42" s="17"/>
      <c r="H42" s="17"/>
      <c r="I42" s="17"/>
      <c r="J42" s="18"/>
      <c r="K42" s="14"/>
      <c r="L42" s="14"/>
      <c r="M42" s="14"/>
      <c r="N42" s="14"/>
      <c r="O42" s="14"/>
      <c r="P42" s="14"/>
      <c r="Q42" s="14"/>
      <c r="R42" s="14"/>
      <c r="S42" s="14"/>
      <c r="T42" s="14"/>
      <c r="U42" s="14"/>
      <c r="V42" s="16"/>
      <c r="W42" s="17"/>
      <c r="X42" s="17"/>
      <c r="Y42" s="17"/>
      <c r="Z42" s="17"/>
      <c r="AA42" s="17"/>
      <c r="AB42" s="17"/>
      <c r="AC42" s="17"/>
      <c r="AD42" s="17"/>
      <c r="AE42" s="17"/>
      <c r="AF42" s="70"/>
      <c r="AG42" s="23"/>
      <c r="AH42" s="23"/>
      <c r="AI42" s="23"/>
    </row>
    <row r="43" spans="1:35">
      <c r="A43" s="16"/>
      <c r="B43" s="17"/>
      <c r="C43" s="17"/>
      <c r="D43" s="17"/>
      <c r="E43" s="17"/>
      <c r="F43" s="17"/>
      <c r="G43" s="17"/>
      <c r="H43" s="17"/>
      <c r="I43" s="17"/>
      <c r="J43" s="18"/>
      <c r="K43" s="14"/>
      <c r="L43" s="14"/>
      <c r="M43" s="14"/>
      <c r="N43" s="14"/>
      <c r="O43" s="14"/>
      <c r="P43" s="14"/>
      <c r="Q43" s="14"/>
      <c r="R43" s="14"/>
      <c r="S43" s="14"/>
      <c r="T43" s="14"/>
      <c r="U43" s="14"/>
      <c r="V43" s="16"/>
      <c r="W43" s="17"/>
      <c r="X43" s="17"/>
      <c r="Y43" s="17"/>
      <c r="Z43" s="17"/>
      <c r="AA43" s="17"/>
      <c r="AB43" s="17"/>
      <c r="AC43" s="17"/>
      <c r="AD43" s="17"/>
      <c r="AE43" s="17"/>
      <c r="AF43" s="70"/>
      <c r="AG43" s="23"/>
      <c r="AH43" s="23"/>
      <c r="AI43" s="23"/>
    </row>
    <row r="44" spans="1:35">
      <c r="A44" s="16"/>
      <c r="B44" s="17"/>
      <c r="C44" s="17"/>
      <c r="D44" s="17"/>
      <c r="E44" s="17"/>
      <c r="F44" s="17"/>
      <c r="G44" s="17"/>
      <c r="H44" s="17"/>
      <c r="I44" s="17"/>
      <c r="J44" s="18"/>
      <c r="K44" s="14"/>
      <c r="L44" s="14"/>
      <c r="M44" s="14"/>
      <c r="N44" s="14"/>
      <c r="O44" s="14"/>
      <c r="P44" s="14"/>
      <c r="Q44" s="14"/>
      <c r="R44" s="14"/>
      <c r="S44" s="14"/>
      <c r="T44" s="14"/>
      <c r="U44" s="14"/>
      <c r="V44" s="16"/>
      <c r="W44" s="17"/>
      <c r="X44" s="17"/>
      <c r="Y44" s="17"/>
      <c r="Z44" s="17"/>
      <c r="AA44" s="17"/>
      <c r="AB44" s="17"/>
      <c r="AC44" s="17"/>
      <c r="AD44" s="17"/>
      <c r="AE44" s="17"/>
      <c r="AF44" s="70"/>
      <c r="AG44" s="29"/>
      <c r="AH44" s="29"/>
      <c r="AI44" s="29"/>
    </row>
    <row r="45" spans="1:35">
      <c r="A45" s="16"/>
      <c r="B45" s="17"/>
      <c r="C45" s="17"/>
      <c r="D45" s="17"/>
      <c r="E45" s="17"/>
      <c r="F45" s="17"/>
      <c r="G45" s="17"/>
      <c r="H45" s="17"/>
      <c r="I45" s="17"/>
      <c r="J45" s="18"/>
      <c r="K45" s="14"/>
      <c r="L45" s="14"/>
      <c r="M45" s="14"/>
      <c r="N45" s="14"/>
      <c r="O45" s="14"/>
      <c r="P45" s="14"/>
      <c r="Q45" s="14"/>
      <c r="R45" s="14"/>
      <c r="S45" s="14"/>
      <c r="T45" s="14"/>
      <c r="U45" s="14"/>
      <c r="V45" s="16"/>
      <c r="W45" s="17"/>
      <c r="X45" s="17"/>
      <c r="Y45" s="17"/>
      <c r="Z45" s="17"/>
      <c r="AA45" s="17"/>
      <c r="AB45" s="17"/>
      <c r="AC45" s="17"/>
      <c r="AD45" s="17"/>
      <c r="AE45" s="17"/>
      <c r="AF45" s="70"/>
      <c r="AG45" s="23"/>
      <c r="AH45" s="23"/>
      <c r="AI45" s="23"/>
    </row>
    <row r="46" spans="1:35">
      <c r="A46" s="16"/>
      <c r="B46" s="17"/>
      <c r="C46" s="17"/>
      <c r="D46" s="17"/>
      <c r="E46" s="17"/>
      <c r="F46" s="17"/>
      <c r="G46" s="17"/>
      <c r="H46" s="17"/>
      <c r="I46" s="17"/>
      <c r="J46" s="18"/>
      <c r="K46" s="14"/>
      <c r="L46" s="14"/>
      <c r="M46" s="14"/>
      <c r="N46" s="14"/>
      <c r="O46" s="14"/>
      <c r="P46" s="14"/>
      <c r="Q46" s="14"/>
      <c r="R46" s="14"/>
      <c r="S46" s="14"/>
      <c r="T46" s="14"/>
      <c r="U46" s="14"/>
      <c r="V46" s="16"/>
      <c r="W46" s="17"/>
      <c r="X46" s="17"/>
      <c r="Y46" s="17"/>
      <c r="Z46" s="17"/>
      <c r="AA46" s="17"/>
      <c r="AB46" s="17"/>
      <c r="AC46" s="17"/>
      <c r="AD46" s="17"/>
      <c r="AE46" s="17"/>
      <c r="AF46" s="70"/>
      <c r="AG46" s="23"/>
      <c r="AH46" s="23"/>
      <c r="AI46" s="23"/>
    </row>
    <row r="47" spans="1:35">
      <c r="A47" s="16"/>
      <c r="B47" s="17"/>
      <c r="C47" s="17"/>
      <c r="D47" s="17"/>
      <c r="E47" s="17"/>
      <c r="F47" s="17"/>
      <c r="G47" s="17"/>
      <c r="H47" s="17"/>
      <c r="I47" s="17"/>
      <c r="J47" s="18"/>
      <c r="K47" s="14"/>
      <c r="L47" s="14"/>
      <c r="M47" s="14"/>
      <c r="N47" s="14"/>
      <c r="O47" s="14"/>
      <c r="P47" s="14"/>
      <c r="Q47" s="14"/>
      <c r="R47" s="14"/>
      <c r="S47" s="14"/>
      <c r="T47" s="14"/>
      <c r="U47" s="14"/>
      <c r="V47" s="16"/>
      <c r="W47" s="17"/>
      <c r="X47" s="17"/>
      <c r="Y47" s="17"/>
      <c r="Z47" s="17"/>
      <c r="AA47" s="17"/>
      <c r="AB47" s="17"/>
      <c r="AC47" s="17"/>
      <c r="AD47" s="17"/>
      <c r="AE47" s="17"/>
      <c r="AF47" s="70"/>
      <c r="AG47" s="23"/>
      <c r="AH47" s="23"/>
      <c r="AI47" s="23"/>
    </row>
    <row r="48" spans="1:35" ht="20.25">
      <c r="A48" s="16"/>
      <c r="B48" s="17"/>
      <c r="C48" s="17"/>
      <c r="D48" s="17"/>
      <c r="E48" s="17"/>
      <c r="F48" s="17"/>
      <c r="G48" s="17"/>
      <c r="H48" s="17"/>
      <c r="I48" s="17"/>
      <c r="J48" s="18"/>
      <c r="K48" s="14"/>
      <c r="L48" s="14"/>
      <c r="M48" s="14"/>
      <c r="N48" s="14"/>
      <c r="O48" s="14"/>
      <c r="P48" s="14"/>
      <c r="Q48" s="14"/>
      <c r="R48" s="14"/>
      <c r="S48" s="14"/>
      <c r="T48" s="14"/>
      <c r="U48" s="14"/>
      <c r="V48" s="16"/>
      <c r="W48" s="17"/>
      <c r="X48" s="17"/>
      <c r="Y48" s="17"/>
      <c r="Z48" s="17"/>
      <c r="AA48" s="17"/>
      <c r="AB48" s="17"/>
      <c r="AC48" s="17"/>
      <c r="AD48" s="17"/>
      <c r="AE48" s="17"/>
      <c r="AF48" s="70"/>
      <c r="AG48" s="60" t="s">
        <v>585</v>
      </c>
      <c r="AH48" s="61"/>
      <c r="AI48" s="61"/>
    </row>
    <row r="49" spans="1:35" ht="20.25">
      <c r="A49" s="16"/>
      <c r="B49" s="17"/>
      <c r="C49" s="17"/>
      <c r="D49" s="17"/>
      <c r="E49" s="17"/>
      <c r="F49" s="17"/>
      <c r="G49" s="17"/>
      <c r="H49" s="17"/>
      <c r="I49" s="17"/>
      <c r="J49" s="18"/>
      <c r="K49" s="14"/>
      <c r="L49" s="14"/>
      <c r="M49" s="14"/>
      <c r="N49" s="14"/>
      <c r="O49" s="14"/>
      <c r="P49" s="14"/>
      <c r="Q49" s="14"/>
      <c r="R49" s="14"/>
      <c r="S49" s="14"/>
      <c r="T49" s="14"/>
      <c r="U49" s="14"/>
      <c r="V49" s="16"/>
      <c r="W49" s="17"/>
      <c r="X49" s="17"/>
      <c r="Y49" s="17"/>
      <c r="Z49" s="17"/>
      <c r="AA49" s="17"/>
      <c r="AB49" s="17"/>
      <c r="AC49" s="17"/>
      <c r="AD49" s="17"/>
      <c r="AE49" s="17"/>
      <c r="AF49" s="70"/>
      <c r="AG49" s="52" t="s">
        <v>586</v>
      </c>
      <c r="AH49" s="53"/>
      <c r="AI49" s="53"/>
    </row>
    <row r="50" spans="1:35">
      <c r="A50" s="16"/>
      <c r="B50" s="17"/>
      <c r="C50" s="17"/>
      <c r="D50" s="17"/>
      <c r="E50" s="17"/>
      <c r="F50" s="17"/>
      <c r="G50" s="17"/>
      <c r="H50" s="17"/>
      <c r="I50" s="17"/>
      <c r="J50" s="18"/>
      <c r="K50" s="14"/>
      <c r="L50" s="14"/>
      <c r="M50" s="14"/>
      <c r="N50" s="14"/>
      <c r="O50" s="14"/>
      <c r="P50" s="14"/>
      <c r="Q50" s="14"/>
      <c r="R50" s="14"/>
      <c r="S50" s="14"/>
      <c r="T50" s="14"/>
      <c r="U50" s="14"/>
      <c r="V50" s="16"/>
      <c r="W50" s="17"/>
      <c r="X50" s="17"/>
      <c r="Y50" s="17"/>
      <c r="Z50" s="17"/>
      <c r="AA50" s="17"/>
      <c r="AB50" s="17"/>
      <c r="AC50" s="17"/>
      <c r="AD50" s="17"/>
      <c r="AE50" s="17"/>
      <c r="AF50" s="70"/>
      <c r="AG50" s="26"/>
      <c r="AH50" s="26"/>
      <c r="AI50" s="26"/>
    </row>
    <row r="51" spans="1:35">
      <c r="A51" s="16"/>
      <c r="B51" s="17"/>
      <c r="C51" s="17"/>
      <c r="D51" s="17"/>
      <c r="E51" s="17"/>
      <c r="F51" s="17"/>
      <c r="G51" s="17"/>
      <c r="H51" s="17"/>
      <c r="I51" s="17"/>
      <c r="J51" s="18"/>
      <c r="K51" s="14"/>
      <c r="L51" s="14"/>
      <c r="M51" s="14"/>
      <c r="N51" s="14"/>
      <c r="O51" s="14"/>
      <c r="P51" s="14"/>
      <c r="Q51" s="14"/>
      <c r="R51" s="14"/>
      <c r="S51" s="14"/>
      <c r="T51" s="14"/>
      <c r="U51" s="14"/>
      <c r="V51" s="16"/>
      <c r="W51" s="17"/>
      <c r="X51" s="17"/>
      <c r="Y51" s="17"/>
      <c r="Z51" s="17"/>
      <c r="AA51" s="17"/>
      <c r="AB51" s="17"/>
      <c r="AC51" s="17"/>
      <c r="AD51" s="17"/>
      <c r="AE51" s="17"/>
      <c r="AF51" s="70"/>
      <c r="AG51" s="26"/>
      <c r="AH51" s="26"/>
      <c r="AI51" s="26"/>
    </row>
    <row r="52" spans="1:35" ht="18">
      <c r="A52" s="16"/>
      <c r="B52" s="17"/>
      <c r="C52" s="17"/>
      <c r="D52" s="17"/>
      <c r="E52" s="17"/>
      <c r="F52" s="17"/>
      <c r="G52" s="17"/>
      <c r="H52" s="17"/>
      <c r="I52" s="17"/>
      <c r="J52" s="18"/>
      <c r="K52" s="14"/>
      <c r="L52" s="14"/>
      <c r="M52" s="14"/>
      <c r="N52" s="14"/>
      <c r="O52" s="14"/>
      <c r="P52" s="14"/>
      <c r="Q52" s="14"/>
      <c r="R52" s="14"/>
      <c r="S52" s="14"/>
      <c r="T52" s="14"/>
      <c r="U52" s="14"/>
      <c r="V52" s="16"/>
      <c r="W52" s="17"/>
      <c r="X52" s="17"/>
      <c r="Y52" s="17"/>
      <c r="Z52" s="17"/>
      <c r="AA52" s="17"/>
      <c r="AB52" s="17"/>
      <c r="AC52" s="17"/>
      <c r="AD52" s="17"/>
      <c r="AE52" s="17"/>
      <c r="AF52" s="70"/>
      <c r="AG52" s="54" t="str">
        <f>analysis!B6</f>
        <v>Brown bear</v>
      </c>
      <c r="AH52" s="55"/>
      <c r="AI52" s="55"/>
    </row>
    <row r="53" spans="1:35" ht="18">
      <c r="A53" s="16"/>
      <c r="B53" s="17"/>
      <c r="C53" s="17"/>
      <c r="D53" s="17"/>
      <c r="E53" s="17"/>
      <c r="F53" s="17"/>
      <c r="G53" s="17"/>
      <c r="H53" s="17"/>
      <c r="I53" s="17"/>
      <c r="J53" s="18"/>
      <c r="K53" s="14"/>
      <c r="L53" s="14"/>
      <c r="M53" s="14"/>
      <c r="N53" s="14"/>
      <c r="O53" s="14"/>
      <c r="P53" s="14"/>
      <c r="Q53" s="14"/>
      <c r="R53" s="14"/>
      <c r="S53" s="14"/>
      <c r="T53" s="14"/>
      <c r="U53" s="14"/>
      <c r="V53" s="16"/>
      <c r="W53" s="17"/>
      <c r="X53" s="17"/>
      <c r="Y53" s="17"/>
      <c r="Z53" s="17"/>
      <c r="AA53" s="17"/>
      <c r="AB53" s="17"/>
      <c r="AC53" s="17"/>
      <c r="AD53" s="17"/>
      <c r="AE53" s="17"/>
      <c r="AF53" s="70"/>
      <c r="AG53" s="54">
        <f>analysis!C6</f>
        <v>80</v>
      </c>
      <c r="AH53" s="55"/>
      <c r="AI53" s="55"/>
    </row>
    <row r="54" spans="1:35">
      <c r="A54" s="16"/>
      <c r="B54" s="17"/>
      <c r="C54" s="17"/>
      <c r="D54" s="17"/>
      <c r="E54" s="17"/>
      <c r="F54" s="17"/>
      <c r="G54" s="17"/>
      <c r="H54" s="17"/>
      <c r="I54" s="17"/>
      <c r="J54" s="18"/>
      <c r="K54" s="14"/>
      <c r="L54" s="14"/>
      <c r="M54" s="14"/>
      <c r="N54" s="14"/>
      <c r="O54" s="14"/>
      <c r="P54" s="14"/>
      <c r="Q54" s="14"/>
      <c r="R54" s="14"/>
      <c r="S54" s="14"/>
      <c r="T54" s="14"/>
      <c r="U54" s="14"/>
      <c r="V54" s="16"/>
      <c r="W54" s="17"/>
      <c r="X54" s="17"/>
      <c r="Y54" s="17"/>
      <c r="Z54" s="17"/>
      <c r="AA54" s="17"/>
      <c r="AB54" s="17"/>
      <c r="AC54" s="17"/>
      <c r="AD54" s="17"/>
      <c r="AE54" s="17"/>
      <c r="AF54" s="70"/>
      <c r="AG54" s="23"/>
      <c r="AH54" s="23"/>
      <c r="AI54" s="23"/>
    </row>
    <row r="55" spans="1:35">
      <c r="A55" s="16"/>
      <c r="B55" s="17"/>
      <c r="C55" s="17"/>
      <c r="D55" s="17"/>
      <c r="E55" s="17"/>
      <c r="F55" s="17"/>
      <c r="G55" s="17"/>
      <c r="H55" s="17"/>
      <c r="I55" s="17"/>
      <c r="J55" s="18"/>
      <c r="K55" s="14"/>
      <c r="L55" s="14"/>
      <c r="M55" s="14"/>
      <c r="N55" s="14"/>
      <c r="O55" s="14"/>
      <c r="P55" s="14"/>
      <c r="Q55" s="14"/>
      <c r="R55" s="14"/>
      <c r="S55" s="14"/>
      <c r="T55" s="14"/>
      <c r="U55" s="14"/>
      <c r="V55" s="16"/>
      <c r="W55" s="17"/>
      <c r="X55" s="17"/>
      <c r="Y55" s="17"/>
      <c r="Z55" s="17"/>
      <c r="AA55" s="17"/>
      <c r="AB55" s="17"/>
      <c r="AC55" s="17"/>
      <c r="AD55" s="17"/>
      <c r="AE55" s="17"/>
      <c r="AF55" s="70"/>
      <c r="AG55" s="23"/>
      <c r="AH55" s="23"/>
      <c r="AI55" s="23"/>
    </row>
    <row r="56" spans="1:35">
      <c r="A56" s="16"/>
      <c r="B56" s="17"/>
      <c r="C56" s="17"/>
      <c r="D56" s="17"/>
      <c r="E56" s="17"/>
      <c r="F56" s="17"/>
      <c r="G56" s="17"/>
      <c r="H56" s="17"/>
      <c r="I56" s="17"/>
      <c r="J56" s="18"/>
      <c r="K56" s="14"/>
      <c r="L56" s="14"/>
      <c r="M56" s="14"/>
      <c r="N56" s="14"/>
      <c r="O56" s="14"/>
      <c r="P56" s="14"/>
      <c r="Q56" s="14"/>
      <c r="R56" s="14"/>
      <c r="S56" s="14"/>
      <c r="T56" s="14"/>
      <c r="U56" s="14"/>
      <c r="V56" s="16"/>
      <c r="W56" s="17"/>
      <c r="X56" s="17"/>
      <c r="Y56" s="17"/>
      <c r="Z56" s="17"/>
      <c r="AA56" s="17"/>
      <c r="AB56" s="17"/>
      <c r="AC56" s="17"/>
      <c r="AD56" s="17"/>
      <c r="AE56" s="17"/>
      <c r="AF56" s="70"/>
      <c r="AG56" s="29"/>
      <c r="AH56" s="23"/>
      <c r="AI56" s="23"/>
    </row>
    <row r="57" spans="1:35">
      <c r="A57" s="16"/>
      <c r="B57" s="17"/>
      <c r="C57" s="17"/>
      <c r="D57" s="17"/>
      <c r="E57" s="17"/>
      <c r="F57" s="17"/>
      <c r="G57" s="17"/>
      <c r="H57" s="17"/>
      <c r="I57" s="17"/>
      <c r="J57" s="18"/>
      <c r="K57" s="14"/>
      <c r="L57" s="14"/>
      <c r="M57" s="14"/>
      <c r="N57" s="14"/>
      <c r="O57" s="14"/>
      <c r="P57" s="14"/>
      <c r="Q57" s="14"/>
      <c r="R57" s="14"/>
      <c r="S57" s="14"/>
      <c r="T57" s="14"/>
      <c r="U57" s="14"/>
      <c r="V57" s="16"/>
      <c r="W57" s="17"/>
      <c r="X57" s="17"/>
      <c r="Y57" s="17"/>
      <c r="Z57" s="17"/>
      <c r="AA57" s="17"/>
      <c r="AB57" s="17"/>
      <c r="AC57" s="17"/>
      <c r="AD57" s="17"/>
      <c r="AE57" s="17"/>
      <c r="AF57" s="70"/>
      <c r="AG57" s="26"/>
      <c r="AH57" s="26"/>
      <c r="AI57" s="26"/>
    </row>
    <row r="58" spans="1:35">
      <c r="A58" s="16"/>
      <c r="B58" s="17"/>
      <c r="C58" s="17"/>
      <c r="D58" s="17"/>
      <c r="E58" s="17"/>
      <c r="F58" s="17"/>
      <c r="G58" s="17"/>
      <c r="H58" s="17"/>
      <c r="I58" s="17"/>
      <c r="J58" s="18"/>
      <c r="K58" s="14"/>
      <c r="L58" s="14"/>
      <c r="M58" s="14"/>
      <c r="N58" s="14"/>
      <c r="O58" s="14"/>
      <c r="P58" s="14"/>
      <c r="Q58" s="14"/>
      <c r="R58" s="14"/>
      <c r="S58" s="14"/>
      <c r="T58" s="14"/>
      <c r="U58" s="14"/>
      <c r="V58" s="16"/>
      <c r="W58" s="17"/>
      <c r="X58" s="17"/>
      <c r="Y58" s="17"/>
      <c r="Z58" s="17"/>
      <c r="AA58" s="17"/>
      <c r="AB58" s="17"/>
      <c r="AC58" s="17"/>
      <c r="AD58" s="17"/>
      <c r="AE58" s="17"/>
      <c r="AF58" s="70"/>
      <c r="AG58" s="26"/>
      <c r="AH58" s="26"/>
      <c r="AI58" s="26"/>
    </row>
    <row r="59" spans="1:35">
      <c r="A59" s="16"/>
      <c r="B59" s="17"/>
      <c r="C59" s="17"/>
      <c r="D59" s="17"/>
      <c r="E59" s="17"/>
      <c r="F59" s="17"/>
      <c r="G59" s="17"/>
      <c r="H59" s="17"/>
      <c r="I59" s="17"/>
      <c r="J59" s="18"/>
      <c r="K59" s="14"/>
      <c r="L59" s="14"/>
      <c r="M59" s="14"/>
      <c r="N59" s="14"/>
      <c r="O59" s="14"/>
      <c r="P59" s="14"/>
      <c r="Q59" s="14"/>
      <c r="R59" s="14"/>
      <c r="S59" s="14"/>
      <c r="T59" s="14"/>
      <c r="U59" s="14"/>
      <c r="V59" s="16"/>
      <c r="W59" s="17"/>
      <c r="X59" s="17"/>
      <c r="Y59" s="17"/>
      <c r="Z59" s="17"/>
      <c r="AA59" s="17"/>
      <c r="AB59" s="17"/>
      <c r="AC59" s="17"/>
      <c r="AD59" s="17"/>
      <c r="AE59" s="17"/>
      <c r="AF59" s="70"/>
      <c r="AG59" s="26"/>
      <c r="AH59" s="26"/>
      <c r="AI59" s="26"/>
    </row>
    <row r="60" spans="1:35">
      <c r="A60" s="19"/>
      <c r="B60" s="20"/>
      <c r="C60" s="20"/>
      <c r="D60" s="20"/>
      <c r="E60" s="20"/>
      <c r="F60" s="20"/>
      <c r="G60" s="20"/>
      <c r="H60" s="20"/>
      <c r="I60" s="20"/>
      <c r="J60" s="21"/>
      <c r="K60" s="15"/>
      <c r="L60" s="15"/>
      <c r="M60" s="15"/>
      <c r="N60" s="15"/>
      <c r="O60" s="15"/>
      <c r="P60" s="15"/>
      <c r="Q60" s="15"/>
      <c r="R60" s="15"/>
      <c r="S60" s="15"/>
      <c r="T60" s="15"/>
      <c r="U60" s="15"/>
      <c r="V60" s="19"/>
      <c r="W60" s="20"/>
      <c r="X60" s="20"/>
      <c r="Y60" s="20"/>
      <c r="Z60" s="20"/>
      <c r="AA60" s="20"/>
      <c r="AB60" s="20"/>
      <c r="AC60" s="20"/>
      <c r="AD60" s="20"/>
      <c r="AE60" s="20"/>
      <c r="AF60" s="71"/>
      <c r="AG60" s="26"/>
      <c r="AH60" s="26"/>
      <c r="AI60" s="26"/>
    </row>
    <row r="64" spans="1:35">
      <c r="D64" s="2"/>
    </row>
    <row r="65" spans="4:4">
      <c r="D65" s="2"/>
    </row>
  </sheetData>
  <mergeCells count="19">
    <mergeCell ref="K6:K36"/>
    <mergeCell ref="AF6:AF60"/>
    <mergeCell ref="K37:U39"/>
    <mergeCell ref="A1:AI5"/>
    <mergeCell ref="AG49:AI49"/>
    <mergeCell ref="AG52:AI52"/>
    <mergeCell ref="AG53:AI53"/>
    <mergeCell ref="AG14:AI14"/>
    <mergeCell ref="AG36:AI36"/>
    <mergeCell ref="AG6:AI6"/>
    <mergeCell ref="AG39:AI39"/>
    <mergeCell ref="AG48:AI48"/>
    <mergeCell ref="AG16:AI16"/>
    <mergeCell ref="AG13:AI13"/>
    <mergeCell ref="AG27:AI27"/>
    <mergeCell ref="AG40:AI40"/>
    <mergeCell ref="AG24:AI24"/>
    <mergeCell ref="AG26:AI26"/>
    <mergeCell ref="A6:J8"/>
  </mergeCells>
  <printOptions horizontalCentered="1" verticalCentered="1"/>
  <pageMargins left="0.25" right="0.25" top="0.75" bottom="0.75" header="0.3" footer="0.3"/>
  <pageSetup orientation="landscape"/>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E74B30-7F98-42A1-88C9-C2FB4972EDDF}">
  <dimension ref="A4:K48"/>
  <sheetViews>
    <sheetView workbookViewId="0">
      <selection activeCell="B49" sqref="B49"/>
    </sheetView>
  </sheetViews>
  <sheetFormatPr defaultRowHeight="15"/>
  <sheetData>
    <row r="4" spans="1:7">
      <c r="A4" s="6" t="s">
        <v>587</v>
      </c>
    </row>
    <row r="5" spans="1:7">
      <c r="A5" t="s">
        <v>588</v>
      </c>
      <c r="F5" t="s">
        <v>589</v>
      </c>
    </row>
    <row r="6" spans="1:7">
      <c r="A6" t="s">
        <v>590</v>
      </c>
      <c r="F6" t="s">
        <v>589</v>
      </c>
    </row>
    <row r="7" spans="1:7">
      <c r="A7" t="s">
        <v>591</v>
      </c>
      <c r="F7" t="s">
        <v>589</v>
      </c>
    </row>
    <row r="8" spans="1:7">
      <c r="A8" t="s">
        <v>592</v>
      </c>
      <c r="F8" t="s">
        <v>589</v>
      </c>
    </row>
    <row r="9" spans="1:7">
      <c r="A9" t="s">
        <v>593</v>
      </c>
      <c r="F9" t="s">
        <v>589</v>
      </c>
    </row>
    <row r="10" spans="1:7">
      <c r="A10" t="s">
        <v>594</v>
      </c>
      <c r="G10" s="72" t="s">
        <v>595</v>
      </c>
    </row>
    <row r="11" spans="1:7">
      <c r="A11" t="s">
        <v>596</v>
      </c>
      <c r="G11" s="72"/>
    </row>
    <row r="12" spans="1:7">
      <c r="A12" t="s">
        <v>597</v>
      </c>
      <c r="G12" s="72"/>
    </row>
    <row r="13" spans="1:7">
      <c r="A13" t="s">
        <v>598</v>
      </c>
      <c r="F13" t="s">
        <v>589</v>
      </c>
    </row>
    <row r="14" spans="1:7">
      <c r="A14" t="s">
        <v>599</v>
      </c>
    </row>
    <row r="15" spans="1:7">
      <c r="A15" t="s">
        <v>600</v>
      </c>
      <c r="G15" t="s">
        <v>601</v>
      </c>
    </row>
    <row r="18" spans="1:11">
      <c r="A18" s="6" t="s">
        <v>602</v>
      </c>
    </row>
    <row r="19" spans="1:11">
      <c r="A19" s="6">
        <v>1</v>
      </c>
      <c r="B19" t="s">
        <v>603</v>
      </c>
      <c r="D19" t="s">
        <v>604</v>
      </c>
    </row>
    <row r="20" spans="1:11">
      <c r="A20" s="6">
        <v>2</v>
      </c>
      <c r="B20" t="s">
        <v>605</v>
      </c>
      <c r="D20" t="s">
        <v>606</v>
      </c>
    </row>
    <row r="21" spans="1:11">
      <c r="A21" s="6">
        <v>3</v>
      </c>
      <c r="B21" t="s">
        <v>607</v>
      </c>
      <c r="D21" t="s">
        <v>608</v>
      </c>
    </row>
    <row r="22" spans="1:11">
      <c r="A22" s="6"/>
      <c r="D22" t="s">
        <v>609</v>
      </c>
      <c r="K22" t="s">
        <v>610</v>
      </c>
    </row>
    <row r="23" spans="1:11">
      <c r="A23" s="6">
        <v>4</v>
      </c>
      <c r="B23" t="s">
        <v>611</v>
      </c>
      <c r="D23" t="s">
        <v>612</v>
      </c>
      <c r="K23" t="s">
        <v>613</v>
      </c>
    </row>
    <row r="24" spans="1:11">
      <c r="A24" s="6"/>
      <c r="D24" t="s">
        <v>614</v>
      </c>
      <c r="K24" t="s">
        <v>615</v>
      </c>
    </row>
    <row r="25" spans="1:11">
      <c r="A25" s="6"/>
      <c r="D25" t="s">
        <v>616</v>
      </c>
      <c r="K25" t="s">
        <v>617</v>
      </c>
    </row>
    <row r="26" spans="1:11">
      <c r="A26" s="6">
        <v>5</v>
      </c>
      <c r="B26" t="s">
        <v>618</v>
      </c>
    </row>
    <row r="27" spans="1:11">
      <c r="A27" s="6">
        <v>6</v>
      </c>
      <c r="B27" t="s">
        <v>619</v>
      </c>
    </row>
    <row r="32" spans="1:11">
      <c r="A32" s="6" t="s">
        <v>620</v>
      </c>
    </row>
    <row r="34" spans="1:2">
      <c r="A34">
        <v>1</v>
      </c>
      <c r="B34" t="s">
        <v>621</v>
      </c>
    </row>
    <row r="35" spans="1:2">
      <c r="A35">
        <v>2</v>
      </c>
      <c r="B35" t="s">
        <v>622</v>
      </c>
    </row>
    <row r="36" spans="1:2">
      <c r="A36">
        <v>3</v>
      </c>
      <c r="B36" t="s">
        <v>623</v>
      </c>
    </row>
    <row r="37" spans="1:2">
      <c r="A37">
        <v>4</v>
      </c>
      <c r="B37" t="s">
        <v>624</v>
      </c>
    </row>
    <row r="42" spans="1:2">
      <c r="A42" s="6" t="s">
        <v>625</v>
      </c>
    </row>
    <row r="43" spans="1:2">
      <c r="B43" t="s">
        <v>626</v>
      </c>
    </row>
    <row r="44" spans="1:2">
      <c r="B44" t="s">
        <v>627</v>
      </c>
    </row>
    <row r="45" spans="1:2">
      <c r="B45" t="s">
        <v>628</v>
      </c>
    </row>
    <row r="46" spans="1:2">
      <c r="B46" t="s">
        <v>629</v>
      </c>
    </row>
    <row r="47" spans="1:2">
      <c r="B47" t="s">
        <v>630</v>
      </c>
    </row>
    <row r="48" spans="1:2">
      <c r="B48" t="s">
        <v>631</v>
      </c>
    </row>
  </sheetData>
  <mergeCells count="1">
    <mergeCell ref="G10:G1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2023-09-29T07:03:01Z</dcterms:created>
  <dcterms:modified xsi:type="dcterms:W3CDTF">2024-04-05T01:48:24Z</dcterms:modified>
  <cp:category/>
  <cp:contentStatus/>
</cp:coreProperties>
</file>