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pp11/Dropbox/GitHub/ncov_vaccine_landscape/input_data/"/>
    </mc:Choice>
  </mc:AlternateContent>
  <xr:revisionPtr revIDLastSave="0" documentId="13_ncr:1_{6D2A5A13-AB27-014E-B2C3-BA2F5F18A926}" xr6:coauthVersionLast="47" xr6:coauthVersionMax="47" xr10:uidLastSave="{00000000-0000-0000-0000-000000000000}"/>
  <bookViews>
    <workbookView xWindow="4940" yWindow="6100" windowWidth="2484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529" i="5" l="1"/>
  <c r="BF529" i="5"/>
  <c r="BE529" i="5"/>
  <c r="BG528" i="5"/>
  <c r="BF528" i="5"/>
  <c r="BE528" i="5"/>
  <c r="BG527" i="5"/>
  <c r="BF527" i="5"/>
  <c r="BE527" i="5"/>
  <c r="BG526" i="5"/>
  <c r="BF526" i="5"/>
  <c r="BE526" i="5"/>
  <c r="BG525" i="5"/>
  <c r="BF525" i="5"/>
  <c r="BE525" i="5"/>
  <c r="BG524" i="5"/>
  <c r="BF524" i="5"/>
  <c r="BE524" i="5"/>
  <c r="BG523" i="5"/>
  <c r="BF523" i="5"/>
  <c r="BE523" i="5"/>
  <c r="BG522" i="5"/>
  <c r="BF522" i="5"/>
  <c r="BE522" i="5"/>
  <c r="BG521" i="5"/>
  <c r="BF521" i="5"/>
  <c r="BE521" i="5"/>
  <c r="AW510" i="5"/>
  <c r="AV510" i="5"/>
  <c r="BG520" i="5"/>
  <c r="BF520" i="5"/>
  <c r="BE520" i="5"/>
  <c r="BE519" i="5"/>
  <c r="BG519" i="5"/>
  <c r="BF519" i="5"/>
  <c r="BG518" i="5"/>
  <c r="BF518" i="5"/>
  <c r="BG517" i="5"/>
  <c r="BF517" i="5"/>
  <c r="BG516" i="5"/>
  <c r="BF516" i="5"/>
  <c r="BG515" i="5"/>
  <c r="BF515" i="5"/>
  <c r="BB519" i="5"/>
  <c r="BA519" i="5"/>
  <c r="AZ519" i="5"/>
  <c r="BB518" i="5"/>
  <c r="BA518" i="5"/>
  <c r="AZ518" i="5"/>
  <c r="BB517" i="5"/>
  <c r="BA517" i="5"/>
  <c r="AZ517" i="5"/>
  <c r="BB516" i="5"/>
  <c r="BA516" i="5"/>
  <c r="AZ516" i="5"/>
  <c r="BB515" i="5"/>
  <c r="BA515" i="5"/>
  <c r="BE518" i="5"/>
  <c r="AW514" i="5"/>
  <c r="AV514" i="5"/>
  <c r="AW513" i="5"/>
  <c r="AV513" i="5"/>
  <c r="AW512" i="5"/>
  <c r="AV512" i="5"/>
  <c r="AW511" i="5"/>
  <c r="AV511" i="5"/>
  <c r="BG513" i="5"/>
  <c r="BF513" i="5"/>
  <c r="BG512" i="5"/>
  <c r="BF512" i="5"/>
  <c r="BG511" i="5"/>
  <c r="BF511" i="5"/>
  <c r="BG510" i="5"/>
  <c r="BF510" i="5"/>
  <c r="BB514" i="5"/>
  <c r="BA514" i="5"/>
  <c r="BB513" i="5"/>
  <c r="BA513" i="5"/>
  <c r="BB512" i="5"/>
  <c r="BA512" i="5"/>
  <c r="BB511" i="5"/>
  <c r="BA511" i="5"/>
  <c r="BB510" i="5"/>
  <c r="BA510" i="5"/>
  <c r="BE517" i="5" l="1"/>
  <c r="BE516" i="5"/>
  <c r="BE515" i="5"/>
  <c r="AZ515" i="5"/>
  <c r="BG514" i="5"/>
  <c r="BF514" i="5"/>
  <c r="BE514" i="5"/>
  <c r="AZ514" i="5"/>
  <c r="BE513" i="5"/>
  <c r="AZ513" i="5"/>
  <c r="BE512" i="5"/>
  <c r="AZ512" i="5"/>
  <c r="BE511" i="5"/>
  <c r="AZ511" i="5"/>
  <c r="BE510" i="5"/>
  <c r="AZ510" i="5"/>
  <c r="BG577" i="5"/>
  <c r="BF577" i="5"/>
  <c r="BG576" i="5"/>
  <c r="BF576" i="5"/>
  <c r="BG575" i="5"/>
  <c r="BF575" i="5"/>
  <c r="BG574" i="5"/>
  <c r="BF574" i="5"/>
  <c r="BG572" i="5"/>
  <c r="BF572" i="5"/>
  <c r="BE577" i="5"/>
  <c r="BE576" i="5"/>
  <c r="BE575" i="5"/>
  <c r="BE574" i="5"/>
  <c r="BG573" i="5"/>
  <c r="BF573" i="5"/>
  <c r="BE573" i="5"/>
  <c r="BE572" i="5"/>
  <c r="BG535" i="5"/>
  <c r="BF535" i="5"/>
  <c r="BE535" i="5"/>
  <c r="BG534" i="5"/>
  <c r="BF534" i="5"/>
  <c r="BE534" i="5"/>
  <c r="BG533" i="5"/>
  <c r="BF533" i="5"/>
  <c r="BE533" i="5"/>
  <c r="BG532" i="5"/>
  <c r="BF532" i="5"/>
  <c r="BE532" i="5"/>
  <c r="BG540" i="5"/>
  <c r="BF540" i="5"/>
  <c r="BE540" i="5"/>
  <c r="BG539" i="5"/>
  <c r="BF539" i="5"/>
  <c r="BE539" i="5"/>
  <c r="BG538" i="5"/>
  <c r="BF538" i="5"/>
  <c r="BE538" i="5"/>
  <c r="BG537" i="5"/>
  <c r="BF537" i="5"/>
  <c r="BE537" i="5"/>
  <c r="BE536" i="5"/>
  <c r="BE531" i="5"/>
  <c r="BB538" i="5"/>
  <c r="BA538" i="5"/>
  <c r="AZ538" i="5"/>
  <c r="AZ540" i="5"/>
  <c r="AZ539" i="5"/>
  <c r="AZ537" i="5"/>
  <c r="AZ536" i="5"/>
  <c r="AZ535" i="5"/>
  <c r="AZ534" i="5"/>
  <c r="AZ533" i="5"/>
  <c r="AZ532" i="5"/>
  <c r="AZ531" i="5"/>
  <c r="BB547" i="5"/>
  <c r="BA547" i="5"/>
  <c r="BB541" i="5"/>
  <c r="BA541" i="5"/>
  <c r="BF545" i="5"/>
  <c r="BG545" i="5"/>
  <c r="BF547" i="5"/>
  <c r="BG547" i="5"/>
  <c r="BF548" i="5"/>
  <c r="BG548" i="5"/>
  <c r="BF549" i="5"/>
  <c r="BG549" i="5"/>
  <c r="BF550" i="5"/>
  <c r="BG550" i="5"/>
  <c r="BE550" i="5"/>
  <c r="AZ550" i="5"/>
  <c r="BE549" i="5"/>
  <c r="AZ549" i="5"/>
  <c r="BE548" i="5"/>
  <c r="AZ548" i="5"/>
  <c r="BE547" i="5"/>
  <c r="AZ547" i="5"/>
  <c r="BE546" i="5"/>
  <c r="AZ546" i="5"/>
  <c r="BE545" i="5"/>
  <c r="AZ545" i="5"/>
  <c r="BG544" i="5"/>
  <c r="BF544" i="5"/>
  <c r="BE544" i="5"/>
  <c r="AZ544" i="5"/>
  <c r="BG543" i="5"/>
  <c r="BF543" i="5"/>
  <c r="BE543" i="5"/>
  <c r="AZ543" i="5"/>
  <c r="BG542" i="5"/>
  <c r="BF542" i="5"/>
  <c r="BE542" i="5"/>
  <c r="AZ542" i="5"/>
  <c r="BG541" i="5"/>
  <c r="BF541" i="5"/>
  <c r="BE541" i="5"/>
  <c r="AZ541" i="5"/>
  <c r="BG555" i="5"/>
  <c r="BF555" i="5"/>
  <c r="BE560" i="5"/>
  <c r="AZ560" i="5"/>
  <c r="BE559" i="5"/>
  <c r="AZ559" i="5"/>
  <c r="BE558" i="5"/>
  <c r="AZ558" i="5"/>
  <c r="BE557" i="5"/>
  <c r="AZ557" i="5"/>
  <c r="BE556" i="5"/>
  <c r="AZ556" i="5"/>
  <c r="BE555" i="5"/>
  <c r="AZ555" i="5"/>
  <c r="BE554" i="5"/>
  <c r="AZ554" i="5"/>
  <c r="BE553" i="5"/>
  <c r="AZ553" i="5"/>
  <c r="BE552" i="5"/>
  <c r="AZ552" i="5"/>
  <c r="BE551" i="5"/>
  <c r="AZ551" i="5"/>
  <c r="BG571" i="5"/>
  <c r="BF571" i="5"/>
  <c r="BE571" i="5"/>
  <c r="AZ571" i="5"/>
  <c r="BG570" i="5"/>
  <c r="BF570" i="5"/>
  <c r="BE570" i="5"/>
  <c r="AZ570" i="5"/>
  <c r="BG569" i="5"/>
  <c r="BF569" i="5"/>
  <c r="BE569" i="5"/>
  <c r="AZ569" i="5"/>
  <c r="BG568" i="5"/>
  <c r="BF568" i="5"/>
  <c r="BE568" i="5"/>
  <c r="AZ568" i="5"/>
  <c r="BE567" i="5"/>
  <c r="AZ567" i="5"/>
  <c r="AZ561" i="5"/>
  <c r="AZ562" i="5"/>
  <c r="AZ563" i="5"/>
  <c r="AZ564" i="5"/>
  <c r="AZ565" i="5"/>
  <c r="AZ566" i="5"/>
  <c r="BE566" i="5"/>
  <c r="BE561" i="5"/>
  <c r="BG565" i="5"/>
  <c r="BF565" i="5"/>
  <c r="BE565" i="5"/>
  <c r="BG564" i="5"/>
  <c r="BF564" i="5"/>
  <c r="BE564" i="5"/>
  <c r="BG563" i="5"/>
  <c r="BF563" i="5"/>
  <c r="BE563" i="5"/>
  <c r="BG562" i="5"/>
  <c r="BF562" i="5"/>
  <c r="BE562" i="5"/>
  <c r="BG151" i="5"/>
  <c r="BF151" i="5"/>
  <c r="BE151" i="5"/>
  <c r="BB151" i="5"/>
  <c r="BA151" i="5"/>
  <c r="AZ151" i="5"/>
  <c r="BG174" i="5"/>
  <c r="BF174" i="5"/>
  <c r="BE174" i="5"/>
  <c r="BG173" i="5"/>
  <c r="BF173" i="5"/>
  <c r="BE173" i="5"/>
  <c r="BG172" i="5"/>
  <c r="BF172" i="5"/>
  <c r="BE172" i="5"/>
  <c r="BG171" i="5"/>
  <c r="BF171" i="5"/>
  <c r="BE171" i="5"/>
  <c r="BG170" i="5"/>
  <c r="BF170" i="5"/>
  <c r="BE170" i="5"/>
  <c r="BG169" i="5"/>
  <c r="BF169" i="5"/>
  <c r="BE169" i="5"/>
  <c r="BG168" i="5"/>
  <c r="BF168" i="5"/>
  <c r="BE168" i="5"/>
  <c r="BG167" i="5"/>
  <c r="BF167" i="5"/>
  <c r="BE167" i="5"/>
  <c r="BG166" i="5"/>
  <c r="BF166" i="5"/>
  <c r="BE166" i="5"/>
  <c r="BB166" i="5"/>
  <c r="BA166" i="5"/>
  <c r="AZ166" i="5"/>
  <c r="BG165" i="5"/>
  <c r="BF165" i="5"/>
  <c r="BE165" i="5"/>
  <c r="BB165" i="5"/>
  <c r="BA165" i="5"/>
  <c r="AZ165" i="5"/>
  <c r="BG164" i="5"/>
  <c r="BF164" i="5"/>
  <c r="BE164" i="5"/>
  <c r="BB164" i="5"/>
  <c r="BA164" i="5"/>
  <c r="AZ164" i="5"/>
  <c r="BG163" i="5"/>
  <c r="BF163" i="5"/>
  <c r="BE163" i="5"/>
  <c r="BB163" i="5"/>
  <c r="BA163" i="5"/>
  <c r="AZ163" i="5"/>
  <c r="BG162" i="5"/>
  <c r="BF162" i="5"/>
  <c r="BE162" i="5"/>
  <c r="BB162" i="5"/>
  <c r="BA162" i="5"/>
  <c r="AZ162" i="5"/>
  <c r="BG161" i="5"/>
  <c r="BF161" i="5"/>
  <c r="BE161" i="5"/>
  <c r="BB161" i="5"/>
  <c r="BA161" i="5"/>
  <c r="AZ161" i="5"/>
  <c r="BG160" i="5"/>
  <c r="BF160" i="5"/>
  <c r="BE160" i="5"/>
  <c r="BB160" i="5"/>
  <c r="BA160" i="5"/>
  <c r="AZ160" i="5"/>
  <c r="BG159" i="5"/>
  <c r="BF159" i="5"/>
  <c r="BE159" i="5"/>
  <c r="BB159" i="5"/>
  <c r="BA159" i="5"/>
  <c r="AZ159" i="5"/>
  <c r="BG158" i="5"/>
  <c r="BF158" i="5"/>
  <c r="BE158" i="5"/>
  <c r="BB158" i="5"/>
  <c r="BA158" i="5"/>
  <c r="AZ158" i="5"/>
  <c r="BG157" i="5"/>
  <c r="BF157" i="5"/>
  <c r="BE157" i="5"/>
  <c r="BB157" i="5"/>
  <c r="BA157" i="5"/>
  <c r="AZ157" i="5"/>
  <c r="BG156" i="5"/>
  <c r="BF156" i="5"/>
  <c r="BE156" i="5"/>
  <c r="BB156" i="5"/>
  <c r="BA156" i="5"/>
  <c r="AZ156" i="5"/>
  <c r="BG155" i="5"/>
  <c r="BF155" i="5"/>
  <c r="BE155" i="5"/>
  <c r="BB155" i="5"/>
  <c r="BA155" i="5"/>
  <c r="AZ155" i="5"/>
  <c r="BG154" i="5"/>
  <c r="BF154" i="5"/>
  <c r="BE154" i="5"/>
  <c r="BB154" i="5"/>
  <c r="BA154" i="5"/>
  <c r="AZ154" i="5"/>
  <c r="BG153" i="5"/>
  <c r="BF153" i="5"/>
  <c r="BE153" i="5"/>
  <c r="BB153" i="5"/>
  <c r="BA153" i="5"/>
  <c r="AZ153" i="5"/>
  <c r="BG152" i="5"/>
  <c r="BF152" i="5"/>
  <c r="BE152" i="5"/>
  <c r="BB152" i="5"/>
  <c r="BA152" i="5"/>
  <c r="AZ152" i="5"/>
  <c r="BG710" i="5" l="1"/>
  <c r="BF710" i="5"/>
  <c r="BE710" i="5"/>
  <c r="BG709" i="5"/>
  <c r="BF709" i="5"/>
  <c r="BE709" i="5"/>
  <c r="CT714" i="5"/>
  <c r="CU714" i="5"/>
  <c r="CV714" i="5"/>
  <c r="CO709" i="5"/>
  <c r="CV713" i="5"/>
  <c r="CT713" i="5"/>
  <c r="CV712" i="5"/>
  <c r="CT712" i="5"/>
  <c r="CV711" i="5"/>
  <c r="CU711" i="5"/>
  <c r="CT711" i="5"/>
  <c r="CV710" i="5"/>
  <c r="CU710" i="5"/>
  <c r="CT710" i="5"/>
  <c r="CV709" i="5"/>
  <c r="CU709" i="5"/>
  <c r="CT709" i="5"/>
  <c r="BG14" i="5"/>
  <c r="BF14" i="5"/>
  <c r="BE14" i="5"/>
  <c r="BB14" i="5"/>
  <c r="BA14" i="5"/>
  <c r="AZ14" i="5"/>
  <c r="BG13" i="5"/>
  <c r="BF13" i="5"/>
  <c r="BE13" i="5"/>
  <c r="BB13" i="5"/>
  <c r="BA13" i="5"/>
  <c r="AZ13" i="5"/>
  <c r="BG12" i="5"/>
  <c r="BF12" i="5"/>
  <c r="BE12" i="5"/>
  <c r="BB12" i="5"/>
  <c r="BA12" i="5"/>
  <c r="AZ12" i="5"/>
  <c r="BG11" i="5"/>
  <c r="BF11" i="5"/>
  <c r="BE11" i="5"/>
  <c r="BB11" i="5"/>
  <c r="BA11" i="5"/>
  <c r="AZ11" i="5"/>
  <c r="BG10" i="5"/>
  <c r="BF10" i="5"/>
  <c r="BE10" i="5"/>
  <c r="BB10" i="5"/>
  <c r="BA10" i="5"/>
  <c r="AZ10" i="5"/>
  <c r="BG9" i="5"/>
  <c r="BF9" i="5"/>
  <c r="BE9" i="5"/>
  <c r="BB9" i="5"/>
  <c r="BA9" i="5"/>
  <c r="AZ9" i="5"/>
  <c r="BG26" i="5"/>
  <c r="BF26" i="5"/>
  <c r="BE26" i="5"/>
  <c r="BB26" i="5"/>
  <c r="BA26" i="5"/>
  <c r="AZ26" i="5"/>
  <c r="AW26" i="5"/>
  <c r="AV26" i="5"/>
  <c r="BG25" i="5"/>
  <c r="BF25" i="5"/>
  <c r="BE25" i="5"/>
  <c r="BB25" i="5"/>
  <c r="BA25" i="5"/>
  <c r="AZ25" i="5"/>
  <c r="AW25" i="5"/>
  <c r="AV25" i="5"/>
  <c r="BG23" i="5"/>
  <c r="BF23" i="5"/>
  <c r="BE23" i="5"/>
  <c r="BB23" i="5"/>
  <c r="BA23" i="5"/>
  <c r="AZ23" i="5"/>
  <c r="AW23" i="5"/>
  <c r="AV23" i="5"/>
  <c r="BG22" i="5"/>
  <c r="BF22" i="5"/>
  <c r="BE22" i="5"/>
  <c r="BB22" i="5"/>
  <c r="BA22" i="5"/>
  <c r="AZ22" i="5"/>
  <c r="AW22" i="5"/>
  <c r="AV22" i="5"/>
  <c r="BG21" i="5"/>
  <c r="BF21" i="5"/>
  <c r="BE21" i="5"/>
  <c r="BB21" i="5"/>
  <c r="BA21" i="5"/>
  <c r="AZ21" i="5"/>
  <c r="AW21" i="5"/>
  <c r="AV21" i="5"/>
  <c r="BG27" i="5"/>
  <c r="BF27" i="5"/>
  <c r="BE27" i="5"/>
  <c r="BB27" i="5"/>
  <c r="BA27" i="5"/>
  <c r="AZ27" i="5"/>
  <c r="AW27" i="5"/>
  <c r="AV27" i="5"/>
  <c r="BG24" i="5"/>
  <c r="BF24" i="5"/>
  <c r="BE24" i="5"/>
  <c r="BB24" i="5"/>
  <c r="BA24" i="5"/>
  <c r="AZ24" i="5"/>
  <c r="AW24" i="5"/>
  <c r="AV24" i="5"/>
  <c r="BG20" i="5"/>
  <c r="BF20" i="5"/>
  <c r="BE20" i="5"/>
  <c r="BB20" i="5"/>
  <c r="BA20" i="5"/>
  <c r="AZ20" i="5"/>
  <c r="AW20" i="5"/>
  <c r="AV20" i="5"/>
  <c r="BG19" i="5"/>
  <c r="BF19" i="5"/>
  <c r="BE19" i="5"/>
  <c r="BB19" i="5"/>
  <c r="BA19" i="5"/>
  <c r="AZ19" i="5"/>
  <c r="AW19" i="5"/>
  <c r="AV19" i="5"/>
  <c r="BG18" i="5"/>
  <c r="BF18" i="5"/>
  <c r="BE18" i="5"/>
  <c r="BB18" i="5"/>
  <c r="BA18" i="5"/>
  <c r="AZ18" i="5"/>
  <c r="AW18" i="5"/>
  <c r="AV18" i="5"/>
  <c r="BG17" i="5"/>
  <c r="BF17" i="5"/>
  <c r="BE17" i="5"/>
  <c r="BB17" i="5"/>
  <c r="BA17" i="5"/>
  <c r="AZ17" i="5"/>
  <c r="AW17" i="5"/>
  <c r="AV17" i="5"/>
  <c r="BG16" i="5"/>
  <c r="BF16" i="5"/>
  <c r="BE16" i="5"/>
  <c r="BB16" i="5"/>
  <c r="BA16" i="5"/>
  <c r="AZ16" i="5"/>
  <c r="AW16" i="5"/>
  <c r="AV16" i="5"/>
  <c r="BG8" i="5"/>
  <c r="BF8" i="5"/>
  <c r="BE8" i="5"/>
  <c r="BB8" i="5"/>
  <c r="BA8" i="5"/>
  <c r="AZ8" i="5"/>
  <c r="AW8" i="5"/>
  <c r="AV8" i="5"/>
  <c r="BG7" i="5"/>
  <c r="BF7" i="5"/>
  <c r="BE7" i="5"/>
  <c r="BB7" i="5"/>
  <c r="BA7" i="5"/>
  <c r="AZ7" i="5"/>
  <c r="AW7" i="5"/>
  <c r="AV7" i="5"/>
  <c r="BG6" i="5"/>
  <c r="BF6" i="5"/>
  <c r="BE6" i="5"/>
  <c r="BB6" i="5"/>
  <c r="BA6" i="5"/>
  <c r="AZ6" i="5"/>
  <c r="AW6" i="5"/>
  <c r="AV6" i="5"/>
  <c r="BG5" i="5"/>
  <c r="BF5" i="5"/>
  <c r="BE5" i="5"/>
  <c r="BB5" i="5"/>
  <c r="BA5" i="5"/>
  <c r="AZ5" i="5"/>
  <c r="AW5" i="5"/>
  <c r="AV5" i="5"/>
  <c r="BG4" i="5"/>
  <c r="BF4" i="5"/>
  <c r="BE4" i="5"/>
  <c r="BB4" i="5"/>
  <c r="BA4" i="5"/>
  <c r="AZ4" i="5"/>
  <c r="AW4" i="5"/>
  <c r="AV4" i="5"/>
  <c r="BG3" i="5"/>
  <c r="BF3" i="5"/>
  <c r="BE3" i="5"/>
  <c r="BB3" i="5"/>
  <c r="BA3" i="5"/>
  <c r="AZ3" i="5"/>
  <c r="AW3" i="5"/>
  <c r="AV3" i="5"/>
  <c r="BB700" i="5"/>
  <c r="BA700" i="5"/>
  <c r="AZ700" i="5"/>
  <c r="CV696" i="5"/>
  <c r="CU696" i="5"/>
  <c r="CT696" i="5"/>
  <c r="CO696" i="5"/>
  <c r="CV695" i="5"/>
  <c r="CU695" i="5"/>
  <c r="CT695" i="5"/>
  <c r="CO695" i="5"/>
  <c r="CV694" i="5"/>
  <c r="CU694" i="5"/>
  <c r="CT694" i="5"/>
  <c r="CO694" i="5"/>
  <c r="CV693" i="5"/>
  <c r="CU693" i="5"/>
  <c r="CT693" i="5"/>
  <c r="CO693" i="5"/>
  <c r="CV692" i="5"/>
  <c r="CU692" i="5"/>
  <c r="CT692" i="5"/>
  <c r="CO692" i="5"/>
  <c r="CU691" i="5"/>
  <c r="CT691" i="5"/>
  <c r="CO691" i="5"/>
  <c r="CV690" i="5"/>
  <c r="CT690" i="5"/>
  <c r="CO690" i="5"/>
  <c r="CV689" i="5"/>
  <c r="CU689" i="5"/>
  <c r="CT689" i="5"/>
  <c r="CO689" i="5"/>
  <c r="CV688" i="5"/>
  <c r="CU688" i="5"/>
  <c r="CT688" i="5"/>
  <c r="CO688" i="5"/>
  <c r="CV687" i="5"/>
  <c r="CU687" i="5"/>
  <c r="CT687" i="5"/>
  <c r="CO687" i="5"/>
  <c r="CV686" i="5"/>
  <c r="CU686" i="5"/>
  <c r="CT686" i="5"/>
  <c r="CO686" i="5"/>
  <c r="CV685" i="5"/>
  <c r="CU685" i="5"/>
  <c r="CT685" i="5"/>
  <c r="CO685" i="5"/>
  <c r="CV703" i="5"/>
  <c r="CT703" i="5"/>
  <c r="CO703" i="5"/>
  <c r="CV702" i="5"/>
  <c r="CT702" i="5"/>
  <c r="CO702" i="5"/>
  <c r="CV701" i="5"/>
  <c r="CT701" i="5"/>
  <c r="CO701" i="5"/>
  <c r="CV700" i="5"/>
  <c r="CT700" i="5"/>
  <c r="CO700" i="5"/>
  <c r="BG705" i="5"/>
  <c r="BF705" i="5"/>
  <c r="BE705" i="5"/>
  <c r="BG704" i="5"/>
  <c r="BF704" i="5"/>
  <c r="BE704" i="5"/>
  <c r="BG703" i="5"/>
  <c r="BF703" i="5"/>
  <c r="BE703" i="5"/>
  <c r="BG702" i="5"/>
  <c r="BF702" i="5"/>
  <c r="BE702" i="5"/>
  <c r="BG701" i="5"/>
  <c r="BF701" i="5"/>
  <c r="BE701" i="5"/>
  <c r="BG700" i="5"/>
  <c r="BF700" i="5"/>
  <c r="BE700" i="5"/>
  <c r="BG357" i="5"/>
  <c r="BF357" i="5"/>
  <c r="BE357" i="5"/>
  <c r="BB357" i="5"/>
  <c r="BA357" i="5"/>
  <c r="AZ357" i="5"/>
  <c r="BG356" i="5"/>
  <c r="BF356" i="5"/>
  <c r="BE356" i="5"/>
  <c r="BB356" i="5"/>
  <c r="BA356" i="5"/>
  <c r="AZ356" i="5"/>
  <c r="BG355" i="5"/>
  <c r="BF355" i="5"/>
  <c r="BE355" i="5"/>
  <c r="BB355" i="5"/>
  <c r="BA355" i="5"/>
  <c r="AZ355" i="5"/>
  <c r="BG354" i="5"/>
  <c r="BF354" i="5"/>
  <c r="BE354" i="5"/>
  <c r="BB354" i="5"/>
  <c r="BA354" i="5"/>
  <c r="AZ354" i="5"/>
  <c r="BG353" i="5"/>
  <c r="BF353" i="5"/>
  <c r="BE353" i="5"/>
  <c r="BB353" i="5"/>
  <c r="BA353" i="5"/>
  <c r="AZ353" i="5"/>
  <c r="BG352" i="5"/>
  <c r="BF352" i="5"/>
  <c r="BE352" i="5"/>
  <c r="BB352" i="5"/>
  <c r="BA352" i="5"/>
  <c r="AZ352" i="5"/>
  <c r="BG351" i="5"/>
  <c r="BF351" i="5"/>
  <c r="BE351" i="5"/>
  <c r="BB351" i="5"/>
  <c r="BA351" i="5"/>
  <c r="AZ351" i="5"/>
  <c r="BG350" i="5"/>
  <c r="BF350" i="5"/>
  <c r="BE350" i="5"/>
  <c r="BB350" i="5"/>
  <c r="BA350" i="5"/>
  <c r="AZ350" i="5"/>
  <c r="BG349" i="5"/>
  <c r="BF349" i="5"/>
  <c r="BE349" i="5"/>
  <c r="BB349" i="5"/>
  <c r="BA349" i="5"/>
  <c r="AZ349" i="5"/>
  <c r="BG348" i="5"/>
  <c r="BF348" i="5"/>
  <c r="BE348" i="5"/>
  <c r="BB348" i="5"/>
  <c r="BA348" i="5"/>
  <c r="AZ348" i="5"/>
  <c r="BG347" i="5"/>
  <c r="BF347" i="5"/>
  <c r="BE347" i="5"/>
  <c r="BB347" i="5"/>
  <c r="BA347" i="5"/>
  <c r="AZ347" i="5"/>
  <c r="BG346" i="5"/>
  <c r="BF346" i="5"/>
  <c r="BE346" i="5"/>
  <c r="BB346" i="5"/>
  <c r="BA346" i="5"/>
  <c r="AZ346" i="5"/>
  <c r="BG345" i="5"/>
  <c r="BF345" i="5"/>
  <c r="BE345" i="5"/>
  <c r="BB345" i="5"/>
  <c r="BA345" i="5"/>
  <c r="AZ345" i="5"/>
  <c r="BG344" i="5"/>
  <c r="BF344" i="5"/>
  <c r="BE344" i="5"/>
  <c r="BB344" i="5"/>
  <c r="BA344" i="5"/>
  <c r="AZ344" i="5"/>
  <c r="BG343" i="5"/>
  <c r="BF343" i="5"/>
  <c r="BE343" i="5"/>
  <c r="BB343" i="5"/>
  <c r="BA343" i="5"/>
  <c r="AZ343" i="5"/>
  <c r="BG342" i="5"/>
  <c r="BF342" i="5"/>
  <c r="BE342" i="5"/>
  <c r="BG341" i="5"/>
  <c r="BF341" i="5"/>
  <c r="BE341" i="5"/>
  <c r="BG340" i="5"/>
  <c r="BF340" i="5"/>
  <c r="BE340" i="5"/>
  <c r="BB342" i="5"/>
  <c r="BA342" i="5"/>
  <c r="AZ342" i="5"/>
  <c r="BB341" i="5"/>
  <c r="BA341" i="5"/>
  <c r="AZ341" i="5"/>
  <c r="BB340" i="5"/>
  <c r="BA340" i="5"/>
  <c r="AZ340" i="5"/>
  <c r="BG339" i="5"/>
  <c r="BF339" i="5"/>
  <c r="BE339" i="5"/>
  <c r="BB339" i="5"/>
  <c r="BA339" i="5"/>
  <c r="AZ339" i="5"/>
  <c r="BG338" i="5"/>
  <c r="BF338" i="5"/>
  <c r="BE338" i="5"/>
  <c r="BB338" i="5"/>
  <c r="BA338" i="5"/>
  <c r="AZ338" i="5"/>
  <c r="AW71" i="5"/>
  <c r="AV71" i="5"/>
  <c r="AW70" i="5"/>
  <c r="AV70" i="5"/>
  <c r="AW69" i="5"/>
  <c r="AV69" i="5"/>
  <c r="AW68" i="5"/>
  <c r="AV68" i="5"/>
  <c r="BG73" i="5"/>
  <c r="BF73" i="5"/>
  <c r="BE73" i="5"/>
  <c r="BG72" i="5"/>
  <c r="BF72" i="5"/>
  <c r="BE72" i="5"/>
  <c r="BG71" i="5"/>
  <c r="BF71" i="5"/>
  <c r="BE71" i="5"/>
  <c r="BB71" i="5"/>
  <c r="BA71" i="5"/>
  <c r="AZ71" i="5"/>
  <c r="BG70" i="5"/>
  <c r="BF70" i="5"/>
  <c r="BE70" i="5"/>
  <c r="BB70" i="5"/>
  <c r="BA70" i="5"/>
  <c r="AZ70" i="5"/>
  <c r="BG69" i="5"/>
  <c r="BF69" i="5"/>
  <c r="BE69" i="5"/>
  <c r="BB69" i="5"/>
  <c r="BA69" i="5"/>
  <c r="AZ69" i="5"/>
  <c r="BG68" i="5"/>
  <c r="BF68" i="5"/>
  <c r="BE68" i="5"/>
  <c r="BB68" i="5"/>
  <c r="BA68" i="5"/>
  <c r="AZ68" i="5"/>
  <c r="BG408" i="5" l="1"/>
  <c r="BF408" i="5"/>
  <c r="BE408" i="5"/>
  <c r="BG407" i="5"/>
  <c r="BF407" i="5"/>
  <c r="BE407" i="5"/>
  <c r="BG406" i="5"/>
  <c r="BF406" i="5"/>
  <c r="BE406" i="5"/>
  <c r="BC406" i="5"/>
  <c r="AX406" i="5"/>
  <c r="AZ408" i="5"/>
  <c r="BA408" i="5"/>
  <c r="BB408" i="5"/>
  <c r="AZ407" i="5"/>
  <c r="BA407" i="5"/>
  <c r="BB407" i="5"/>
  <c r="AZ406" i="5"/>
  <c r="BA406" i="5"/>
  <c r="BB406" i="5"/>
  <c r="BG405" i="5"/>
  <c r="BF405" i="5"/>
  <c r="BE405" i="5"/>
  <c r="BG404" i="5"/>
  <c r="BF404" i="5"/>
  <c r="BE404" i="5"/>
  <c r="BG403" i="5"/>
  <c r="BF403" i="5"/>
  <c r="BE403" i="5"/>
  <c r="BB405" i="5"/>
  <c r="BA405" i="5"/>
  <c r="AZ405" i="5"/>
  <c r="BB404" i="5"/>
  <c r="BA404" i="5"/>
  <c r="AZ404" i="5"/>
  <c r="BB403" i="5"/>
  <c r="BA403" i="5"/>
  <c r="AZ403" i="5"/>
  <c r="AW414" i="5"/>
  <c r="AV414" i="5"/>
  <c r="AW413" i="5"/>
  <c r="AV413" i="5"/>
  <c r="AW412" i="5"/>
  <c r="AV412" i="5"/>
  <c r="AW411" i="5"/>
  <c r="AV411" i="5"/>
  <c r="AW410" i="5"/>
  <c r="AV410" i="5"/>
  <c r="AW409" i="5"/>
  <c r="AV409" i="5"/>
  <c r="BG414" i="5"/>
  <c r="BF414" i="5"/>
  <c r="BE414" i="5"/>
  <c r="AZ414" i="5"/>
  <c r="BG413" i="5"/>
  <c r="BF413" i="5"/>
  <c r="BE413" i="5"/>
  <c r="AZ413" i="5"/>
  <c r="BG412" i="5"/>
  <c r="BF412" i="5"/>
  <c r="BE412" i="5"/>
  <c r="AZ412" i="5"/>
  <c r="BG411" i="5"/>
  <c r="BF411" i="5"/>
  <c r="BE411" i="5"/>
  <c r="AZ411" i="5"/>
  <c r="BG410" i="5"/>
  <c r="BF410" i="5"/>
  <c r="BE410" i="5"/>
  <c r="BB410" i="5"/>
  <c r="BA410" i="5"/>
  <c r="AZ410" i="5"/>
  <c r="BG409" i="5"/>
  <c r="BF409" i="5"/>
  <c r="BE409" i="5"/>
  <c r="AZ409" i="5"/>
  <c r="BE697" i="5" l="1"/>
  <c r="BF697" i="5"/>
  <c r="BG697" i="5"/>
  <c r="BE696" i="5"/>
  <c r="BF696" i="5"/>
  <c r="BG696" i="5"/>
  <c r="BE695" i="5"/>
  <c r="BF695" i="5"/>
  <c r="BG695" i="5"/>
  <c r="BE694" i="5"/>
  <c r="BF694" i="5"/>
  <c r="BG694" i="5"/>
  <c r="BG690" i="5"/>
  <c r="BF690" i="5"/>
  <c r="BE690" i="5"/>
  <c r="BG686" i="5"/>
  <c r="BF686" i="5"/>
  <c r="BE686" i="5"/>
  <c r="BE693" i="5"/>
  <c r="BF693" i="5"/>
  <c r="BG693" i="5"/>
  <c r="BE692" i="5"/>
  <c r="BF692" i="5"/>
  <c r="BG692" i="5"/>
  <c r="BE691" i="5"/>
  <c r="BF691" i="5"/>
  <c r="BG691" i="5"/>
  <c r="BG689" i="5"/>
  <c r="BF689" i="5"/>
  <c r="BE689" i="5"/>
  <c r="BG688" i="5"/>
  <c r="BF688" i="5"/>
  <c r="BE688" i="5"/>
  <c r="BG687" i="5"/>
  <c r="BF687" i="5"/>
  <c r="BE687" i="5"/>
  <c r="BG685" i="5"/>
  <c r="BF685" i="5"/>
  <c r="BE685" i="5"/>
  <c r="BG624" i="5" l="1"/>
  <c r="BF624" i="5"/>
  <c r="BE624" i="5"/>
  <c r="BG623" i="5"/>
  <c r="BF623" i="5"/>
  <c r="BE623" i="5"/>
  <c r="BG622" i="5"/>
  <c r="BF622" i="5"/>
  <c r="BE622" i="5"/>
  <c r="BB624" i="5"/>
  <c r="BA624" i="5"/>
  <c r="AZ624" i="5"/>
  <c r="BB623" i="5"/>
  <c r="BA623" i="5"/>
  <c r="AZ623" i="5"/>
  <c r="BB622" i="5"/>
  <c r="BA622" i="5"/>
  <c r="AZ622" i="5"/>
  <c r="BB621" i="5"/>
  <c r="BA621" i="5"/>
  <c r="AZ621" i="5"/>
  <c r="AW624" i="5"/>
  <c r="AV624" i="5"/>
  <c r="AW623" i="5"/>
  <c r="AV623" i="5"/>
  <c r="AW622" i="5"/>
  <c r="AV622" i="5"/>
  <c r="AW621" i="5"/>
  <c r="AV621" i="5"/>
  <c r="AW620" i="5"/>
  <c r="AV620" i="5"/>
  <c r="AW619" i="5"/>
  <c r="AV619" i="5"/>
  <c r="BG621" i="5"/>
  <c r="BF621" i="5"/>
  <c r="BE621" i="5"/>
  <c r="BG620" i="5"/>
  <c r="BF620" i="5"/>
  <c r="BE620" i="5"/>
  <c r="BB620" i="5"/>
  <c r="BA620" i="5"/>
  <c r="AZ620" i="5"/>
  <c r="BG619" i="5"/>
  <c r="BF619" i="5"/>
  <c r="BE619" i="5"/>
  <c r="BB619" i="5"/>
  <c r="BA619" i="5"/>
  <c r="AZ619" i="5"/>
  <c r="BG618" i="5"/>
  <c r="BF618" i="5"/>
  <c r="BE618" i="5"/>
  <c r="BB618" i="5"/>
  <c r="BA618" i="5"/>
  <c r="AZ618" i="5"/>
  <c r="AW618" i="5"/>
  <c r="AV618" i="5"/>
  <c r="CU665" i="5" l="1"/>
  <c r="CT665" i="5"/>
  <c r="CO665" i="5"/>
  <c r="CV664" i="5"/>
  <c r="CU664" i="5"/>
  <c r="CT664" i="5"/>
  <c r="CV663" i="5"/>
  <c r="CU663" i="5"/>
  <c r="CT663" i="5"/>
  <c r="CV662" i="5"/>
  <c r="CU662" i="5"/>
  <c r="CT662" i="5"/>
  <c r="CV661" i="5"/>
  <c r="CU661" i="5"/>
  <c r="CT661" i="5"/>
  <c r="CO663" i="5"/>
  <c r="CO662" i="5"/>
  <c r="CO659" i="5"/>
  <c r="CO661" i="5"/>
  <c r="CO660" i="5"/>
  <c r="BB663" i="5"/>
  <c r="BA663" i="5"/>
  <c r="AZ663" i="5"/>
  <c r="BB664" i="5"/>
  <c r="BA664" i="5"/>
  <c r="AZ664" i="5"/>
  <c r="BG664" i="5"/>
  <c r="BF664" i="5"/>
  <c r="BE664" i="5"/>
  <c r="BG663" i="5"/>
  <c r="BF663" i="5"/>
  <c r="BE663" i="5"/>
  <c r="AW660" i="5"/>
  <c r="AV660" i="5"/>
  <c r="AV659" i="5"/>
  <c r="BG662" i="5"/>
  <c r="BF662" i="5"/>
  <c r="BE662" i="5"/>
  <c r="AW662" i="5"/>
  <c r="AV662" i="5"/>
  <c r="BG661" i="5"/>
  <c r="BF661" i="5"/>
  <c r="BE661" i="5"/>
  <c r="AW661" i="5"/>
  <c r="AV661" i="5"/>
  <c r="BG660" i="5"/>
  <c r="BF660" i="5"/>
  <c r="BE660" i="5"/>
  <c r="BG659" i="5"/>
  <c r="BF659" i="5"/>
  <c r="BE659" i="5"/>
  <c r="AW659" i="5"/>
  <c r="CV665" i="5"/>
  <c r="CV660" i="5"/>
  <c r="CU660" i="5"/>
  <c r="CT660" i="5"/>
  <c r="CV659" i="5"/>
  <c r="CU659" i="5"/>
  <c r="CT659" i="5"/>
  <c r="AW251" i="5" l="1"/>
  <c r="AV251" i="5"/>
  <c r="AW250" i="5"/>
  <c r="AV250" i="5"/>
  <c r="AW249" i="5"/>
  <c r="AV249" i="5"/>
  <c r="AW248" i="5"/>
  <c r="AV248" i="5"/>
  <c r="AW247" i="5"/>
  <c r="AV247" i="5"/>
  <c r="AW246" i="5"/>
  <c r="AV246" i="5"/>
  <c r="AW245" i="5"/>
  <c r="AV245" i="5"/>
  <c r="AW244" i="5"/>
  <c r="AV244" i="5"/>
  <c r="AW243" i="5"/>
  <c r="AV243" i="5"/>
  <c r="AW242" i="5"/>
  <c r="AV242" i="5"/>
  <c r="AW241" i="5"/>
  <c r="AV241" i="5"/>
  <c r="AW240" i="5"/>
  <c r="AV240" i="5"/>
  <c r="AW239" i="5"/>
  <c r="AV239" i="5"/>
  <c r="AW238" i="5"/>
  <c r="AV238" i="5"/>
  <c r="AW237" i="5"/>
  <c r="AV237" i="5"/>
  <c r="AW236" i="5"/>
  <c r="AV236" i="5"/>
  <c r="AW235" i="5"/>
  <c r="AV235" i="5"/>
  <c r="AW234" i="5"/>
  <c r="AV234" i="5"/>
  <c r="AW233" i="5"/>
  <c r="AV233" i="5"/>
  <c r="AW231" i="5"/>
  <c r="AW232" i="5"/>
  <c r="AV232" i="5"/>
  <c r="AV231" i="5"/>
  <c r="AW230" i="5"/>
  <c r="AV230" i="5"/>
  <c r="AW229" i="5"/>
  <c r="AV229" i="5"/>
  <c r="AW228" i="5"/>
  <c r="AV228" i="5"/>
  <c r="AW227" i="5"/>
  <c r="AV227" i="5"/>
  <c r="AW226" i="5"/>
  <c r="AV226" i="5"/>
  <c r="AW225" i="5"/>
  <c r="AV225" i="5"/>
  <c r="AW224" i="5"/>
  <c r="AV224" i="5"/>
  <c r="AW223" i="5"/>
  <c r="AV223" i="5"/>
  <c r="AW222" i="5"/>
  <c r="AV222" i="5"/>
  <c r="BG324" i="5" l="1"/>
  <c r="BF324" i="5"/>
  <c r="BE324" i="5"/>
  <c r="BG323" i="5"/>
  <c r="BF323" i="5"/>
  <c r="BE323" i="5"/>
  <c r="BE322" i="5"/>
  <c r="BG321" i="5"/>
  <c r="BF321" i="5"/>
  <c r="BE321" i="5"/>
  <c r="BG320" i="5"/>
  <c r="BF320" i="5"/>
  <c r="BE320" i="5"/>
  <c r="BE319" i="5"/>
  <c r="AZ324" i="5"/>
  <c r="AZ323" i="5"/>
  <c r="AZ322" i="5"/>
  <c r="AZ321" i="5"/>
  <c r="AZ320" i="5"/>
  <c r="AZ319" i="5"/>
  <c r="BG310" i="5" l="1"/>
  <c r="BF310" i="5"/>
  <c r="BE310" i="5"/>
  <c r="BB310" i="5"/>
  <c r="BA310" i="5"/>
  <c r="AZ310" i="5"/>
  <c r="BG309" i="5"/>
  <c r="BF309" i="5"/>
  <c r="BE309" i="5"/>
  <c r="BB309" i="5"/>
  <c r="BA309" i="5"/>
  <c r="AZ309" i="5"/>
  <c r="BG307" i="5"/>
  <c r="BF307" i="5"/>
  <c r="BE307" i="5"/>
  <c r="BB307" i="5"/>
  <c r="BA307" i="5"/>
  <c r="AZ307" i="5"/>
  <c r="BG306" i="5"/>
  <c r="BF306" i="5"/>
  <c r="BE306" i="5"/>
  <c r="BB306" i="5"/>
  <c r="BA306" i="5"/>
  <c r="AZ306" i="5"/>
  <c r="BB475" i="5" l="1"/>
  <c r="BA475" i="5"/>
  <c r="AZ475" i="5"/>
  <c r="BB474" i="5"/>
  <c r="BA474" i="5"/>
  <c r="AZ474" i="5"/>
  <c r="BB473" i="5"/>
  <c r="BA473" i="5"/>
  <c r="AZ473" i="5"/>
  <c r="AZ472" i="5"/>
  <c r="BA472" i="5"/>
  <c r="BB472" i="5"/>
  <c r="BG475" i="5"/>
  <c r="BF475" i="5"/>
  <c r="BE475" i="5"/>
  <c r="BG474" i="5"/>
  <c r="BF474" i="5"/>
  <c r="BE474" i="5"/>
  <c r="BG473" i="5"/>
  <c r="BF473" i="5"/>
  <c r="BE473" i="5"/>
  <c r="BG472" i="5"/>
  <c r="BF472" i="5"/>
  <c r="BE472" i="5"/>
  <c r="BG471" i="5"/>
  <c r="BF471" i="5"/>
  <c r="BE471" i="5"/>
  <c r="BB471" i="5"/>
  <c r="BA471" i="5"/>
  <c r="AZ471" i="5"/>
  <c r="BG470" i="5"/>
  <c r="BF470" i="5"/>
  <c r="BE470" i="5"/>
  <c r="BB470" i="5"/>
  <c r="BA470" i="5"/>
  <c r="AZ470" i="5"/>
  <c r="BG469" i="5"/>
  <c r="BF469" i="5"/>
  <c r="BE469" i="5"/>
  <c r="BB469" i="5"/>
  <c r="BA469" i="5"/>
  <c r="AZ469" i="5"/>
  <c r="BG468" i="5"/>
  <c r="BF468" i="5"/>
  <c r="BE468" i="5"/>
  <c r="BB468" i="5"/>
  <c r="BA468" i="5"/>
  <c r="AZ468" i="5"/>
  <c r="BG467" i="5"/>
  <c r="BF467" i="5"/>
  <c r="BE467" i="5"/>
  <c r="BB467" i="5"/>
  <c r="BA467" i="5"/>
  <c r="AZ467" i="5"/>
  <c r="BG466" i="5"/>
  <c r="BF466" i="5"/>
  <c r="BE466" i="5"/>
  <c r="BB466" i="5"/>
  <c r="BA466" i="5"/>
  <c r="AZ466" i="5"/>
  <c r="BG465" i="5"/>
  <c r="BF465" i="5"/>
  <c r="BE465" i="5"/>
  <c r="BB465" i="5"/>
  <c r="BA465" i="5"/>
  <c r="AZ465" i="5"/>
  <c r="BG461" i="5"/>
  <c r="BF461" i="5"/>
  <c r="BE461" i="5"/>
  <c r="BG462" i="5"/>
  <c r="BF462" i="5"/>
  <c r="BE462" i="5"/>
  <c r="BB462" i="5"/>
  <c r="BA462" i="5"/>
  <c r="AZ462" i="5"/>
  <c r="BB461" i="5"/>
  <c r="BA461" i="5"/>
  <c r="AZ461" i="5"/>
  <c r="BG464" i="5"/>
  <c r="BF464" i="5"/>
  <c r="BE464" i="5"/>
  <c r="BB464" i="5"/>
  <c r="BA464" i="5"/>
  <c r="AZ464" i="5"/>
  <c r="BG463" i="5"/>
  <c r="BF463" i="5"/>
  <c r="BE463" i="5"/>
  <c r="BB463" i="5"/>
  <c r="BA463" i="5"/>
  <c r="AZ463" i="5"/>
  <c r="BG459" i="5" l="1"/>
  <c r="BF459" i="5"/>
  <c r="BE459" i="5"/>
  <c r="BG458" i="5"/>
  <c r="BF458" i="5"/>
  <c r="BE458" i="5"/>
  <c r="BG452" i="5"/>
  <c r="BF452" i="5"/>
  <c r="BE452" i="5"/>
  <c r="BG457" i="5"/>
  <c r="BF457" i="5"/>
  <c r="BE457" i="5"/>
  <c r="BG456" i="5"/>
  <c r="BF456" i="5"/>
  <c r="BE456" i="5"/>
  <c r="BG455" i="5"/>
  <c r="BF455" i="5"/>
  <c r="BE455" i="5"/>
  <c r="BG454" i="5"/>
  <c r="BF454" i="5"/>
  <c r="BE454" i="5"/>
  <c r="BG453" i="5"/>
  <c r="BF453" i="5"/>
  <c r="BE453" i="5"/>
  <c r="BG299" i="5" l="1"/>
  <c r="BF299" i="5"/>
  <c r="BE299" i="5"/>
  <c r="BB299" i="5"/>
  <c r="BA299" i="5"/>
  <c r="AZ299" i="5"/>
  <c r="BG298" i="5"/>
  <c r="BF298" i="5"/>
  <c r="BE298" i="5"/>
  <c r="BB298" i="5"/>
  <c r="BA298" i="5"/>
  <c r="AZ298" i="5"/>
  <c r="BB301" i="5"/>
  <c r="BA301" i="5"/>
  <c r="AZ301" i="5"/>
  <c r="BB300" i="5"/>
  <c r="BA300" i="5"/>
  <c r="AZ300" i="5"/>
  <c r="BG301" i="5"/>
  <c r="BF301" i="5"/>
  <c r="BE301" i="5"/>
  <c r="BG300" i="5"/>
  <c r="BF300" i="5"/>
  <c r="BE300" i="5"/>
  <c r="BG297" i="5"/>
  <c r="BF297" i="5"/>
  <c r="BE297" i="5"/>
  <c r="BB297" i="5"/>
  <c r="BA297" i="5"/>
  <c r="AZ297" i="5"/>
  <c r="BG296" i="5"/>
  <c r="BF296" i="5"/>
  <c r="BE296" i="5"/>
  <c r="BB296" i="5"/>
  <c r="BA296" i="5"/>
  <c r="AZ296" i="5"/>
  <c r="BG295" i="5"/>
  <c r="BF295" i="5"/>
  <c r="BE295" i="5"/>
  <c r="BB295" i="5"/>
  <c r="BA295" i="5"/>
  <c r="AZ295" i="5"/>
  <c r="AW295" i="5"/>
  <c r="AV295" i="5"/>
  <c r="BG294" i="5"/>
  <c r="BF294" i="5"/>
  <c r="BE294" i="5"/>
  <c r="BB294" i="5"/>
  <c r="BA294" i="5"/>
  <c r="AZ294" i="5"/>
  <c r="AW294" i="5"/>
  <c r="AV294" i="5"/>
  <c r="BB293" i="5"/>
  <c r="BA293" i="5"/>
  <c r="AZ293" i="5"/>
  <c r="BB292" i="5"/>
  <c r="BA292" i="5"/>
  <c r="AZ292" i="5"/>
  <c r="BB291" i="5"/>
  <c r="BA291" i="5"/>
  <c r="AZ291" i="5"/>
  <c r="BB290" i="5"/>
  <c r="BA290" i="5"/>
  <c r="AZ290" i="5"/>
  <c r="AV290" i="5"/>
  <c r="BG293" i="5"/>
  <c r="BF293" i="5"/>
  <c r="BE293" i="5"/>
  <c r="AW293" i="5"/>
  <c r="AV293" i="5"/>
  <c r="BG292" i="5"/>
  <c r="BF292" i="5"/>
  <c r="BE292" i="5"/>
  <c r="AW292" i="5"/>
  <c r="AV292" i="5"/>
  <c r="BG291" i="5"/>
  <c r="BF291" i="5"/>
  <c r="BE291" i="5"/>
  <c r="AW291" i="5"/>
  <c r="AV291" i="5"/>
  <c r="BG290" i="5"/>
  <c r="BF290" i="5"/>
  <c r="BE290" i="5"/>
  <c r="AW290" i="5"/>
  <c r="CV674" i="5" l="1"/>
  <c r="CT674" i="5"/>
  <c r="CV673" i="5"/>
  <c r="CU673" i="5"/>
  <c r="CT673" i="5"/>
  <c r="CV672" i="5"/>
  <c r="CU672" i="5"/>
  <c r="CT672" i="5"/>
  <c r="CV671" i="5"/>
  <c r="CU671" i="5"/>
  <c r="CT671" i="5"/>
  <c r="CV670" i="5"/>
  <c r="CU670" i="5"/>
  <c r="CT670" i="5"/>
  <c r="CV669" i="5"/>
  <c r="CU669" i="5"/>
  <c r="CT669" i="5"/>
  <c r="CV668" i="5"/>
  <c r="CU668" i="5"/>
  <c r="CT668" i="5"/>
  <c r="CV667" i="5"/>
  <c r="CU667" i="5"/>
  <c r="CT667" i="5"/>
  <c r="BG66" i="5" l="1"/>
  <c r="BF66" i="5"/>
  <c r="BE66" i="5"/>
  <c r="BG65" i="5"/>
  <c r="BF65" i="5"/>
  <c r="BE65" i="5"/>
  <c r="BG64" i="5"/>
  <c r="BF64" i="5"/>
  <c r="BE64" i="5"/>
  <c r="BG63" i="5"/>
  <c r="BF63" i="5"/>
  <c r="BE63" i="5"/>
  <c r="BG62" i="5"/>
  <c r="BF62" i="5"/>
  <c r="BE62" i="5"/>
  <c r="BG61" i="5"/>
  <c r="BF61" i="5"/>
  <c r="BE61" i="5"/>
  <c r="BG60" i="5"/>
  <c r="BF60" i="5"/>
  <c r="BE60" i="5"/>
  <c r="BG59" i="5"/>
  <c r="BF59" i="5"/>
  <c r="BE59" i="5"/>
  <c r="BG58" i="5"/>
  <c r="BF58" i="5"/>
  <c r="BE58" i="5"/>
  <c r="BG57" i="5"/>
  <c r="BF57" i="5"/>
  <c r="BE57" i="5"/>
  <c r="BG56" i="5"/>
  <c r="BF56" i="5"/>
  <c r="BE56" i="5"/>
  <c r="BG55" i="5"/>
  <c r="BF55" i="5"/>
  <c r="BE55" i="5"/>
  <c r="BG54" i="5" l="1"/>
  <c r="BF54" i="5"/>
  <c r="BE54" i="5"/>
  <c r="BB54" i="5"/>
  <c r="BA54" i="5"/>
  <c r="AZ54" i="5"/>
  <c r="BG53" i="5"/>
  <c r="BF53" i="5"/>
  <c r="BE53" i="5"/>
  <c r="BB53" i="5"/>
  <c r="BA53" i="5"/>
  <c r="AZ53" i="5"/>
  <c r="BG52" i="5"/>
  <c r="BF52" i="5"/>
  <c r="BE52" i="5"/>
  <c r="BB52" i="5"/>
  <c r="BA52" i="5"/>
  <c r="AZ52" i="5"/>
  <c r="BG51" i="5"/>
  <c r="BF51" i="5"/>
  <c r="BE51" i="5"/>
  <c r="BB51" i="5"/>
  <c r="BA51" i="5"/>
  <c r="AZ51" i="5"/>
  <c r="BG50" i="5"/>
  <c r="BF50" i="5"/>
  <c r="BE50" i="5"/>
  <c r="BB50" i="5"/>
  <c r="BA50" i="5"/>
  <c r="AZ50" i="5"/>
  <c r="BG49" i="5"/>
  <c r="BF49" i="5"/>
  <c r="BE49" i="5"/>
  <c r="BB49" i="5"/>
  <c r="BA49" i="5"/>
  <c r="AZ49" i="5"/>
  <c r="BG48" i="5"/>
  <c r="BF48" i="5"/>
  <c r="BE48" i="5"/>
  <c r="BB48" i="5"/>
  <c r="BA48" i="5"/>
  <c r="AZ48" i="5"/>
  <c r="BG47" i="5"/>
  <c r="BF47" i="5"/>
  <c r="BE47" i="5"/>
  <c r="BB47" i="5"/>
  <c r="BA47" i="5"/>
  <c r="AZ47" i="5"/>
  <c r="BG257" i="5" l="1"/>
  <c r="BF257" i="5"/>
  <c r="BE257" i="5"/>
  <c r="BG256" i="5"/>
  <c r="BF256" i="5"/>
  <c r="BE256" i="5"/>
  <c r="BG255" i="5"/>
  <c r="BF255" i="5"/>
  <c r="BE255" i="5"/>
  <c r="BG254" i="5"/>
  <c r="BF254" i="5"/>
  <c r="BE254" i="5"/>
  <c r="BG253" i="5"/>
  <c r="BF253" i="5"/>
  <c r="BE253" i="5"/>
  <c r="BG252" i="5"/>
  <c r="BF252" i="5"/>
  <c r="BE252" i="5"/>
  <c r="BG251" i="5"/>
  <c r="BF251" i="5"/>
  <c r="BE251" i="5"/>
  <c r="BB257" i="5"/>
  <c r="BA257" i="5"/>
  <c r="AZ257" i="5"/>
  <c r="BB256" i="5"/>
  <c r="BA256" i="5"/>
  <c r="AZ256" i="5"/>
  <c r="BB255" i="5"/>
  <c r="BA255" i="5"/>
  <c r="AZ255" i="5"/>
  <c r="BB254" i="5"/>
  <c r="BA254" i="5"/>
  <c r="AZ254" i="5"/>
  <c r="BB253" i="5"/>
  <c r="BA253" i="5"/>
  <c r="AZ253" i="5"/>
  <c r="BB252" i="5"/>
  <c r="BA252" i="5"/>
  <c r="AZ252" i="5"/>
  <c r="AZ237" i="5"/>
  <c r="BA237" i="5"/>
  <c r="BB237" i="5"/>
  <c r="AZ238" i="5"/>
  <c r="BA238" i="5"/>
  <c r="BB238" i="5"/>
  <c r="AZ239" i="5"/>
  <c r="BA239" i="5"/>
  <c r="BB239" i="5"/>
  <c r="AZ240" i="5"/>
  <c r="BA240" i="5"/>
  <c r="BB240" i="5"/>
  <c r="AZ241" i="5"/>
  <c r="BA241" i="5"/>
  <c r="BB241" i="5"/>
  <c r="AZ242" i="5"/>
  <c r="BA242" i="5"/>
  <c r="BB242" i="5"/>
  <c r="AZ243" i="5"/>
  <c r="BA243" i="5"/>
  <c r="BB243" i="5"/>
  <c r="AZ244" i="5"/>
  <c r="BA244" i="5"/>
  <c r="BB244" i="5"/>
  <c r="AZ245" i="5"/>
  <c r="BA245" i="5"/>
  <c r="BB245" i="5"/>
  <c r="BB251" i="5"/>
  <c r="BA251" i="5"/>
  <c r="AZ251" i="5"/>
  <c r="BG250" i="5"/>
  <c r="BF250" i="5"/>
  <c r="BE250" i="5"/>
  <c r="BB250" i="5"/>
  <c r="BA250" i="5"/>
  <c r="AZ250" i="5"/>
  <c r="BG249" i="5"/>
  <c r="BF249" i="5"/>
  <c r="BE249" i="5"/>
  <c r="BB249" i="5"/>
  <c r="BA249" i="5"/>
  <c r="AZ249" i="5"/>
  <c r="BG248" i="5"/>
  <c r="BF248" i="5"/>
  <c r="BE248" i="5"/>
  <c r="BB248" i="5"/>
  <c r="BA248" i="5"/>
  <c r="AZ248" i="5"/>
  <c r="BG247" i="5"/>
  <c r="BF247" i="5"/>
  <c r="BE247" i="5"/>
  <c r="BB247" i="5"/>
  <c r="BA247" i="5"/>
  <c r="AZ247" i="5"/>
  <c r="BG246" i="5"/>
  <c r="BF246" i="5"/>
  <c r="BE246" i="5"/>
  <c r="BB246" i="5"/>
  <c r="BA246" i="5"/>
  <c r="AZ246" i="5"/>
  <c r="BG245" i="5"/>
  <c r="BF245" i="5"/>
  <c r="BE245" i="5"/>
  <c r="BG244" i="5"/>
  <c r="BF244" i="5"/>
  <c r="BE244" i="5"/>
  <c r="BG243" i="5"/>
  <c r="BF243" i="5"/>
  <c r="BE243" i="5"/>
  <c r="BG242" i="5"/>
  <c r="BF242" i="5"/>
  <c r="BE242" i="5"/>
  <c r="BG241" i="5"/>
  <c r="BF241" i="5"/>
  <c r="BE241" i="5"/>
  <c r="BG240" i="5"/>
  <c r="BF240" i="5"/>
  <c r="BE240" i="5"/>
  <c r="BG239" i="5"/>
  <c r="BF239" i="5"/>
  <c r="BE239" i="5"/>
  <c r="BG238" i="5"/>
  <c r="BF238" i="5"/>
  <c r="BE238" i="5"/>
  <c r="BG237" i="5"/>
  <c r="BF237" i="5"/>
  <c r="BE237" i="5"/>
  <c r="BG236" i="5"/>
  <c r="BF236" i="5"/>
  <c r="BE236" i="5"/>
  <c r="BG235" i="5"/>
  <c r="BF235" i="5"/>
  <c r="BE235" i="5"/>
  <c r="BG234" i="5"/>
  <c r="BF234" i="5"/>
  <c r="BE234" i="5"/>
  <c r="BG233" i="5"/>
  <c r="BF233" i="5"/>
  <c r="BE233" i="5"/>
  <c r="BG232" i="5"/>
  <c r="BF232" i="5"/>
  <c r="BE232" i="5"/>
  <c r="BG231" i="5"/>
  <c r="BF231" i="5"/>
  <c r="BE231" i="5"/>
  <c r="BE230" i="5"/>
  <c r="BG230" i="5"/>
  <c r="BB236" i="5"/>
  <c r="BA236" i="5"/>
  <c r="AZ236" i="5"/>
  <c r="BB235" i="5"/>
  <c r="BA235" i="5"/>
  <c r="AZ235" i="5"/>
  <c r="BB234" i="5"/>
  <c r="BA234" i="5"/>
  <c r="AZ234" i="5"/>
  <c r="BB233" i="5"/>
  <c r="BA233" i="5"/>
  <c r="AZ233" i="5"/>
  <c r="BB232" i="5"/>
  <c r="BA232" i="5"/>
  <c r="AZ232" i="5"/>
  <c r="BB231" i="5"/>
  <c r="BA231" i="5"/>
  <c r="AZ231" i="5"/>
  <c r="BF230" i="5"/>
  <c r="BG229" i="5"/>
  <c r="BF229" i="5"/>
  <c r="BE229" i="5"/>
  <c r="BG228" i="5"/>
  <c r="BF228" i="5"/>
  <c r="BE228" i="5"/>
  <c r="BG227" i="5"/>
  <c r="BF227" i="5"/>
  <c r="BE227" i="5"/>
  <c r="BG226" i="5"/>
  <c r="BF226" i="5"/>
  <c r="BE226" i="5"/>
  <c r="BG225" i="5"/>
  <c r="BF225" i="5"/>
  <c r="BE225" i="5"/>
  <c r="BG224" i="5"/>
  <c r="BF224" i="5"/>
  <c r="BE224" i="5"/>
  <c r="BG223" i="5"/>
  <c r="BF223" i="5"/>
  <c r="BE223" i="5"/>
  <c r="BB230" i="5"/>
  <c r="BA230" i="5"/>
  <c r="AZ230" i="5"/>
  <c r="BB229" i="5"/>
  <c r="BA229" i="5"/>
  <c r="AZ229" i="5"/>
  <c r="BB228" i="5"/>
  <c r="BA228" i="5"/>
  <c r="AZ228" i="5"/>
  <c r="BB227" i="5"/>
  <c r="BA227" i="5"/>
  <c r="AZ227" i="5"/>
  <c r="BB226" i="5"/>
  <c r="BA226" i="5"/>
  <c r="AZ226" i="5"/>
  <c r="BB225" i="5"/>
  <c r="BA225" i="5"/>
  <c r="AZ225" i="5"/>
  <c r="BB224" i="5"/>
  <c r="BA224" i="5"/>
  <c r="AZ224" i="5"/>
  <c r="BB223" i="5"/>
  <c r="BA223" i="5"/>
  <c r="AZ223" i="5"/>
  <c r="BG222" i="5"/>
  <c r="BF222" i="5"/>
  <c r="BE222" i="5"/>
  <c r="BB222" i="5"/>
  <c r="BA222" i="5"/>
  <c r="AZ222" i="5"/>
  <c r="CV657" i="5" l="1"/>
  <c r="CU657" i="5"/>
  <c r="CT657" i="5"/>
  <c r="CV651" i="5" l="1"/>
  <c r="CT651" i="5"/>
  <c r="CV656" i="5" l="1"/>
  <c r="CU656" i="5"/>
  <c r="CT656" i="5"/>
  <c r="CV655" i="5"/>
  <c r="CU655" i="5"/>
  <c r="CT655" i="5"/>
  <c r="CV654" i="5"/>
  <c r="CU654" i="5"/>
  <c r="CT654" i="5"/>
  <c r="CT653" i="5"/>
  <c r="CU653" i="5"/>
  <c r="CV653" i="5"/>
  <c r="CT652" i="5"/>
  <c r="CU652" i="5"/>
  <c r="CV652" i="5"/>
  <c r="CV650" i="5"/>
  <c r="CU650" i="5"/>
  <c r="CT650" i="5"/>
  <c r="CV649" i="5" l="1"/>
  <c r="CU649" i="5"/>
  <c r="CT649" i="5"/>
  <c r="CV648" i="5"/>
  <c r="CU648" i="5"/>
  <c r="CT648" i="5"/>
  <c r="CV647" i="5"/>
  <c r="CU647" i="5"/>
  <c r="CT647" i="5"/>
  <c r="CT682" i="5" l="1"/>
  <c r="CT681" i="5"/>
  <c r="CT680" i="5"/>
  <c r="CT679" i="5"/>
  <c r="CT678" i="5"/>
  <c r="CT677" i="5"/>
  <c r="CT676" i="5"/>
  <c r="CV682" i="5" l="1"/>
  <c r="CV681" i="5"/>
  <c r="CU681" i="5"/>
  <c r="CV680" i="5"/>
  <c r="CV679" i="5"/>
  <c r="CU679" i="5"/>
  <c r="CV678" i="5"/>
  <c r="CU678" i="5"/>
  <c r="CV677" i="5"/>
  <c r="CU677" i="5"/>
  <c r="CV676" i="5"/>
  <c r="CU676" i="5"/>
  <c r="BG599" i="5" l="1"/>
  <c r="BF599" i="5"/>
  <c r="BE599" i="5"/>
  <c r="BG598" i="5"/>
  <c r="BF598" i="5"/>
  <c r="BE598" i="5"/>
  <c r="BG597" i="5"/>
  <c r="BF597" i="5"/>
  <c r="BE597" i="5"/>
  <c r="BG596" i="5"/>
  <c r="BF596" i="5"/>
  <c r="BE596" i="5"/>
  <c r="BG595" i="5"/>
  <c r="BF595" i="5"/>
  <c r="BE595" i="5"/>
  <c r="BG594" i="5"/>
  <c r="BF594" i="5"/>
  <c r="BE594" i="5"/>
  <c r="BG615" i="5"/>
  <c r="BF615" i="5"/>
  <c r="BE615" i="5"/>
  <c r="AW615" i="5"/>
  <c r="AV615" i="5"/>
  <c r="BG614" i="5"/>
  <c r="BF614" i="5"/>
  <c r="BE614" i="5"/>
  <c r="AW614" i="5"/>
  <c r="AV614" i="5"/>
  <c r="BG613" i="5"/>
  <c r="BF613" i="5"/>
  <c r="BE613" i="5"/>
  <c r="AW613" i="5"/>
  <c r="AV613" i="5"/>
  <c r="BG593" i="5"/>
  <c r="BF593" i="5"/>
  <c r="BE593" i="5"/>
  <c r="AW593" i="5"/>
  <c r="AV593" i="5"/>
  <c r="BG592" i="5"/>
  <c r="BF592" i="5"/>
  <c r="BE592" i="5"/>
  <c r="AW592" i="5"/>
  <c r="AV592" i="5"/>
  <c r="BG591" i="5"/>
  <c r="BF591" i="5"/>
  <c r="BE591" i="5"/>
  <c r="AW591" i="5"/>
  <c r="AV591" i="5"/>
  <c r="AW599" i="5"/>
  <c r="AV599" i="5"/>
  <c r="AW598" i="5"/>
  <c r="AV598" i="5"/>
  <c r="AW597" i="5"/>
  <c r="AV597" i="5"/>
  <c r="AW596" i="5"/>
  <c r="AV596" i="5"/>
  <c r="AW595" i="5"/>
  <c r="AV595" i="5"/>
  <c r="AW594" i="5"/>
  <c r="AV594" i="5"/>
  <c r="BB599" i="5"/>
  <c r="BA599" i="5"/>
  <c r="AZ599" i="5"/>
  <c r="BB598" i="5"/>
  <c r="BA598" i="5"/>
  <c r="AZ598" i="5"/>
  <c r="BB597" i="5"/>
  <c r="BA597" i="5"/>
  <c r="AZ597" i="5"/>
  <c r="BB596" i="5"/>
  <c r="BA596" i="5"/>
  <c r="AZ596" i="5"/>
  <c r="BB595" i="5"/>
  <c r="BA595" i="5"/>
  <c r="AZ595" i="5"/>
  <c r="BB594" i="5"/>
  <c r="BA594" i="5"/>
  <c r="AZ594" i="5"/>
  <c r="BB612" i="5"/>
  <c r="BA612" i="5"/>
  <c r="AZ612" i="5"/>
  <c r="BB611" i="5"/>
  <c r="BA611" i="5"/>
  <c r="AZ611" i="5"/>
  <c r="BB610" i="5"/>
  <c r="BA610" i="5"/>
  <c r="AZ610" i="5"/>
  <c r="BB609" i="5"/>
  <c r="BA609" i="5"/>
  <c r="AZ609" i="5"/>
  <c r="BB608" i="5"/>
  <c r="BA608" i="5"/>
  <c r="AZ608" i="5"/>
  <c r="BB606" i="5"/>
  <c r="BA606" i="5"/>
  <c r="AZ606" i="5"/>
  <c r="BB605" i="5"/>
  <c r="BA605" i="5"/>
  <c r="AZ605" i="5"/>
  <c r="BB604" i="5"/>
  <c r="BA604" i="5"/>
  <c r="AZ604" i="5"/>
  <c r="BB603" i="5"/>
  <c r="BA603" i="5"/>
  <c r="AZ603" i="5"/>
  <c r="BB602" i="5"/>
  <c r="BA602" i="5"/>
  <c r="AZ602" i="5"/>
  <c r="BB601" i="5"/>
  <c r="BA601" i="5"/>
  <c r="AZ601" i="5"/>
  <c r="BE585" i="5"/>
  <c r="BF585" i="5"/>
  <c r="BG585" i="5"/>
  <c r="BE586" i="5"/>
  <c r="BF586" i="5"/>
  <c r="BG586" i="5"/>
  <c r="BE587" i="5"/>
  <c r="BF587" i="5"/>
  <c r="BG587" i="5"/>
  <c r="BE588" i="5"/>
  <c r="BF588" i="5"/>
  <c r="BG588" i="5"/>
  <c r="BE589" i="5"/>
  <c r="BF589" i="5"/>
  <c r="BG589" i="5"/>
  <c r="BE590" i="5"/>
  <c r="BF590" i="5"/>
  <c r="BG590" i="5"/>
  <c r="BB584" i="5"/>
  <c r="BA584" i="5"/>
  <c r="AZ584" i="5"/>
  <c r="BB583" i="5"/>
  <c r="BA583" i="5"/>
  <c r="AZ583" i="5"/>
  <c r="BB582" i="5"/>
  <c r="BA582" i="5"/>
  <c r="AZ582" i="5"/>
  <c r="BB581" i="5"/>
  <c r="BA581" i="5"/>
  <c r="AZ581" i="5"/>
  <c r="BB580" i="5"/>
  <c r="BA580" i="5"/>
  <c r="AZ580" i="5"/>
  <c r="BB579" i="5"/>
  <c r="BA579" i="5"/>
  <c r="AZ579" i="5"/>
  <c r="AW612" i="5"/>
  <c r="AV612" i="5"/>
  <c r="AW611" i="5"/>
  <c r="AV611" i="5"/>
  <c r="AW610" i="5"/>
  <c r="AV610" i="5"/>
  <c r="AW609" i="5"/>
  <c r="AV609" i="5"/>
  <c r="AW608" i="5"/>
  <c r="AV608" i="5"/>
  <c r="AW607" i="5"/>
  <c r="AV607" i="5"/>
  <c r="AW606" i="5"/>
  <c r="AV606" i="5"/>
  <c r="AW605" i="5"/>
  <c r="AV605" i="5"/>
  <c r="AW604" i="5"/>
  <c r="AV604" i="5"/>
  <c r="AW603" i="5"/>
  <c r="AV603" i="5"/>
  <c r="AW602" i="5"/>
  <c r="AV602" i="5"/>
  <c r="AW601" i="5"/>
  <c r="AV601" i="5"/>
  <c r="AW590" i="5"/>
  <c r="AV590" i="5"/>
  <c r="AW589" i="5"/>
  <c r="AV589" i="5"/>
  <c r="AW588" i="5"/>
  <c r="AV588" i="5"/>
  <c r="AW587" i="5"/>
  <c r="AV587" i="5"/>
  <c r="AW586" i="5"/>
  <c r="AV586" i="5"/>
  <c r="AW585" i="5"/>
  <c r="AV585" i="5"/>
  <c r="AW584" i="5"/>
  <c r="AV584" i="5"/>
  <c r="AW583" i="5"/>
  <c r="AV583" i="5"/>
  <c r="AW582" i="5"/>
  <c r="AV582" i="5"/>
  <c r="AW581" i="5"/>
  <c r="AV581" i="5"/>
  <c r="AW580" i="5"/>
  <c r="AV580" i="5"/>
  <c r="AW579" i="5"/>
  <c r="AV579" i="5"/>
  <c r="BB590" i="5"/>
  <c r="BA590" i="5"/>
  <c r="AZ590" i="5"/>
  <c r="BB589" i="5"/>
  <c r="BA589" i="5"/>
  <c r="AZ589" i="5"/>
  <c r="BB588" i="5"/>
  <c r="BA588" i="5"/>
  <c r="AZ588" i="5"/>
  <c r="BB587" i="5"/>
  <c r="BA587" i="5"/>
  <c r="AZ587" i="5"/>
  <c r="BB586" i="5"/>
  <c r="BA586" i="5"/>
  <c r="AZ586" i="5"/>
  <c r="BB585" i="5"/>
  <c r="BA585" i="5"/>
  <c r="AZ585" i="5"/>
  <c r="BG584" i="5"/>
  <c r="BF584" i="5"/>
  <c r="BE584" i="5"/>
  <c r="BG583" i="5"/>
  <c r="BF583" i="5"/>
  <c r="BE583" i="5"/>
  <c r="BG582" i="5"/>
  <c r="BF582" i="5"/>
  <c r="BE582" i="5"/>
  <c r="BG581" i="5"/>
  <c r="BF581" i="5"/>
  <c r="BE581" i="5"/>
  <c r="BG580" i="5"/>
  <c r="BF580" i="5"/>
  <c r="BE580" i="5"/>
  <c r="BG579" i="5"/>
  <c r="BF579" i="5"/>
  <c r="BE579" i="5"/>
  <c r="BG508" i="5" l="1"/>
  <c r="BF508" i="5"/>
  <c r="BE508" i="5"/>
  <c r="BB508" i="5"/>
  <c r="BA508" i="5"/>
  <c r="AZ508" i="5"/>
  <c r="BG507" i="5"/>
  <c r="BF507" i="5"/>
  <c r="BE507" i="5"/>
  <c r="BB507" i="5"/>
  <c r="BA507" i="5"/>
  <c r="AZ507" i="5"/>
  <c r="BG506" i="5"/>
  <c r="BF506" i="5"/>
  <c r="BE506" i="5"/>
  <c r="BB506" i="5"/>
  <c r="BA506" i="5"/>
  <c r="AZ506" i="5"/>
  <c r="BG505" i="5"/>
  <c r="BF505" i="5"/>
  <c r="BE505" i="5"/>
  <c r="BB505" i="5"/>
  <c r="BA505" i="5"/>
  <c r="AZ505" i="5"/>
  <c r="BG504" i="5"/>
  <c r="BF504" i="5"/>
  <c r="BE504" i="5"/>
  <c r="BB504" i="5"/>
  <c r="BA504" i="5"/>
  <c r="AZ504" i="5"/>
  <c r="BG503" i="5"/>
  <c r="BF503" i="5"/>
  <c r="BE503" i="5"/>
  <c r="BB503" i="5"/>
  <c r="BA503" i="5"/>
  <c r="AZ503" i="5"/>
  <c r="BG502" i="5"/>
  <c r="BF502" i="5"/>
  <c r="BE502" i="5"/>
  <c r="BB502" i="5"/>
  <c r="BA502" i="5"/>
  <c r="AZ502" i="5"/>
  <c r="BG501" i="5"/>
  <c r="BF501" i="5"/>
  <c r="BE501" i="5"/>
  <c r="BB501" i="5"/>
  <c r="BA501" i="5"/>
  <c r="AZ501" i="5"/>
  <c r="BG500" i="5"/>
  <c r="BF500" i="5"/>
  <c r="BE500" i="5"/>
  <c r="BB500" i="5"/>
  <c r="BA500" i="5"/>
  <c r="AZ500" i="5"/>
  <c r="BG498" i="5"/>
  <c r="BF498" i="5"/>
  <c r="BE498" i="5"/>
  <c r="BG494" i="5"/>
  <c r="BF494" i="5"/>
  <c r="BE494" i="5"/>
  <c r="BG488" i="5"/>
  <c r="BF488" i="5"/>
  <c r="BE488" i="5"/>
  <c r="BG483" i="5"/>
  <c r="BF483" i="5"/>
  <c r="BE483" i="5"/>
  <c r="BG482" i="5"/>
  <c r="BF482" i="5"/>
  <c r="BE482" i="5"/>
  <c r="AZ489" i="5"/>
  <c r="BA489" i="5"/>
  <c r="BB489" i="5"/>
  <c r="AZ490" i="5"/>
  <c r="BA490" i="5"/>
  <c r="BB490" i="5"/>
  <c r="AZ491" i="5"/>
  <c r="BA491" i="5"/>
  <c r="BB491" i="5"/>
  <c r="AZ492" i="5"/>
  <c r="BA492" i="5"/>
  <c r="BB492" i="5"/>
  <c r="AZ493" i="5"/>
  <c r="BA493" i="5"/>
  <c r="BB493" i="5"/>
  <c r="AZ494" i="5"/>
  <c r="BA494" i="5"/>
  <c r="BB494" i="5"/>
  <c r="AZ495" i="5"/>
  <c r="BA495" i="5"/>
  <c r="BB495" i="5"/>
  <c r="AZ496" i="5"/>
  <c r="BA496" i="5"/>
  <c r="BB496" i="5"/>
  <c r="AZ497" i="5"/>
  <c r="BA497" i="5"/>
  <c r="BB497" i="5"/>
  <c r="AZ498" i="5"/>
  <c r="BA498" i="5"/>
  <c r="BB498" i="5"/>
  <c r="AZ499" i="5"/>
  <c r="BA499" i="5"/>
  <c r="BB499" i="5"/>
  <c r="AZ479" i="5"/>
  <c r="BA479" i="5"/>
  <c r="BB479" i="5"/>
  <c r="AZ480" i="5"/>
  <c r="BA480" i="5"/>
  <c r="BB480" i="5"/>
  <c r="AZ481" i="5"/>
  <c r="BA481" i="5"/>
  <c r="BB481" i="5"/>
  <c r="AZ482" i="5"/>
  <c r="BA482" i="5"/>
  <c r="BB482" i="5"/>
  <c r="AZ483" i="5"/>
  <c r="BA483" i="5"/>
  <c r="BB483" i="5"/>
  <c r="AZ484" i="5"/>
  <c r="BA484" i="5"/>
  <c r="BB484" i="5"/>
  <c r="AZ485" i="5"/>
  <c r="BA485" i="5"/>
  <c r="BB485" i="5"/>
  <c r="AZ486" i="5"/>
  <c r="BA486" i="5"/>
  <c r="BB486" i="5"/>
  <c r="AZ487" i="5"/>
  <c r="BA487" i="5"/>
  <c r="BB487" i="5"/>
  <c r="AZ488" i="5"/>
  <c r="BA488" i="5"/>
  <c r="BB488" i="5"/>
  <c r="BG499" i="5"/>
  <c r="BF499" i="5"/>
  <c r="BE499" i="5"/>
  <c r="BG497" i="5"/>
  <c r="BF497" i="5"/>
  <c r="BE497" i="5"/>
  <c r="BG496" i="5"/>
  <c r="BF496" i="5"/>
  <c r="BE496" i="5"/>
  <c r="BG495" i="5"/>
  <c r="BF495" i="5"/>
  <c r="BE495" i="5"/>
  <c r="BG493" i="5"/>
  <c r="BF493" i="5"/>
  <c r="BE493" i="5"/>
  <c r="BG492" i="5"/>
  <c r="BF492" i="5"/>
  <c r="BE492" i="5"/>
  <c r="BG491" i="5"/>
  <c r="BF491" i="5"/>
  <c r="BE491" i="5"/>
  <c r="BG490" i="5"/>
  <c r="BF490" i="5"/>
  <c r="BE490" i="5"/>
  <c r="BG489" i="5"/>
  <c r="BF489" i="5"/>
  <c r="BE489" i="5"/>
  <c r="BG487" i="5"/>
  <c r="BF487" i="5"/>
  <c r="BE487" i="5"/>
  <c r="BG486" i="5"/>
  <c r="BF486" i="5"/>
  <c r="BE486" i="5"/>
  <c r="BG485" i="5"/>
  <c r="BF485" i="5"/>
  <c r="BE485" i="5"/>
  <c r="BG484" i="5"/>
  <c r="BF484" i="5"/>
  <c r="BE484" i="5"/>
  <c r="BG481" i="5"/>
  <c r="BF481" i="5"/>
  <c r="BE481" i="5"/>
  <c r="BG480" i="5"/>
  <c r="BF480" i="5"/>
  <c r="BE480" i="5"/>
  <c r="BG479" i="5"/>
  <c r="BF479" i="5"/>
  <c r="BE479" i="5"/>
  <c r="BG478" i="5"/>
  <c r="BF478" i="5"/>
  <c r="BE478" i="5"/>
  <c r="BB478" i="5"/>
  <c r="BA478" i="5"/>
  <c r="AZ478" i="5"/>
  <c r="BG477" i="5"/>
  <c r="BF477" i="5"/>
  <c r="BE477" i="5"/>
  <c r="BB477" i="5"/>
  <c r="BA477" i="5"/>
  <c r="AZ477" i="5"/>
  <c r="D59" i="2" l="1"/>
  <c r="D58" i="2"/>
  <c r="D57" i="2"/>
  <c r="D54" i="2"/>
  <c r="D53" i="2"/>
  <c r="D52" i="2"/>
  <c r="D49" i="2"/>
  <c r="D48" i="2"/>
  <c r="BG187" i="5" l="1"/>
  <c r="BF187" i="5"/>
  <c r="BE187" i="5"/>
  <c r="BB187" i="5"/>
  <c r="BA187" i="5"/>
  <c r="AZ187" i="5"/>
  <c r="BG186" i="5"/>
  <c r="BF186" i="5"/>
  <c r="BE186" i="5"/>
  <c r="BB186" i="5"/>
  <c r="BA186" i="5"/>
  <c r="AZ186" i="5"/>
  <c r="BG185" i="5"/>
  <c r="BF185" i="5"/>
  <c r="BE185" i="5"/>
  <c r="BB185" i="5"/>
  <c r="BA185" i="5"/>
  <c r="AZ185" i="5"/>
  <c r="BG184" i="5"/>
  <c r="BF184" i="5"/>
  <c r="BE184" i="5"/>
  <c r="BB184" i="5"/>
  <c r="BA184" i="5"/>
  <c r="AZ184" i="5"/>
  <c r="BG183" i="5"/>
  <c r="BF183" i="5"/>
  <c r="BE183" i="5"/>
  <c r="BB183" i="5"/>
  <c r="BA183" i="5"/>
  <c r="AZ183" i="5"/>
  <c r="BG182" i="5"/>
  <c r="BF182" i="5"/>
  <c r="BE182" i="5"/>
  <c r="BB182" i="5"/>
  <c r="BA182" i="5"/>
  <c r="AZ182" i="5"/>
  <c r="BG181" i="5"/>
  <c r="BE181" i="5"/>
  <c r="BB181" i="5"/>
  <c r="AZ181" i="5"/>
  <c r="BG180" i="5"/>
  <c r="BE180" i="5"/>
  <c r="BB180" i="5"/>
  <c r="AZ180" i="5"/>
  <c r="BG179" i="5"/>
  <c r="BE179" i="5"/>
  <c r="BB179" i="5"/>
  <c r="AZ179" i="5"/>
  <c r="BG178" i="5"/>
  <c r="BE178" i="5"/>
  <c r="BB178" i="5"/>
  <c r="AZ178" i="5"/>
  <c r="BG177" i="5"/>
  <c r="BE177" i="5"/>
  <c r="BB177" i="5"/>
  <c r="AZ177" i="5"/>
  <c r="BG176" i="5"/>
  <c r="BE176" i="5"/>
  <c r="BB176" i="5"/>
  <c r="AZ176" i="5"/>
  <c r="BG132" i="5" l="1"/>
  <c r="BF132" i="5"/>
  <c r="BE132" i="5"/>
  <c r="BG123" i="5"/>
  <c r="BF123" i="5"/>
  <c r="BE123" i="5"/>
  <c r="AX40" i="5" l="1"/>
  <c r="BG44" i="5"/>
  <c r="BF44" i="5"/>
  <c r="BE44" i="5"/>
  <c r="BB44" i="5"/>
  <c r="BA44" i="5"/>
  <c r="AZ44" i="5"/>
  <c r="AW44" i="5"/>
  <c r="AV44" i="5"/>
  <c r="BG43" i="5"/>
  <c r="BF43" i="5"/>
  <c r="BE43" i="5"/>
  <c r="BB43" i="5"/>
  <c r="BA43" i="5"/>
  <c r="AZ43" i="5"/>
  <c r="AW43" i="5"/>
  <c r="AV43" i="5"/>
  <c r="BG42" i="5"/>
  <c r="BF42" i="5"/>
  <c r="BE42" i="5"/>
  <c r="BB42" i="5"/>
  <c r="BA42" i="5"/>
  <c r="AZ42" i="5"/>
  <c r="AW42" i="5"/>
  <c r="AV42" i="5"/>
  <c r="BG41" i="5"/>
  <c r="BF41" i="5"/>
  <c r="BE41" i="5"/>
  <c r="BB41" i="5"/>
  <c r="BA41" i="5"/>
  <c r="AZ41" i="5"/>
  <c r="AW41" i="5"/>
  <c r="AV41" i="5"/>
  <c r="BG40" i="5"/>
  <c r="BF40" i="5"/>
  <c r="BE40" i="5"/>
  <c r="BB40" i="5"/>
  <c r="BA40" i="5"/>
  <c r="AZ40" i="5"/>
  <c r="AW40" i="5"/>
  <c r="AV40" i="5"/>
  <c r="BG34" i="5"/>
  <c r="BF34" i="5"/>
  <c r="BE34" i="5"/>
  <c r="BB34" i="5"/>
  <c r="BA34" i="5"/>
  <c r="AZ34" i="5"/>
  <c r="AW34" i="5"/>
  <c r="AV34" i="5"/>
  <c r="BG37" i="5"/>
  <c r="BF37" i="5"/>
  <c r="BE37" i="5"/>
  <c r="BB37" i="5"/>
  <c r="BA37" i="5"/>
  <c r="AZ37" i="5"/>
  <c r="AW37" i="5"/>
  <c r="AV37" i="5"/>
  <c r="BG33" i="5"/>
  <c r="BF33" i="5"/>
  <c r="BE33" i="5"/>
  <c r="BB33" i="5"/>
  <c r="BA33" i="5"/>
  <c r="AZ33" i="5"/>
  <c r="AW33" i="5"/>
  <c r="AV33" i="5"/>
  <c r="BG36" i="5"/>
  <c r="BF36" i="5"/>
  <c r="BE36" i="5"/>
  <c r="BB36" i="5"/>
  <c r="BA36" i="5"/>
  <c r="AZ36" i="5"/>
  <c r="AW36" i="5"/>
  <c r="AV36" i="5"/>
  <c r="BG32" i="5"/>
  <c r="BF32" i="5"/>
  <c r="BE32" i="5"/>
  <c r="BB32" i="5"/>
  <c r="BA32" i="5"/>
  <c r="AZ32" i="5"/>
  <c r="AW32" i="5"/>
  <c r="AV32" i="5"/>
  <c r="BG35" i="5"/>
  <c r="BF35" i="5"/>
  <c r="BE35" i="5"/>
  <c r="BB35" i="5"/>
  <c r="BA35" i="5"/>
  <c r="AZ35" i="5"/>
  <c r="AW35" i="5"/>
  <c r="AV35" i="5"/>
  <c r="BG31" i="5"/>
  <c r="BF31" i="5"/>
  <c r="BE31" i="5"/>
  <c r="BB31" i="5"/>
  <c r="BA31" i="5"/>
  <c r="AZ31" i="5"/>
  <c r="AW31" i="5"/>
  <c r="AV31" i="5"/>
  <c r="BG30" i="5"/>
  <c r="BF30" i="5"/>
  <c r="BE30" i="5"/>
  <c r="BB30" i="5"/>
  <c r="BA30" i="5"/>
  <c r="AZ30" i="5"/>
  <c r="AW30" i="5"/>
  <c r="AV30" i="5"/>
  <c r="AW104" i="5" l="1"/>
  <c r="AV104" i="5"/>
  <c r="AW99" i="5"/>
  <c r="AV99" i="5"/>
  <c r="BG119" i="5" l="1"/>
  <c r="BF119" i="5"/>
  <c r="BE119" i="5"/>
  <c r="BB119" i="5"/>
  <c r="BA119" i="5"/>
  <c r="BG118" i="5"/>
  <c r="BF118" i="5"/>
  <c r="BE118" i="5"/>
  <c r="BB118" i="5"/>
  <c r="BA118" i="5"/>
  <c r="BG117" i="5"/>
  <c r="BF117" i="5"/>
  <c r="BE117" i="5"/>
  <c r="BB117" i="5"/>
  <c r="BA117" i="5"/>
  <c r="BG116" i="5"/>
  <c r="BF116" i="5"/>
  <c r="BE116" i="5"/>
  <c r="BB116" i="5"/>
  <c r="BA116" i="5"/>
  <c r="AZ110" i="5"/>
  <c r="AZ111" i="5"/>
  <c r="AZ113" i="5"/>
  <c r="AZ114" i="5"/>
  <c r="BG114" i="5"/>
  <c r="BF114" i="5"/>
  <c r="BE114" i="5"/>
  <c r="BB114" i="5"/>
  <c r="BA114" i="5"/>
  <c r="BG113" i="5"/>
  <c r="BF113" i="5"/>
  <c r="BE113" i="5"/>
  <c r="BB113" i="5"/>
  <c r="BA113" i="5"/>
  <c r="BG111" i="5"/>
  <c r="BF111" i="5"/>
  <c r="BE111" i="5"/>
  <c r="BB111" i="5"/>
  <c r="BA111" i="5"/>
  <c r="BG112" i="5"/>
  <c r="BF112" i="5"/>
  <c r="BE112" i="5"/>
  <c r="BB112" i="5"/>
  <c r="BA112" i="5"/>
  <c r="BG106" i="5"/>
  <c r="BF106" i="5"/>
  <c r="BE106" i="5"/>
  <c r="BB106" i="5"/>
  <c r="BA106" i="5"/>
  <c r="BG109" i="5"/>
  <c r="BF109" i="5"/>
  <c r="BE109" i="5"/>
  <c r="BB109" i="5"/>
  <c r="BA109" i="5"/>
  <c r="BG108" i="5"/>
  <c r="BF108" i="5"/>
  <c r="BE108" i="5"/>
  <c r="BB108" i="5"/>
  <c r="BA108" i="5"/>
  <c r="BG107" i="5"/>
  <c r="BF107" i="5"/>
  <c r="BE107" i="5"/>
  <c r="BB107" i="5"/>
  <c r="BA107" i="5"/>
  <c r="BG401" i="5" l="1"/>
  <c r="BF401" i="5"/>
  <c r="BE401" i="5"/>
  <c r="BB401" i="5"/>
  <c r="BA401" i="5"/>
  <c r="AZ401" i="5"/>
  <c r="BG400" i="5"/>
  <c r="BF400" i="5"/>
  <c r="BE400" i="5"/>
  <c r="BB400" i="5"/>
  <c r="BA400" i="5"/>
  <c r="AZ400" i="5"/>
  <c r="BG399" i="5"/>
  <c r="BF399" i="5"/>
  <c r="BE399" i="5"/>
  <c r="BB399" i="5"/>
  <c r="BA399" i="5"/>
  <c r="AZ399" i="5"/>
  <c r="BG398" i="5"/>
  <c r="BF398" i="5"/>
  <c r="BE398" i="5"/>
  <c r="BB398" i="5"/>
  <c r="BA398" i="5"/>
  <c r="AZ398" i="5"/>
  <c r="BG397" i="5"/>
  <c r="BF397" i="5"/>
  <c r="BE397" i="5"/>
  <c r="BB397" i="5"/>
  <c r="BA397" i="5"/>
  <c r="AZ397" i="5"/>
  <c r="BG396" i="5"/>
  <c r="BF396" i="5"/>
  <c r="BE396" i="5"/>
  <c r="BB396" i="5"/>
  <c r="BA396" i="5"/>
  <c r="AZ396" i="5"/>
  <c r="BG395" i="5"/>
  <c r="BF395" i="5"/>
  <c r="BE395" i="5"/>
  <c r="BB395" i="5"/>
  <c r="BA395" i="5"/>
  <c r="AZ395" i="5"/>
  <c r="BG394" i="5"/>
  <c r="BF394" i="5"/>
  <c r="BE394" i="5"/>
  <c r="BB394" i="5"/>
  <c r="BA394" i="5"/>
  <c r="AZ394" i="5"/>
  <c r="BG393" i="5"/>
  <c r="BF393" i="5"/>
  <c r="BE393" i="5"/>
  <c r="BG392" i="5"/>
  <c r="BF392" i="5"/>
  <c r="BE392" i="5"/>
  <c r="BG391" i="5"/>
  <c r="BF391" i="5"/>
  <c r="BE391" i="5"/>
  <c r="BG390" i="5"/>
  <c r="BF390" i="5"/>
  <c r="BE390" i="5"/>
  <c r="BB393" i="5"/>
  <c r="BA393" i="5"/>
  <c r="AZ393" i="5"/>
  <c r="BB392" i="5"/>
  <c r="BA392" i="5"/>
  <c r="AZ392" i="5"/>
  <c r="BB391" i="5"/>
  <c r="BA391" i="5"/>
  <c r="AZ391" i="5"/>
  <c r="BB390" i="5"/>
  <c r="BA390" i="5"/>
  <c r="AZ390" i="5"/>
  <c r="BG389" i="5"/>
  <c r="BF389" i="5"/>
  <c r="BE389" i="5"/>
  <c r="BG388" i="5"/>
  <c r="BF388" i="5"/>
  <c r="BE388" i="5"/>
  <c r="BG387" i="5"/>
  <c r="BF387" i="5"/>
  <c r="BE387" i="5"/>
  <c r="BG386" i="5"/>
  <c r="BF386" i="5"/>
  <c r="BE386" i="5"/>
  <c r="BB389" i="5"/>
  <c r="BA389" i="5"/>
  <c r="AZ389" i="5"/>
  <c r="BB388" i="5"/>
  <c r="BA388" i="5"/>
  <c r="AZ388" i="5"/>
  <c r="BB387" i="5"/>
  <c r="BA387" i="5"/>
  <c r="AZ387" i="5"/>
  <c r="BB386" i="5"/>
  <c r="BA386" i="5"/>
  <c r="AZ386" i="5"/>
  <c r="BG385" i="5"/>
  <c r="BF385" i="5"/>
  <c r="BE385" i="5"/>
  <c r="BB385" i="5"/>
  <c r="BA385" i="5"/>
  <c r="AZ385" i="5"/>
  <c r="BG384" i="5"/>
  <c r="BF384" i="5"/>
  <c r="BE384" i="5"/>
  <c r="BB384" i="5"/>
  <c r="BA384" i="5"/>
  <c r="AZ384" i="5"/>
  <c r="BG381" i="5"/>
  <c r="BF381" i="5"/>
  <c r="BE381" i="5"/>
  <c r="BG380" i="5"/>
  <c r="BF380" i="5"/>
  <c r="BE380" i="5"/>
  <c r="BG379" i="5"/>
  <c r="BF379" i="5"/>
  <c r="BE379" i="5"/>
  <c r="BG378" i="5"/>
  <c r="BF378" i="5"/>
  <c r="BE378" i="5"/>
  <c r="BB381" i="5"/>
  <c r="BA381" i="5"/>
  <c r="AZ381" i="5"/>
  <c r="BB380" i="5"/>
  <c r="BA380" i="5"/>
  <c r="AZ380" i="5"/>
  <c r="BB379" i="5"/>
  <c r="BA379" i="5"/>
  <c r="AZ379" i="5"/>
  <c r="BB378" i="5"/>
  <c r="BA378" i="5"/>
  <c r="AZ378" i="5"/>
  <c r="BE331" i="5" l="1"/>
  <c r="AZ333" i="5"/>
  <c r="AZ332" i="5"/>
  <c r="AZ331" i="5"/>
  <c r="AZ336" i="5"/>
  <c r="AZ335" i="5"/>
  <c r="AZ334" i="5"/>
  <c r="BE334" i="5"/>
  <c r="BG336" i="5"/>
  <c r="BF336" i="5"/>
  <c r="BE336" i="5"/>
  <c r="BG335" i="5"/>
  <c r="BF335" i="5"/>
  <c r="BE335" i="5"/>
  <c r="BG333" i="5"/>
  <c r="BF333" i="5"/>
  <c r="BE333" i="5"/>
  <c r="BG332" i="5"/>
  <c r="BF332" i="5"/>
  <c r="BE332" i="5"/>
  <c r="BE326" i="5"/>
  <c r="BE327" i="5"/>
  <c r="BE328" i="5"/>
  <c r="BE329" i="5"/>
  <c r="BE330" i="5"/>
  <c r="BE325" i="5"/>
  <c r="AZ330" i="5"/>
  <c r="AZ329" i="5"/>
  <c r="AZ328" i="5"/>
  <c r="AZ327" i="5"/>
  <c r="AZ326" i="5"/>
  <c r="AZ325" i="5"/>
  <c r="BG315" i="5"/>
  <c r="BF315" i="5"/>
  <c r="BE315" i="5"/>
  <c r="BG314" i="5"/>
  <c r="BF314" i="5"/>
  <c r="BE314" i="5"/>
  <c r="AZ315" i="5"/>
  <c r="BA315" i="5"/>
  <c r="BB315" i="5"/>
  <c r="AZ314" i="5"/>
  <c r="BA314" i="5"/>
  <c r="BB314" i="5"/>
  <c r="BE313" i="5"/>
  <c r="BF313" i="5"/>
  <c r="BG313" i="5"/>
  <c r="AZ313" i="5"/>
  <c r="BA313" i="5"/>
  <c r="BB313" i="5"/>
  <c r="BG318" i="5"/>
  <c r="BF318" i="5"/>
  <c r="BE318" i="5"/>
  <c r="BG317" i="5"/>
  <c r="BF317" i="5"/>
  <c r="BE317" i="5"/>
  <c r="BG316" i="5"/>
  <c r="BF316" i="5"/>
  <c r="BE316" i="5"/>
  <c r="BB318" i="5"/>
  <c r="BA318" i="5"/>
  <c r="AZ318" i="5"/>
  <c r="BB317" i="5"/>
  <c r="BA317" i="5"/>
  <c r="AZ317" i="5"/>
  <c r="BB316" i="5"/>
  <c r="BA316" i="5"/>
  <c r="AZ316" i="5"/>
  <c r="BB312" i="5"/>
  <c r="BA312" i="5"/>
  <c r="AZ312" i="5"/>
  <c r="BB311" i="5"/>
  <c r="BA311" i="5"/>
  <c r="AZ311" i="5"/>
  <c r="BG308" i="5"/>
  <c r="BF308" i="5"/>
  <c r="BE308" i="5"/>
  <c r="BB308" i="5"/>
  <c r="BA308" i="5"/>
  <c r="AZ308" i="5"/>
  <c r="BE311" i="5"/>
  <c r="BF311" i="5"/>
  <c r="BG311" i="5"/>
  <c r="BE312" i="5"/>
  <c r="BF312" i="5"/>
  <c r="BG312" i="5"/>
  <c r="BB305" i="5"/>
  <c r="BA305" i="5"/>
  <c r="AZ305" i="5"/>
  <c r="BB304" i="5"/>
  <c r="BA304" i="5"/>
  <c r="AZ304" i="5"/>
  <c r="BG303" i="5"/>
  <c r="BF303" i="5"/>
  <c r="BE303" i="5"/>
  <c r="BB303" i="5"/>
  <c r="BA303" i="5"/>
  <c r="AZ303" i="5"/>
  <c r="BG304" i="5"/>
  <c r="BF304" i="5"/>
  <c r="BE304" i="5"/>
  <c r="BG305" i="5"/>
  <c r="BF305" i="5"/>
  <c r="BE305" i="5"/>
  <c r="AV272" i="5" l="1"/>
  <c r="AW272" i="5"/>
  <c r="AV273" i="5"/>
  <c r="AW273" i="5"/>
  <c r="AV274" i="5"/>
  <c r="AW274" i="5"/>
  <c r="AV275" i="5"/>
  <c r="AW275" i="5"/>
  <c r="AV276" i="5"/>
  <c r="AW276" i="5"/>
  <c r="AV277" i="5"/>
  <c r="AW277" i="5"/>
  <c r="AV278" i="5"/>
  <c r="AW278" i="5"/>
  <c r="AV279" i="5"/>
  <c r="AW279" i="5"/>
  <c r="AV280" i="5"/>
  <c r="AW280" i="5"/>
  <c r="AV281" i="5"/>
  <c r="AW281" i="5"/>
  <c r="AV282" i="5"/>
  <c r="AW282" i="5"/>
  <c r="AV271" i="5"/>
  <c r="AW271" i="5"/>
  <c r="AV284" i="5"/>
  <c r="AW284" i="5"/>
  <c r="AV285" i="5"/>
  <c r="AW285" i="5"/>
  <c r="AV286" i="5"/>
  <c r="AW286" i="5"/>
  <c r="AV287" i="5"/>
  <c r="AW287" i="5"/>
  <c r="AV288" i="5"/>
  <c r="AW288" i="5"/>
  <c r="AW283" i="5"/>
  <c r="AV283" i="5"/>
  <c r="BE288" i="5"/>
  <c r="BF288" i="5"/>
  <c r="BG288" i="5"/>
  <c r="BE285" i="5"/>
  <c r="BF285" i="5"/>
  <c r="BG285" i="5"/>
  <c r="AZ288" i="5"/>
  <c r="BA288" i="5"/>
  <c r="BB288" i="5"/>
  <c r="AZ285" i="5"/>
  <c r="BA285" i="5"/>
  <c r="BB285" i="5"/>
  <c r="BE282" i="5"/>
  <c r="BF282" i="5"/>
  <c r="BG282" i="5"/>
  <c r="BE279" i="5"/>
  <c r="BF279" i="5"/>
  <c r="BG279" i="5"/>
  <c r="BB282" i="5"/>
  <c r="BA282" i="5"/>
  <c r="AZ282" i="5"/>
  <c r="BB279" i="5"/>
  <c r="BA279" i="5"/>
  <c r="AZ279" i="5"/>
  <c r="BE276" i="5"/>
  <c r="BF276" i="5"/>
  <c r="BG276" i="5"/>
  <c r="BE273" i="5"/>
  <c r="BF273" i="5"/>
  <c r="BG273" i="5"/>
  <c r="AZ276" i="5"/>
  <c r="BA276" i="5"/>
  <c r="BB276" i="5"/>
  <c r="AZ273" i="5"/>
  <c r="BA273" i="5"/>
  <c r="BB273" i="5"/>
  <c r="BG287" i="5"/>
  <c r="BF287" i="5"/>
  <c r="BE287" i="5"/>
  <c r="BB287" i="5"/>
  <c r="BA287" i="5"/>
  <c r="AZ287" i="5"/>
  <c r="BG286" i="5"/>
  <c r="BF286" i="5"/>
  <c r="BE286" i="5"/>
  <c r="BB286" i="5"/>
  <c r="BA286" i="5"/>
  <c r="AZ286" i="5"/>
  <c r="BG284" i="5"/>
  <c r="BF284" i="5"/>
  <c r="BE284" i="5"/>
  <c r="BB284" i="5"/>
  <c r="BA284" i="5"/>
  <c r="AZ284" i="5"/>
  <c r="BG283" i="5"/>
  <c r="BF283" i="5"/>
  <c r="BE283" i="5"/>
  <c r="BB283" i="5"/>
  <c r="BA283" i="5"/>
  <c r="AZ283" i="5"/>
  <c r="BG281" i="5"/>
  <c r="BF281" i="5"/>
  <c r="BE281" i="5"/>
  <c r="BG280" i="5"/>
  <c r="BF280" i="5"/>
  <c r="BE280" i="5"/>
  <c r="BG278" i="5"/>
  <c r="BF278" i="5"/>
  <c r="BE278" i="5"/>
  <c r="BG277" i="5"/>
  <c r="BF277" i="5"/>
  <c r="BE277" i="5"/>
  <c r="BB281" i="5"/>
  <c r="BA281" i="5"/>
  <c r="AZ281" i="5"/>
  <c r="BB280" i="5"/>
  <c r="BA280" i="5"/>
  <c r="AZ280" i="5"/>
  <c r="BB278" i="5"/>
  <c r="BA278" i="5"/>
  <c r="AZ278" i="5"/>
  <c r="BB277" i="5"/>
  <c r="BA277" i="5"/>
  <c r="AZ277" i="5"/>
  <c r="BG275" i="5"/>
  <c r="BF275" i="5"/>
  <c r="BE275" i="5"/>
  <c r="BG274" i="5"/>
  <c r="BF274" i="5"/>
  <c r="BE274" i="5"/>
  <c r="BE272" i="5"/>
  <c r="BF272" i="5"/>
  <c r="BG272" i="5"/>
  <c r="BE271" i="5"/>
  <c r="BF271" i="5"/>
  <c r="BG271" i="5"/>
  <c r="BB275" i="5"/>
  <c r="BA275" i="5"/>
  <c r="AZ275" i="5"/>
  <c r="BB274" i="5"/>
  <c r="BA274" i="5"/>
  <c r="AZ274" i="5"/>
  <c r="BB272" i="5"/>
  <c r="BA272" i="5"/>
  <c r="AZ272" i="5"/>
  <c r="AZ271" i="5"/>
  <c r="BA271" i="5"/>
  <c r="BB271" i="5"/>
  <c r="BG270" i="5"/>
  <c r="BF270" i="5"/>
  <c r="BE270" i="5"/>
  <c r="BB270" i="5"/>
  <c r="BA270" i="5"/>
  <c r="AZ270" i="5"/>
  <c r="AW270" i="5"/>
  <c r="AV270" i="5"/>
  <c r="BG269" i="5"/>
  <c r="BF269" i="5"/>
  <c r="BE269" i="5"/>
  <c r="BB269" i="5"/>
  <c r="BA269" i="5"/>
  <c r="AZ269" i="5"/>
  <c r="AW269" i="5"/>
  <c r="AV269" i="5"/>
  <c r="BG268" i="5"/>
  <c r="BF268" i="5"/>
  <c r="BE268" i="5"/>
  <c r="BB268" i="5"/>
  <c r="BA268" i="5"/>
  <c r="AZ268" i="5"/>
  <c r="AW268" i="5"/>
  <c r="AV268" i="5"/>
  <c r="BG267" i="5"/>
  <c r="BF267" i="5"/>
  <c r="BE267" i="5"/>
  <c r="BB267" i="5"/>
  <c r="BA267" i="5"/>
  <c r="AZ267" i="5"/>
  <c r="AW267" i="5"/>
  <c r="AV267" i="5"/>
  <c r="BG266" i="5"/>
  <c r="BF266" i="5"/>
  <c r="BE266" i="5"/>
  <c r="BB266" i="5"/>
  <c r="BA266" i="5"/>
  <c r="AZ266" i="5"/>
  <c r="AW266" i="5"/>
  <c r="AV266" i="5"/>
  <c r="BG265" i="5"/>
  <c r="BF265" i="5"/>
  <c r="BE265" i="5"/>
  <c r="BB265" i="5"/>
  <c r="BA265" i="5"/>
  <c r="AZ265" i="5"/>
  <c r="AW265" i="5"/>
  <c r="AV265" i="5"/>
  <c r="BG261" i="5"/>
  <c r="BF261" i="5"/>
  <c r="BE261" i="5"/>
  <c r="BE264" i="5"/>
  <c r="BF264" i="5"/>
  <c r="BG264" i="5"/>
  <c r="BB264" i="5"/>
  <c r="BA264" i="5"/>
  <c r="AZ264" i="5"/>
  <c r="BB261" i="5"/>
  <c r="BA261" i="5"/>
  <c r="AZ261" i="5"/>
  <c r="AW264" i="5"/>
  <c r="AV264" i="5"/>
  <c r="AW261" i="5"/>
  <c r="AV261" i="5"/>
  <c r="BG263" i="5"/>
  <c r="BF263" i="5"/>
  <c r="BE263" i="5"/>
  <c r="BG262" i="5"/>
  <c r="BF262" i="5"/>
  <c r="BE262" i="5"/>
  <c r="BG260" i="5"/>
  <c r="BF260" i="5"/>
  <c r="BE260" i="5"/>
  <c r="BG259" i="5"/>
  <c r="BF259" i="5"/>
  <c r="BE259" i="5"/>
  <c r="BB263" i="5"/>
  <c r="BA263" i="5"/>
  <c r="AZ263" i="5"/>
  <c r="BB262" i="5"/>
  <c r="BA262" i="5"/>
  <c r="AZ262" i="5"/>
  <c r="BB260" i="5"/>
  <c r="BA260" i="5"/>
  <c r="AZ260" i="5"/>
  <c r="BB259" i="5"/>
  <c r="BA259" i="5"/>
  <c r="AZ259" i="5"/>
  <c r="AW263" i="5"/>
  <c r="AV263" i="5"/>
  <c r="AW262" i="5"/>
  <c r="AV262" i="5"/>
  <c r="AW260" i="5"/>
  <c r="AV260" i="5"/>
  <c r="AW259" i="5"/>
  <c r="AV259" i="5"/>
  <c r="BE449" i="5" l="1"/>
  <c r="BF449" i="5"/>
  <c r="BG449" i="5"/>
  <c r="AZ449" i="5"/>
  <c r="BA449" i="5"/>
  <c r="BB449" i="5"/>
  <c r="BG446" i="5"/>
  <c r="BF446" i="5"/>
  <c r="BE446" i="5"/>
  <c r="BB446" i="5"/>
  <c r="BA446" i="5"/>
  <c r="AZ446" i="5"/>
  <c r="BG448" i="5"/>
  <c r="BF448" i="5"/>
  <c r="BE448" i="5"/>
  <c r="BG447" i="5"/>
  <c r="BF447" i="5"/>
  <c r="BE447" i="5"/>
  <c r="BG445" i="5"/>
  <c r="BF445" i="5"/>
  <c r="BE445" i="5"/>
  <c r="BG444" i="5"/>
  <c r="BF444" i="5"/>
  <c r="BE444" i="5"/>
  <c r="BG442" i="5"/>
  <c r="BF442" i="5"/>
  <c r="BE442" i="5"/>
  <c r="BG441" i="5"/>
  <c r="BF441" i="5"/>
  <c r="BE441" i="5"/>
  <c r="BG440" i="5"/>
  <c r="BF440" i="5"/>
  <c r="BE440" i="5"/>
  <c r="BG439" i="5"/>
  <c r="BF439" i="5"/>
  <c r="BE439" i="5"/>
  <c r="BG438" i="5"/>
  <c r="BF438" i="5"/>
  <c r="BE438" i="5"/>
  <c r="BB440" i="5"/>
  <c r="BA440" i="5"/>
  <c r="AZ440" i="5"/>
  <c r="BG142" i="5"/>
  <c r="BF142" i="5"/>
  <c r="BE142" i="5"/>
  <c r="BB142" i="5"/>
  <c r="BA142" i="5"/>
  <c r="AZ142" i="5"/>
  <c r="BG141" i="5"/>
  <c r="BF141" i="5"/>
  <c r="BE141" i="5"/>
  <c r="BB141" i="5"/>
  <c r="BA141" i="5"/>
  <c r="AZ141" i="5"/>
  <c r="BG140" i="5"/>
  <c r="BF140" i="5"/>
  <c r="BE140" i="5"/>
  <c r="BB140" i="5"/>
  <c r="BA140" i="5"/>
  <c r="AZ140" i="5"/>
  <c r="BG139" i="5"/>
  <c r="BF139" i="5"/>
  <c r="BE139" i="5"/>
  <c r="BB139" i="5"/>
  <c r="BA139" i="5"/>
  <c r="AZ139" i="5"/>
  <c r="BG148" i="5"/>
  <c r="BF148" i="5"/>
  <c r="BE148" i="5"/>
  <c r="BG147" i="5"/>
  <c r="BF147" i="5"/>
  <c r="BE147" i="5"/>
  <c r="BE143" i="5"/>
  <c r="BF143" i="5"/>
  <c r="BG143" i="5"/>
  <c r="BE144" i="5"/>
  <c r="BF144" i="5"/>
  <c r="BG144" i="5"/>
  <c r="BE145" i="5"/>
  <c r="BF145" i="5"/>
  <c r="BG145" i="5"/>
  <c r="BG138" i="5"/>
  <c r="BF138" i="5"/>
  <c r="BE138" i="5"/>
  <c r="BE136" i="5"/>
  <c r="BF136" i="5"/>
  <c r="BG136" i="5"/>
  <c r="BE135" i="5"/>
  <c r="BF135" i="5"/>
  <c r="BG135" i="5"/>
  <c r="AZ136" i="5"/>
  <c r="BA136" i="5"/>
  <c r="BB136" i="5"/>
  <c r="AZ137" i="5"/>
  <c r="BA137" i="5"/>
  <c r="BB137" i="5"/>
  <c r="AZ138" i="5"/>
  <c r="BA138" i="5"/>
  <c r="BB138" i="5"/>
  <c r="AZ143" i="5"/>
  <c r="BA143" i="5"/>
  <c r="BB143" i="5"/>
  <c r="AZ144" i="5"/>
  <c r="BA144" i="5"/>
  <c r="BB144" i="5"/>
  <c r="AZ145" i="5"/>
  <c r="BA145" i="5"/>
  <c r="BB145" i="5"/>
  <c r="AZ146" i="5"/>
  <c r="BA146" i="5"/>
  <c r="BB146" i="5"/>
  <c r="AZ147" i="5"/>
  <c r="BA147" i="5"/>
  <c r="BB147" i="5"/>
  <c r="AZ148" i="5"/>
  <c r="BA148" i="5"/>
  <c r="BB148" i="5"/>
  <c r="BB135" i="5"/>
  <c r="BA135" i="5"/>
  <c r="AZ135" i="5"/>
  <c r="BE126" i="5"/>
  <c r="BF126" i="5"/>
  <c r="BG126" i="5"/>
  <c r="BE127" i="5"/>
  <c r="BF127" i="5"/>
  <c r="BG127" i="5"/>
  <c r="BE129" i="5"/>
  <c r="BF129" i="5"/>
  <c r="BG129" i="5"/>
  <c r="BE130" i="5"/>
  <c r="BF130" i="5"/>
  <c r="BG130" i="5"/>
  <c r="BE131" i="5"/>
  <c r="BF131" i="5"/>
  <c r="BG131" i="5"/>
  <c r="BE133" i="5"/>
  <c r="BF133" i="5"/>
  <c r="BG133" i="5"/>
  <c r="BE134" i="5"/>
  <c r="BF134" i="5"/>
  <c r="BG134" i="5"/>
  <c r="BG125" i="5"/>
  <c r="BF125" i="5"/>
  <c r="BE125" i="5"/>
  <c r="BG124" i="5"/>
  <c r="BF124" i="5"/>
  <c r="BE124" i="5"/>
  <c r="BG122" i="5"/>
  <c r="BF122" i="5"/>
  <c r="BE122" i="5"/>
  <c r="AW639" i="5" l="1"/>
  <c r="AV639" i="5"/>
  <c r="AW640" i="5"/>
  <c r="AV640" i="5"/>
  <c r="AW644" i="5"/>
  <c r="AV644" i="5"/>
  <c r="AW643" i="5"/>
  <c r="AV643" i="5"/>
  <c r="AW642" i="5"/>
  <c r="AV642" i="5"/>
  <c r="AW641" i="5"/>
  <c r="AV641" i="5"/>
  <c r="AW638" i="5"/>
  <c r="AV638" i="5"/>
  <c r="AW637" i="5"/>
  <c r="AV637" i="5"/>
  <c r="AW634" i="5"/>
  <c r="AV634" i="5"/>
  <c r="AW633" i="5"/>
  <c r="AV633" i="5"/>
  <c r="AW632" i="5"/>
  <c r="AV632" i="5"/>
  <c r="AW631" i="5"/>
  <c r="AV631" i="5"/>
  <c r="AW630" i="5"/>
  <c r="AV630" i="5"/>
  <c r="AW629" i="5"/>
  <c r="AV629" i="5"/>
  <c r="AW628" i="5"/>
  <c r="AV628" i="5"/>
  <c r="AW627" i="5"/>
  <c r="AV627" i="5"/>
  <c r="BG642" i="5"/>
  <c r="BF642" i="5"/>
  <c r="BE642" i="5"/>
  <c r="BG641" i="5"/>
  <c r="BF641" i="5"/>
  <c r="BE641" i="5"/>
  <c r="BB644" i="5"/>
  <c r="BA644" i="5"/>
  <c r="AZ644" i="5"/>
  <c r="BB643" i="5"/>
  <c r="BA643" i="5"/>
  <c r="AZ643" i="5"/>
  <c r="BB642" i="5"/>
  <c r="BA642" i="5"/>
  <c r="AZ642" i="5"/>
  <c r="BB641" i="5"/>
  <c r="BA641" i="5"/>
  <c r="AZ641" i="5"/>
  <c r="BG644" i="5"/>
  <c r="BF644" i="5"/>
  <c r="BE644" i="5"/>
  <c r="BG643" i="5"/>
  <c r="BF643" i="5"/>
  <c r="BE643" i="5"/>
  <c r="BG640" i="5"/>
  <c r="BF640" i="5"/>
  <c r="BE640" i="5"/>
  <c r="BG639" i="5"/>
  <c r="BF639" i="5"/>
  <c r="BE639" i="5"/>
  <c r="BG638" i="5"/>
  <c r="BF638" i="5"/>
  <c r="BE638" i="5"/>
  <c r="BG637" i="5"/>
  <c r="BF637" i="5"/>
  <c r="BE637" i="5"/>
  <c r="BB638" i="5"/>
  <c r="BA638" i="5"/>
  <c r="AZ638" i="5"/>
  <c r="BB640" i="5"/>
  <c r="BA640" i="5"/>
  <c r="AZ640" i="5"/>
  <c r="BB639" i="5"/>
  <c r="BA639" i="5"/>
  <c r="AZ639" i="5"/>
  <c r="BB637" i="5"/>
  <c r="BA637" i="5"/>
  <c r="AZ637" i="5"/>
  <c r="BE634" i="5"/>
  <c r="BF634" i="5"/>
  <c r="BG634" i="5"/>
  <c r="BE633" i="5"/>
  <c r="BF633" i="5"/>
  <c r="BG633" i="5"/>
  <c r="BE632" i="5"/>
  <c r="BF632" i="5"/>
  <c r="BG632" i="5"/>
  <c r="BG631" i="5"/>
  <c r="BF631" i="5"/>
  <c r="BE631" i="5"/>
  <c r="BB634" i="5"/>
  <c r="BA634" i="5"/>
  <c r="AZ634" i="5"/>
  <c r="BB633" i="5"/>
  <c r="BA633" i="5"/>
  <c r="AZ633" i="5"/>
  <c r="BB632" i="5"/>
  <c r="BA632" i="5"/>
  <c r="AZ632" i="5"/>
  <c r="BB631" i="5"/>
  <c r="BA631" i="5"/>
  <c r="AZ631" i="5"/>
  <c r="BE628" i="5"/>
  <c r="BF628" i="5"/>
  <c r="BG628" i="5"/>
  <c r="BE629" i="5"/>
  <c r="BF629" i="5"/>
  <c r="BG629" i="5"/>
  <c r="BE630" i="5"/>
  <c r="BF630" i="5"/>
  <c r="BG630" i="5"/>
  <c r="BG627" i="5"/>
  <c r="BF627" i="5"/>
  <c r="BE627" i="5"/>
  <c r="BB630" i="5"/>
  <c r="BA630" i="5"/>
  <c r="AZ630" i="5"/>
  <c r="BB629" i="5"/>
  <c r="BA629" i="5"/>
  <c r="AZ629" i="5"/>
  <c r="BB628" i="5"/>
  <c r="BA628" i="5"/>
  <c r="AZ628" i="5"/>
  <c r="BB627" i="5"/>
  <c r="BA627" i="5"/>
  <c r="AZ627" i="5"/>
  <c r="AZ607" i="5" l="1"/>
  <c r="BA607" i="5"/>
  <c r="BB607" i="5"/>
  <c r="BG606" i="5"/>
  <c r="BF606" i="5"/>
  <c r="BE606" i="5"/>
  <c r="BG605" i="5"/>
  <c r="BF605" i="5"/>
  <c r="BE605" i="5"/>
  <c r="BG604" i="5"/>
  <c r="BF604" i="5"/>
  <c r="BE604" i="5"/>
  <c r="BE603" i="5"/>
  <c r="BF603" i="5"/>
  <c r="BG603" i="5"/>
  <c r="BE602" i="5"/>
  <c r="BF602" i="5"/>
  <c r="BG602" i="5"/>
  <c r="BE601" i="5"/>
  <c r="BF601" i="5"/>
  <c r="BG601" i="5"/>
  <c r="BE612" i="5"/>
  <c r="BF612" i="5"/>
  <c r="BG612" i="5"/>
  <c r="BE611" i="5"/>
  <c r="BF611" i="5"/>
  <c r="BG611" i="5"/>
  <c r="BG609" i="5"/>
  <c r="BF609" i="5"/>
  <c r="BE609" i="5"/>
  <c r="BG608" i="5"/>
  <c r="BF608" i="5"/>
  <c r="BE608" i="5"/>
  <c r="BG610" i="5"/>
  <c r="BF610" i="5"/>
  <c r="BE610" i="5"/>
  <c r="BG607" i="5"/>
  <c r="BF607" i="5"/>
  <c r="BE607" i="5"/>
  <c r="BE435" i="5" l="1"/>
  <c r="BF435" i="5"/>
  <c r="BG435" i="5"/>
  <c r="BE434" i="5"/>
  <c r="BF434" i="5"/>
  <c r="BG434" i="5"/>
  <c r="BB435" i="5"/>
  <c r="BA435" i="5"/>
  <c r="AZ435" i="5"/>
  <c r="BB434" i="5"/>
  <c r="BA434" i="5"/>
  <c r="AZ434" i="5"/>
  <c r="BG430" i="5"/>
  <c r="BF430" i="5"/>
  <c r="BE430" i="5"/>
  <c r="BE429" i="5"/>
  <c r="BF429" i="5"/>
  <c r="BG429" i="5"/>
  <c r="BG428" i="5"/>
  <c r="BF428" i="5"/>
  <c r="BE428" i="5"/>
  <c r="BB430" i="5"/>
  <c r="BA430" i="5"/>
  <c r="AZ430" i="5"/>
  <c r="BB429" i="5"/>
  <c r="BA429" i="5"/>
  <c r="AZ429" i="5"/>
  <c r="BB428" i="5"/>
  <c r="BA428" i="5"/>
  <c r="AZ428" i="5"/>
  <c r="BG427" i="5"/>
  <c r="BF427" i="5"/>
  <c r="BE427" i="5"/>
  <c r="BG110" i="5" l="1"/>
  <c r="BF110" i="5"/>
  <c r="BE110" i="5"/>
  <c r="BB110" i="5"/>
  <c r="BA110" i="5"/>
  <c r="BG105" i="5"/>
  <c r="BF105" i="5"/>
  <c r="BE105" i="5"/>
  <c r="BB105" i="5"/>
  <c r="BA105" i="5"/>
  <c r="BB115" i="5"/>
  <c r="BA115" i="5"/>
  <c r="BG115" i="5"/>
  <c r="BF115" i="5"/>
  <c r="BE115" i="5"/>
  <c r="AW103" i="5" l="1"/>
  <c r="AV103" i="5"/>
  <c r="AW102" i="5"/>
  <c r="AV102" i="5"/>
  <c r="AW101" i="5"/>
  <c r="AV101" i="5"/>
  <c r="AW100" i="5"/>
  <c r="AV100" i="5"/>
  <c r="AW98" i="5"/>
  <c r="AV98" i="5"/>
  <c r="AW97" i="5"/>
  <c r="AV97" i="5"/>
  <c r="AW96" i="5"/>
  <c r="AV96" i="5"/>
  <c r="AW95" i="5"/>
  <c r="AV95" i="5"/>
  <c r="BE86" i="5"/>
  <c r="BF86" i="5"/>
  <c r="BG86" i="5"/>
  <c r="BE87" i="5"/>
  <c r="BF87" i="5"/>
  <c r="BG87" i="5"/>
  <c r="BE88" i="5"/>
  <c r="BF88" i="5"/>
  <c r="BG88" i="5"/>
  <c r="BE89" i="5"/>
  <c r="BF89" i="5"/>
  <c r="BG89" i="5"/>
  <c r="BE90" i="5"/>
  <c r="BF90" i="5"/>
  <c r="BG90" i="5"/>
  <c r="BE91" i="5"/>
  <c r="BF91" i="5"/>
  <c r="BG91" i="5"/>
  <c r="BE92" i="5"/>
  <c r="BF92" i="5"/>
  <c r="BG92" i="5"/>
  <c r="BE93" i="5"/>
  <c r="BF93" i="5"/>
  <c r="BG93" i="5"/>
  <c r="BE94" i="5"/>
  <c r="BF94" i="5"/>
  <c r="BG94" i="5"/>
  <c r="BG85" i="5"/>
  <c r="BF85" i="5"/>
  <c r="BE85" i="5"/>
  <c r="BB94" i="5"/>
  <c r="BA94" i="5"/>
  <c r="AZ94" i="5"/>
  <c r="BB93" i="5"/>
  <c r="BA93" i="5"/>
  <c r="AZ93" i="5"/>
  <c r="BB92" i="5"/>
  <c r="BA92" i="5"/>
  <c r="AZ92" i="5"/>
  <c r="BB91" i="5"/>
  <c r="BA91" i="5"/>
  <c r="AZ91" i="5"/>
  <c r="AZ90" i="5"/>
  <c r="BA90" i="5"/>
  <c r="BB90" i="5"/>
  <c r="AZ86" i="5"/>
  <c r="BA86" i="5"/>
  <c r="BB86" i="5"/>
  <c r="AZ87" i="5"/>
  <c r="BA87" i="5"/>
  <c r="BB87" i="5"/>
  <c r="AZ88" i="5"/>
  <c r="BA88" i="5"/>
  <c r="BB88" i="5"/>
  <c r="AZ89" i="5"/>
  <c r="BA89" i="5"/>
  <c r="BB89" i="5"/>
  <c r="BB85" i="5"/>
  <c r="BA85" i="5"/>
  <c r="AZ85" i="5"/>
  <c r="BG433" i="5" l="1"/>
  <c r="BF433" i="5"/>
  <c r="BE433" i="5"/>
  <c r="BB433" i="5"/>
  <c r="BA433" i="5"/>
  <c r="AZ433" i="5"/>
  <c r="BB427" i="5"/>
  <c r="BA427" i="5"/>
  <c r="AZ427" i="5"/>
  <c r="BG432" i="5"/>
  <c r="BF432" i="5"/>
  <c r="BE432" i="5"/>
  <c r="BB432" i="5"/>
  <c r="BA432" i="5"/>
  <c r="AZ432" i="5"/>
  <c r="AW426" i="5"/>
  <c r="AV426" i="5"/>
  <c r="AW425" i="5"/>
  <c r="AV425" i="5"/>
  <c r="AW424" i="5"/>
  <c r="AV424" i="5"/>
  <c r="AW423" i="5"/>
  <c r="AV423" i="5"/>
  <c r="AW422" i="5"/>
  <c r="AV422" i="5"/>
  <c r="BE426" i="5"/>
  <c r="BF426" i="5"/>
  <c r="BG426" i="5"/>
  <c r="BE425" i="5"/>
  <c r="BF425" i="5"/>
  <c r="BG425" i="5"/>
  <c r="BE424" i="5"/>
  <c r="BF424" i="5"/>
  <c r="BG424" i="5"/>
  <c r="BE423" i="5"/>
  <c r="BF423" i="5"/>
  <c r="BG423" i="5"/>
  <c r="BG422" i="5"/>
  <c r="BF422" i="5"/>
  <c r="BE422" i="5"/>
  <c r="BB426" i="5"/>
  <c r="BA426" i="5"/>
  <c r="AZ426" i="5"/>
  <c r="BB425" i="5"/>
  <c r="BA425" i="5"/>
  <c r="AZ425" i="5"/>
  <c r="BB424" i="5"/>
  <c r="BA424" i="5"/>
  <c r="AZ424" i="5"/>
  <c r="BB423" i="5"/>
  <c r="BA423" i="5"/>
  <c r="AZ423" i="5"/>
  <c r="AZ422" i="5"/>
  <c r="BA422" i="5"/>
  <c r="BB422" i="5"/>
  <c r="AW421" i="5"/>
  <c r="AV421" i="5"/>
  <c r="AW420" i="5"/>
  <c r="AV420" i="5"/>
  <c r="AW419" i="5"/>
  <c r="AV419" i="5"/>
  <c r="AW418" i="5"/>
  <c r="AV418" i="5"/>
  <c r="AW417" i="5"/>
  <c r="AV417" i="5"/>
  <c r="BG421" i="5"/>
  <c r="BF421" i="5"/>
  <c r="BE421" i="5"/>
  <c r="BG420" i="5"/>
  <c r="BF420" i="5"/>
  <c r="BE420" i="5"/>
  <c r="BG419" i="5"/>
  <c r="BF419" i="5"/>
  <c r="BE419" i="5"/>
  <c r="BG418" i="5"/>
  <c r="BF418" i="5"/>
  <c r="BE418" i="5"/>
  <c r="BG417" i="5"/>
  <c r="BF417" i="5"/>
  <c r="BE417" i="5"/>
  <c r="BB421" i="5"/>
  <c r="BA421" i="5"/>
  <c r="AZ421" i="5"/>
  <c r="BB420" i="5"/>
  <c r="BA420" i="5"/>
  <c r="AZ420" i="5"/>
  <c r="BB419" i="5"/>
  <c r="BA419" i="5"/>
  <c r="AZ419" i="5"/>
  <c r="BB418" i="5"/>
  <c r="BA418" i="5"/>
  <c r="AZ418" i="5"/>
  <c r="BB417" i="5"/>
  <c r="BA417" i="5"/>
  <c r="AZ417" i="5"/>
  <c r="BS201" i="5" l="1"/>
  <c r="BS200" i="5"/>
  <c r="BS199" i="5"/>
  <c r="BS198" i="5"/>
  <c r="BS197" i="5"/>
  <c r="BS196" i="5"/>
  <c r="BS195" i="5"/>
  <c r="BS194" i="5"/>
  <c r="BS193" i="5"/>
  <c r="BS192" i="5"/>
  <c r="BS191" i="5"/>
  <c r="BS190" i="5"/>
  <c r="CB201" i="5"/>
  <c r="CB200" i="5"/>
  <c r="CB199" i="5"/>
  <c r="CB198" i="5"/>
  <c r="CB197" i="5"/>
  <c r="CB196" i="5"/>
  <c r="CB195" i="5"/>
  <c r="CB194" i="5"/>
  <c r="CB193" i="5"/>
  <c r="CB192" i="5"/>
  <c r="CB191" i="5"/>
  <c r="CB190" i="5"/>
  <c r="CB219" i="5"/>
  <c r="CB220" i="5"/>
  <c r="CB218" i="5"/>
  <c r="CB216" i="5"/>
  <c r="CB217" i="5"/>
  <c r="CB215" i="5"/>
  <c r="CB213" i="5"/>
  <c r="CB214" i="5"/>
  <c r="CB212" i="5"/>
  <c r="CB210" i="5"/>
  <c r="CB211" i="5"/>
  <c r="CB209" i="5"/>
  <c r="BS211" i="5"/>
  <c r="BS210" i="5"/>
  <c r="BS212" i="5"/>
  <c r="BS214" i="5"/>
  <c r="BS213" i="5"/>
  <c r="BS215" i="5"/>
  <c r="BS217" i="5"/>
  <c r="BS216" i="5"/>
  <c r="BS218" i="5"/>
  <c r="BS220" i="5"/>
  <c r="BS219" i="5"/>
  <c r="BS209" i="5"/>
  <c r="AW211" i="5"/>
  <c r="AW210" i="5"/>
  <c r="AW212" i="5"/>
  <c r="AW214" i="5"/>
  <c r="AW213" i="5"/>
  <c r="AW215" i="5"/>
  <c r="AW217" i="5"/>
  <c r="AW216" i="5"/>
  <c r="AW218" i="5"/>
  <c r="AW220" i="5"/>
  <c r="AW219" i="5"/>
  <c r="AW209" i="5"/>
  <c r="AW366" i="5"/>
  <c r="AW367" i="5"/>
  <c r="AW365" i="5"/>
  <c r="AW360" i="5"/>
  <c r="AW361" i="5"/>
  <c r="AW362" i="5"/>
  <c r="AW363" i="5"/>
  <c r="AW359" i="5"/>
  <c r="AW197" i="5"/>
  <c r="AW198" i="5"/>
  <c r="AW199" i="5"/>
  <c r="AW200" i="5"/>
  <c r="AW201" i="5"/>
  <c r="AW191" i="5"/>
  <c r="AW192" i="5"/>
  <c r="AW193" i="5"/>
  <c r="AW194" i="5"/>
  <c r="AW195" i="5"/>
  <c r="AW196" i="5"/>
  <c r="AW190" i="5"/>
  <c r="AV190" i="5"/>
  <c r="BE81" i="5" l="1"/>
  <c r="BF81" i="5"/>
  <c r="BG81" i="5"/>
  <c r="BG80" i="5"/>
  <c r="BF80" i="5"/>
  <c r="BE80" i="5"/>
  <c r="BG79" i="5"/>
  <c r="BF79" i="5"/>
  <c r="BE79" i="5"/>
  <c r="BB82" i="5"/>
  <c r="BA82" i="5"/>
  <c r="AZ82" i="5"/>
  <c r="BB81" i="5"/>
  <c r="BA81" i="5"/>
  <c r="AZ81" i="5"/>
  <c r="BB80" i="5"/>
  <c r="BA80" i="5"/>
  <c r="AZ80" i="5"/>
  <c r="BB79" i="5"/>
  <c r="BA79" i="5"/>
  <c r="AZ79" i="5"/>
  <c r="BG78" i="5"/>
  <c r="BF78" i="5"/>
  <c r="BE78" i="5"/>
  <c r="BG77" i="5"/>
  <c r="BF77" i="5"/>
  <c r="BE77" i="5"/>
  <c r="BG76" i="5"/>
  <c r="BF76" i="5"/>
  <c r="BE76" i="5"/>
  <c r="BQ210" i="5" l="1"/>
  <c r="BZ219" i="5"/>
  <c r="BY219" i="5"/>
  <c r="BX219" i="5"/>
  <c r="BZ220" i="5"/>
  <c r="BY220" i="5"/>
  <c r="BX220" i="5"/>
  <c r="BZ218" i="5"/>
  <c r="BY218" i="5"/>
  <c r="BX218" i="5"/>
  <c r="BZ216" i="5"/>
  <c r="BY216" i="5"/>
  <c r="BX216" i="5"/>
  <c r="BZ217" i="5"/>
  <c r="BY217" i="5"/>
  <c r="BX217" i="5"/>
  <c r="BZ215" i="5"/>
  <c r="BY215" i="5"/>
  <c r="BX215" i="5"/>
  <c r="BZ213" i="5"/>
  <c r="BY213" i="5"/>
  <c r="BX213" i="5"/>
  <c r="BZ214" i="5"/>
  <c r="BY214" i="5"/>
  <c r="BX214" i="5"/>
  <c r="BZ212" i="5"/>
  <c r="BY212" i="5"/>
  <c r="BX212" i="5"/>
  <c r="BZ210" i="5"/>
  <c r="BY210" i="5"/>
  <c r="BX210" i="5"/>
  <c r="BZ211" i="5"/>
  <c r="BY211" i="5"/>
  <c r="BX211" i="5"/>
  <c r="BZ209" i="5"/>
  <c r="BY209" i="5"/>
  <c r="BX209" i="5"/>
  <c r="BZ207" i="5"/>
  <c r="BY207" i="5"/>
  <c r="BX207" i="5"/>
  <c r="BZ206" i="5"/>
  <c r="BY206" i="5"/>
  <c r="BX206" i="5"/>
  <c r="BZ205" i="5"/>
  <c r="BY205" i="5"/>
  <c r="BX205" i="5"/>
  <c r="BZ204" i="5"/>
  <c r="BY204" i="5"/>
  <c r="BX204" i="5"/>
  <c r="BZ203" i="5"/>
  <c r="BY203" i="5"/>
  <c r="BX203" i="5"/>
  <c r="BZ202" i="5"/>
  <c r="BY202" i="5"/>
  <c r="BX202" i="5"/>
  <c r="BZ201" i="5"/>
  <c r="BY201" i="5"/>
  <c r="BX201" i="5"/>
  <c r="BZ200" i="5"/>
  <c r="BY200" i="5"/>
  <c r="BX200" i="5"/>
  <c r="BZ199" i="5"/>
  <c r="BY199" i="5"/>
  <c r="BX199" i="5"/>
  <c r="BZ198" i="5"/>
  <c r="BY198" i="5"/>
  <c r="BX198" i="5"/>
  <c r="BZ197" i="5"/>
  <c r="BY197" i="5"/>
  <c r="BX197" i="5"/>
  <c r="BZ196" i="5"/>
  <c r="BY196" i="5"/>
  <c r="BX196" i="5"/>
  <c r="BZ195" i="5"/>
  <c r="BY195" i="5"/>
  <c r="BX195" i="5"/>
  <c r="BZ194" i="5"/>
  <c r="BY194" i="5"/>
  <c r="BX194" i="5"/>
  <c r="BZ193" i="5"/>
  <c r="BY193" i="5"/>
  <c r="BX193" i="5"/>
  <c r="BZ192" i="5"/>
  <c r="BY192" i="5"/>
  <c r="BX192" i="5"/>
  <c r="BZ191" i="5"/>
  <c r="BY191" i="5"/>
  <c r="BX191" i="5"/>
  <c r="BZ190" i="5"/>
  <c r="BY190" i="5"/>
  <c r="BX190" i="5"/>
  <c r="BQ190" i="5"/>
  <c r="BP190" i="5"/>
  <c r="BO190" i="5"/>
  <c r="BQ191" i="5"/>
  <c r="BP191" i="5"/>
  <c r="BO191" i="5"/>
  <c r="BQ192" i="5"/>
  <c r="BP192" i="5"/>
  <c r="BO192" i="5"/>
  <c r="BQ193" i="5"/>
  <c r="BP193" i="5"/>
  <c r="BO193" i="5"/>
  <c r="BQ194" i="5"/>
  <c r="BP194" i="5"/>
  <c r="BO194" i="5"/>
  <c r="BQ195" i="5"/>
  <c r="BP195" i="5"/>
  <c r="BO195" i="5"/>
  <c r="BQ196" i="5"/>
  <c r="BP196" i="5"/>
  <c r="BO196" i="5"/>
  <c r="BQ197" i="5"/>
  <c r="BP197" i="5"/>
  <c r="BO197" i="5"/>
  <c r="BQ198" i="5"/>
  <c r="BP198" i="5"/>
  <c r="BO198" i="5"/>
  <c r="BQ219" i="5"/>
  <c r="BP219" i="5"/>
  <c r="BO219" i="5"/>
  <c r="BQ220" i="5"/>
  <c r="BP220" i="5"/>
  <c r="BO220" i="5"/>
  <c r="BQ218" i="5"/>
  <c r="BP218" i="5"/>
  <c r="BO218" i="5"/>
  <c r="BQ216" i="5"/>
  <c r="BP216" i="5"/>
  <c r="BO216" i="5"/>
  <c r="BQ217" i="5"/>
  <c r="BP217" i="5"/>
  <c r="BO217" i="5"/>
  <c r="BQ215" i="5"/>
  <c r="BP215" i="5"/>
  <c r="BO215" i="5"/>
  <c r="BQ213" i="5"/>
  <c r="BP213" i="5"/>
  <c r="BO213" i="5"/>
  <c r="BQ214" i="5"/>
  <c r="BP214" i="5"/>
  <c r="BO214" i="5"/>
  <c r="BQ212" i="5"/>
  <c r="BP212" i="5"/>
  <c r="BO212" i="5"/>
  <c r="BP210" i="5"/>
  <c r="BO210" i="5"/>
  <c r="BQ211" i="5"/>
  <c r="BP211" i="5"/>
  <c r="BO211" i="5"/>
  <c r="BQ209" i="5"/>
  <c r="BP209" i="5"/>
  <c r="BO209" i="5"/>
  <c r="BQ207" i="5"/>
  <c r="BP207" i="5"/>
  <c r="BO207" i="5"/>
  <c r="BQ206" i="5"/>
  <c r="BP206" i="5"/>
  <c r="BO206" i="5"/>
  <c r="BQ205" i="5"/>
  <c r="BP205" i="5"/>
  <c r="BO205" i="5"/>
  <c r="BQ204" i="5"/>
  <c r="BP204" i="5"/>
  <c r="BO204" i="5"/>
  <c r="BQ203" i="5"/>
  <c r="BP203" i="5"/>
  <c r="BO203" i="5"/>
  <c r="BQ202" i="5"/>
  <c r="BP202" i="5"/>
  <c r="BO202" i="5"/>
  <c r="BQ201" i="5"/>
  <c r="BP201" i="5"/>
  <c r="BO201" i="5"/>
  <c r="BQ200" i="5"/>
  <c r="BP200" i="5"/>
  <c r="BO200" i="5"/>
  <c r="BQ199" i="5"/>
  <c r="BP199" i="5"/>
  <c r="BO199" i="5"/>
  <c r="BG219" i="5"/>
  <c r="BF219" i="5"/>
  <c r="BE219" i="5"/>
  <c r="BG220" i="5"/>
  <c r="BF220" i="5"/>
  <c r="BE220" i="5"/>
  <c r="BG218" i="5"/>
  <c r="BF218" i="5"/>
  <c r="BE218" i="5"/>
  <c r="BB219" i="5"/>
  <c r="BA219" i="5"/>
  <c r="AZ219" i="5"/>
  <c r="BB220" i="5"/>
  <c r="BA220" i="5"/>
  <c r="AZ220" i="5"/>
  <c r="BB218" i="5"/>
  <c r="BA218" i="5"/>
  <c r="AZ218" i="5"/>
  <c r="AV218" i="5"/>
  <c r="AV219" i="5"/>
  <c r="AV220" i="5"/>
  <c r="BG216" i="5"/>
  <c r="BF216" i="5"/>
  <c r="BE216" i="5"/>
  <c r="BG217" i="5"/>
  <c r="BF217" i="5"/>
  <c r="BE217" i="5"/>
  <c r="BG215" i="5"/>
  <c r="BF215" i="5"/>
  <c r="BE215" i="5"/>
  <c r="BG213" i="5"/>
  <c r="BF213" i="5"/>
  <c r="BE213" i="5"/>
  <c r="BG214" i="5"/>
  <c r="BF214" i="5"/>
  <c r="BE214" i="5"/>
  <c r="BG212" i="5"/>
  <c r="BF212" i="5"/>
  <c r="BE212" i="5"/>
  <c r="BG210" i="5"/>
  <c r="BF210" i="5"/>
  <c r="BE210" i="5"/>
  <c r="BG211" i="5"/>
  <c r="BF211" i="5"/>
  <c r="BE211" i="5"/>
  <c r="BG209" i="5"/>
  <c r="BF209" i="5"/>
  <c r="BE209" i="5"/>
  <c r="AV209" i="5"/>
  <c r="AV211" i="5"/>
  <c r="AV210" i="5"/>
  <c r="AV212" i="5"/>
  <c r="AV214" i="5"/>
  <c r="AV213" i="5"/>
  <c r="AV215" i="5"/>
  <c r="AV216" i="5"/>
  <c r="AV217" i="5"/>
  <c r="AV359" i="5"/>
  <c r="AV360" i="5"/>
  <c r="AV361" i="5"/>
  <c r="AV362" i="5"/>
  <c r="AV363" i="5"/>
  <c r="AV365" i="5"/>
  <c r="AV366" i="5"/>
  <c r="AV367" i="5"/>
  <c r="AV191" i="5"/>
  <c r="AV192" i="5"/>
  <c r="AV193" i="5"/>
  <c r="AV194" i="5"/>
  <c r="AV195" i="5"/>
  <c r="AV196" i="5"/>
  <c r="AV197" i="5"/>
  <c r="AV198" i="5"/>
  <c r="AV199" i="5"/>
  <c r="AV200" i="5"/>
  <c r="AV201" i="5"/>
  <c r="AZ211" i="5"/>
  <c r="BA211" i="5"/>
  <c r="BB211" i="5"/>
  <c r="AZ210" i="5"/>
  <c r="BA210" i="5"/>
  <c r="BB210" i="5"/>
  <c r="AZ212" i="5"/>
  <c r="BA212" i="5"/>
  <c r="BB212" i="5"/>
  <c r="AZ214" i="5"/>
  <c r="BA214" i="5"/>
  <c r="BB214" i="5"/>
  <c r="AZ213" i="5"/>
  <c r="BA213" i="5"/>
  <c r="BB213" i="5"/>
  <c r="AZ215" i="5"/>
  <c r="BA215" i="5"/>
  <c r="BB215" i="5"/>
  <c r="AZ217" i="5"/>
  <c r="BA217" i="5"/>
  <c r="BB217" i="5"/>
  <c r="AZ216" i="5"/>
  <c r="BA216" i="5"/>
  <c r="BB216" i="5"/>
  <c r="BB209" i="5"/>
  <c r="BA209" i="5"/>
  <c r="AZ209" i="5"/>
  <c r="BE360" i="5" l="1"/>
  <c r="BF360" i="5"/>
  <c r="BG360" i="5"/>
  <c r="BE361" i="5"/>
  <c r="BF361" i="5"/>
  <c r="BG361" i="5"/>
  <c r="BE362" i="5"/>
  <c r="BF362" i="5"/>
  <c r="BG362" i="5"/>
  <c r="BE363" i="5"/>
  <c r="BF363" i="5"/>
  <c r="BG363" i="5"/>
  <c r="BE365" i="5"/>
  <c r="BF365" i="5"/>
  <c r="BG365" i="5"/>
  <c r="BE366" i="5"/>
  <c r="BF366" i="5"/>
  <c r="BG366" i="5"/>
  <c r="BE367" i="5"/>
  <c r="BF367" i="5"/>
  <c r="BG367" i="5"/>
  <c r="BE368" i="5"/>
  <c r="BF368" i="5"/>
  <c r="BG368" i="5"/>
  <c r="BE369" i="5"/>
  <c r="BF369" i="5"/>
  <c r="BG369" i="5"/>
  <c r="BE371" i="5"/>
  <c r="BF371" i="5"/>
  <c r="BG371" i="5"/>
  <c r="BE372" i="5"/>
  <c r="BF372" i="5"/>
  <c r="BG372" i="5"/>
  <c r="BE374" i="5"/>
  <c r="BF374" i="5"/>
  <c r="BG374" i="5"/>
  <c r="BE375" i="5"/>
  <c r="BF375" i="5"/>
  <c r="BG375" i="5"/>
  <c r="BG359" i="5"/>
  <c r="BF359" i="5"/>
  <c r="BE359" i="5"/>
  <c r="AZ360" i="5"/>
  <c r="BA360" i="5"/>
  <c r="BB360" i="5"/>
  <c r="AZ361" i="5"/>
  <c r="BA361" i="5"/>
  <c r="BB361" i="5"/>
  <c r="AZ362" i="5"/>
  <c r="BA362" i="5"/>
  <c r="BB362" i="5"/>
  <c r="AZ363" i="5"/>
  <c r="BA363" i="5"/>
  <c r="BB363" i="5"/>
  <c r="AZ365" i="5"/>
  <c r="BA365" i="5"/>
  <c r="BB365" i="5"/>
  <c r="AZ366" i="5"/>
  <c r="BA366" i="5"/>
  <c r="BB366" i="5"/>
  <c r="AZ367" i="5"/>
  <c r="BA367" i="5"/>
  <c r="BB367" i="5"/>
  <c r="AZ368" i="5"/>
  <c r="BA368" i="5"/>
  <c r="BB368" i="5"/>
  <c r="AZ369" i="5"/>
  <c r="BA369" i="5"/>
  <c r="BB369" i="5"/>
  <c r="AZ371" i="5"/>
  <c r="BA371" i="5"/>
  <c r="BB371" i="5"/>
  <c r="AZ372" i="5"/>
  <c r="BA372" i="5"/>
  <c r="BB372" i="5"/>
  <c r="AZ374" i="5"/>
  <c r="BA374" i="5"/>
  <c r="BB374" i="5"/>
  <c r="AZ375" i="5"/>
  <c r="BA375" i="5"/>
  <c r="BB375" i="5"/>
  <c r="BB359" i="5"/>
  <c r="BA359" i="5"/>
  <c r="AZ359" i="5"/>
  <c r="AZ439" i="5"/>
  <c r="BA439" i="5"/>
  <c r="BB439" i="5"/>
  <c r="AZ441" i="5"/>
  <c r="BA441" i="5"/>
  <c r="BB441" i="5"/>
  <c r="AZ442" i="5"/>
  <c r="BA442" i="5"/>
  <c r="BB442" i="5"/>
  <c r="AZ444" i="5"/>
  <c r="BA444" i="5"/>
  <c r="BB444" i="5"/>
  <c r="AZ445" i="5"/>
  <c r="BA445" i="5"/>
  <c r="BB445" i="5"/>
  <c r="AZ447" i="5"/>
  <c r="BA447" i="5"/>
  <c r="BB447" i="5"/>
  <c r="AZ448" i="5"/>
  <c r="BA448" i="5"/>
  <c r="BB448" i="5"/>
  <c r="BB438" i="5"/>
  <c r="BA438" i="5"/>
  <c r="AZ438" i="5"/>
  <c r="AZ200" i="5"/>
  <c r="BA200" i="5"/>
  <c r="BB200" i="5"/>
  <c r="AZ201" i="5"/>
  <c r="BA201" i="5"/>
  <c r="BB201" i="5"/>
  <c r="AZ202" i="5"/>
  <c r="BA202" i="5"/>
  <c r="BB202" i="5"/>
  <c r="AZ203" i="5"/>
  <c r="BA203" i="5"/>
  <c r="BB203" i="5"/>
  <c r="AZ204" i="5"/>
  <c r="BA204" i="5"/>
  <c r="BB204" i="5"/>
  <c r="AZ205" i="5"/>
  <c r="BA205" i="5"/>
  <c r="BB205" i="5"/>
  <c r="AZ206" i="5"/>
  <c r="BA206" i="5"/>
  <c r="BB206" i="5"/>
  <c r="AZ207" i="5"/>
  <c r="BA207" i="5"/>
  <c r="BB207" i="5"/>
  <c r="BB199" i="5"/>
  <c r="BA199" i="5"/>
  <c r="AZ199" i="5"/>
  <c r="BE191" i="5"/>
  <c r="BF191" i="5"/>
  <c r="BG191" i="5"/>
  <c r="BE192" i="5"/>
  <c r="BF192" i="5"/>
  <c r="BG192" i="5"/>
  <c r="BE193" i="5"/>
  <c r="BF193" i="5"/>
  <c r="BG193" i="5"/>
  <c r="BE194" i="5"/>
  <c r="BF194" i="5"/>
  <c r="BG194" i="5"/>
  <c r="BE195" i="5"/>
  <c r="BF195" i="5"/>
  <c r="BG195" i="5"/>
  <c r="BE196" i="5"/>
  <c r="BF196" i="5"/>
  <c r="BG196" i="5"/>
  <c r="BE197" i="5"/>
  <c r="BF197" i="5"/>
  <c r="BG197" i="5"/>
  <c r="BE198" i="5"/>
  <c r="BF198" i="5"/>
  <c r="BG198" i="5"/>
  <c r="BE199" i="5"/>
  <c r="BF199" i="5"/>
  <c r="BG199" i="5"/>
  <c r="BE200" i="5"/>
  <c r="BF200" i="5"/>
  <c r="BG200" i="5"/>
  <c r="BE201" i="5"/>
  <c r="BF201" i="5"/>
  <c r="BG201" i="5"/>
  <c r="BE202" i="5"/>
  <c r="BF202" i="5"/>
  <c r="BG202" i="5"/>
  <c r="BE203" i="5"/>
  <c r="BF203" i="5"/>
  <c r="BG203" i="5"/>
  <c r="BE204" i="5"/>
  <c r="BF204" i="5"/>
  <c r="BG204" i="5"/>
  <c r="BE205" i="5"/>
  <c r="BF205" i="5"/>
  <c r="BG205" i="5"/>
  <c r="BE206" i="5"/>
  <c r="BF206" i="5"/>
  <c r="BG206" i="5"/>
  <c r="BE207" i="5"/>
  <c r="BF207" i="5"/>
  <c r="BG207" i="5"/>
  <c r="BG190" i="5"/>
  <c r="BF190" i="5"/>
  <c r="BE190" i="5"/>
</calcChain>
</file>

<file path=xl/sharedStrings.xml><?xml version="1.0" encoding="utf-8"?>
<sst xmlns="http://schemas.openxmlformats.org/spreadsheetml/2006/main" count="15977" uniqueCount="2684">
  <si>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</si>
  <si>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</si>
  <si>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</si>
  <si>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</si>
  <si>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</si>
  <si>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</si>
  <si>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</si>
  <si>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</si>
  <si>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</si>
  <si>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</si>
  <si>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</si>
  <si>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</si>
  <si>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</si>
  <si>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</si>
  <si>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</si>
  <si>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</si>
  <si>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</si>
  <si>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</si>
  <si>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</si>
  <si>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</si>
  <si>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</si>
  <si>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</si>
  <si>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</si>
  <si>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</si>
  <si>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</si>
  <si>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</si>
  <si>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</si>
  <si>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</si>
  <si>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</si>
  <si>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</si>
  <si>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</si>
  <si>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</si>
  <si>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</si>
  <si>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</si>
  <si>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</si>
  <si>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</si>
  <si>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</si>
  <si>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</si>
  <si>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</si>
  <si>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</si>
  <si>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</si>
  <si>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</si>
  <si>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</si>
  <si>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</si>
  <si>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</si>
  <si>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</si>
  <si>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</si>
  <si>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</si>
  <si>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</si>
  <si>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</si>
  <si>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</si>
  <si>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</si>
  <si>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</si>
  <si>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</si>
  <si>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</si>
  <si>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</si>
  <si>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</si>
  <si>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</si>
  <si>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</si>
  <si>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</si>
  <si>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</si>
  <si>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</si>
  <si>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</si>
  <si>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</si>
  <si>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</si>
  <si>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</si>
  <si>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</si>
  <si>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</si>
  <si>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</si>
  <si>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</si>
  <si>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</si>
  <si>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</si>
  <si>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</si>
  <si>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</si>
  <si>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</si>
  <si>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</si>
  <si>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</si>
  <si>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</si>
  <si>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</si>
  <si>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</si>
  <si>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</si>
  <si>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</si>
  <si>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</si>
  <si>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</si>
  <si>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</si>
  <si>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</si>
  <si>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</si>
  <si>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</si>
  <si>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</si>
  <si>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</si>
  <si>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</si>
  <si>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</si>
  <si>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</si>
  <si>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</si>
  <si>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</si>
  <si>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</si>
  <si>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</si>
  <si>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</si>
  <si>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</si>
  <si>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</si>
  <si>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</si>
  <si>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</si>
  <si>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</si>
  <si>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</si>
  <si>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</si>
  <si>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</si>
  <si>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</si>
  <si>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</si>
  <si>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</si>
  <si>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</si>
  <si>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</si>
  <si>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</si>
  <si>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</si>
  <si>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</si>
  <si>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</si>
  <si>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</si>
  <si>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</si>
  <si>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</si>
  <si>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</si>
  <si>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</si>
  <si>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</si>
  <si>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</si>
  <si>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</si>
  <si>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</si>
  <si>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</si>
  <si>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</si>
  <si>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</si>
  <si>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</si>
  <si>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</si>
  <si>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</si>
  <si>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</si>
  <si>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</si>
  <si>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</si>
  <si>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</si>
  <si>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</si>
  <si>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</si>
  <si>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</si>
  <si>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</si>
  <si>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</si>
  <si>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</si>
  <si>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</si>
  <si>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</si>
  <si>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</si>
  <si>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</si>
  <si>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</si>
  <si>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</si>
  <si>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</si>
  <si>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</si>
  <si>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</si>
  <si>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</si>
  <si>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</si>
  <si>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</si>
  <si>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</si>
  <si>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</si>
  <si>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</si>
  <si>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</si>
  <si>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</si>
  <si>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</si>
  <si>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</si>
  <si>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</si>
  <si>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</si>
  <si>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</si>
  <si>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</si>
  <si>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</si>
  <si>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</si>
  <si>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</si>
  <si>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</si>
  <si>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</si>
  <si>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</si>
  <si>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</si>
  <si>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</si>
  <si>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</si>
  <si>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</si>
  <si>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</si>
  <si>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</si>
  <si>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</si>
  <si>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</si>
  <si>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</si>
  <si>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</si>
  <si>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</si>
  <si>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</si>
  <si>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</si>
  <si>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</si>
  <si>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</si>
  <si>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</si>
  <si>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</si>
  <si>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</si>
  <si>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</si>
  <si>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</si>
  <si>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</si>
  <si>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</si>
  <si>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</si>
  <si>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</si>
  <si>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</si>
  <si>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</si>
  <si>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</si>
  <si>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</si>
  <si>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</si>
  <si>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</si>
  <si>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</si>
  <si>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</si>
  <si>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</si>
  <si>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</si>
  <si>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</si>
  <si>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</si>
  <si>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</si>
  <si>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</si>
  <si>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</si>
  <si>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</si>
  <si>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</si>
  <si>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</si>
  <si>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</si>
  <si>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</si>
  <si>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</si>
  <si>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</si>
  <si>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</si>
  <si>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</si>
  <si>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</si>
  <si>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</si>
  <si>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</si>
  <si>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</si>
  <si>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</si>
  <si>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</si>
  <si>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</si>
  <si>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</si>
  <si>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</si>
  <si>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</si>
  <si>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</si>
  <si>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</si>
  <si>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</si>
  <si>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</si>
  <si>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</si>
  <si>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</si>
  <si>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</si>
  <si>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</si>
  <si>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</si>
  <si>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</si>
  <si>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</si>
  <si>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</si>
  <si>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</si>
  <si>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</si>
  <si>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</si>
  <si>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</si>
  <si>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</si>
  <si>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</si>
  <si>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</si>
  <si>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</si>
  <si>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</si>
  <si>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</si>
  <si>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</si>
  <si>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</si>
  <si>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</si>
  <si>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</si>
  <si>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</si>
  <si>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</si>
  <si>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</si>
  <si>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</si>
  <si>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</si>
  <si>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</si>
  <si>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</si>
  <si>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</si>
  <si>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</si>
  <si>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</si>
  <si>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</si>
  <si>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</si>
  <si>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</si>
  <si>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</si>
  <si>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</si>
  <si>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</si>
  <si>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</si>
  <si>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</si>
  <si>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</si>
  <si>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</si>
  <si>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</si>
  <si>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</si>
  <si>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</si>
  <si>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</si>
  <si>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</si>
  <si>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</si>
  <si>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</si>
  <si>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</si>
  <si>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</si>
  <si>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</si>
  <si>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</si>
  <si>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</si>
  <si>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</si>
  <si>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</si>
  <si>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</si>
  <si>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</si>
  <si>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</si>
  <si>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</si>
  <si>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</si>
  <si>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</si>
  <si>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</si>
  <si>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</si>
  <si>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</si>
  <si>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</si>
  <si>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</si>
  <si>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</si>
  <si>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</si>
  <si>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</si>
  <si>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</si>
  <si>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</si>
  <si>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</si>
  <si>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</si>
  <si>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</si>
  <si>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</si>
  <si>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</si>
  <si>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</si>
  <si>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</si>
  <si>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</si>
  <si>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</si>
  <si>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</si>
  <si>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</si>
  <si>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</si>
  <si>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</si>
  <si>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</si>
  <si>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</si>
  <si>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</si>
  <si>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</si>
  <si>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</si>
  <si>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</si>
  <si>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</si>
  <si>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</si>
  <si>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</si>
  <si>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</si>
  <si>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</si>
  <si>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</si>
  <si>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</si>
  <si>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</si>
  <si>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</si>
  <si>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</si>
  <si>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</si>
  <si>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</si>
  <si>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</si>
  <si>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</si>
  <si>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</si>
  <si>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</si>
  <si>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</si>
  <si>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</si>
  <si>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</si>
  <si>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</si>
  <si>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</si>
  <si>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</si>
  <si>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</si>
  <si>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</si>
  <si>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</si>
  <si>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</si>
  <si>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</si>
  <si>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</si>
  <si>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</si>
  <si>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</si>
  <si>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</si>
  <si>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</si>
  <si>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</si>
  <si>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</si>
  <si>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</si>
  <si>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</si>
  <si>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</si>
  <si>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</si>
  <si>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</si>
  <si>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</si>
  <si>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</si>
  <si>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</si>
  <si>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</si>
  <si>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</si>
  <si>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</si>
  <si>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</si>
  <si>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</si>
  <si>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</si>
  <si>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</si>
  <si>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</si>
  <si>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</si>
  <si>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</si>
  <si>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</si>
  <si>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</si>
  <si>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</si>
  <si>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</si>
  <si>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</si>
  <si>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</si>
  <si>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</si>
  <si>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</si>
  <si>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</si>
  <si>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</si>
  <si>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</si>
  <si>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</si>
  <si>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</si>
  <si>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</si>
  <si>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</si>
  <si>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</si>
  <si>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</si>
  <si>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</si>
  <si>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</si>
  <si>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</si>
  <si>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</si>
  <si>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</si>
  <si>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</si>
  <si>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</si>
  <si>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</si>
  <si>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</si>
  <si>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</si>
  <si>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</si>
  <si>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</si>
  <si>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</si>
  <si>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</si>
  <si>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</si>
  <si>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</si>
  <si>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</si>
  <si>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</si>
  <si>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</si>
  <si>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</si>
  <si>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</si>
  <si>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</si>
  <si>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</si>
  <si>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</si>
  <si>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</si>
  <si>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</si>
  <si>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</si>
  <si>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</si>
  <si>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</si>
  <si>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</si>
  <si>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</si>
  <si>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</si>
  <si>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</si>
  <si>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</si>
  <si>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</si>
  <si>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</si>
  <si>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</si>
  <si>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</si>
  <si>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</si>
  <si>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</si>
  <si>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</si>
  <si>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</si>
  <si>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</si>
  <si>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</si>
  <si>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</si>
  <si>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</si>
  <si>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</si>
  <si>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</si>
  <si>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</si>
  <si>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</si>
  <si>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</si>
  <si>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</si>
  <si>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</si>
  <si>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</si>
  <si>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</si>
  <si>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</si>
  <si>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</si>
  <si>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</si>
  <si>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</si>
  <si>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</si>
  <si>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</si>
  <si>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</si>
  <si>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</si>
  <si>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</si>
  <si>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</si>
  <si>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</si>
  <si>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</si>
  <si>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</si>
  <si>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</si>
  <si>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</si>
  <si>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</si>
  <si>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</si>
  <si>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</si>
  <si>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</si>
  <si>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</si>
  <si>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</si>
  <si>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</si>
  <si>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</si>
  <si>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</si>
  <si>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</si>
  <si>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</si>
  <si>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</si>
  <si>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</si>
  <si>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</si>
  <si>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</si>
  <si>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</si>
  <si>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</si>
  <si>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</si>
  <si>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</si>
  <si>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</si>
  <si>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</si>
  <si>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</si>
  <si>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</si>
  <si>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</si>
  <si>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</si>
  <si>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</si>
  <si>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</si>
  <si>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</si>
  <si>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</si>
  <si>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</si>
  <si>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</si>
  <si>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</si>
  <si>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</si>
  <si>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</si>
  <si>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</si>
  <si>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</si>
  <si>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</si>
  <si>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</si>
  <si>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</si>
  <si>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</si>
  <si>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</si>
  <si>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</si>
  <si>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</si>
  <si>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</si>
  <si>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</si>
  <si>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</si>
  <si>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</si>
  <si>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</si>
  <si>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</si>
  <si>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</si>
  <si>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</si>
  <si>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</si>
  <si>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</si>
  <si>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</si>
  <si>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</si>
  <si>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</si>
  <si>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</si>
  <si>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</si>
  <si>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</si>
  <si>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</si>
  <si>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</si>
  <si>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</si>
  <si>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</si>
  <si>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</si>
  <si>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</si>
  <si>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</si>
  <si>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</si>
  <si>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</si>
  <si>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</si>
  <si>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</si>
  <si>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</si>
  <si>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</si>
  <si>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</si>
  <si>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</si>
  <si>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</si>
  <si>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</si>
  <si>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</si>
  <si>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</si>
  <si>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</si>
  <si>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</si>
  <si>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</si>
  <si>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</si>
  <si>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</si>
  <si>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</si>
  <si>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</si>
  <si>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</si>
  <si>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</si>
  <si>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</si>
  <si>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</si>
  <si>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</si>
  <si>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</si>
  <si>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</si>
  <si>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</si>
  <si>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</si>
  <si>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</si>
  <si>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</si>
  <si>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</si>
  <si>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</si>
  <si>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</si>
  <si>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</si>
  <si>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</si>
  <si>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</si>
  <si>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</si>
  <si>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</si>
  <si>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</si>
  <si>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</si>
  <si>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</si>
  <si>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</si>
  <si>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</si>
  <si>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</si>
  <si>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</si>
  <si>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</si>
  <si>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</si>
  <si>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</si>
  <si>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</si>
  <si>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</si>
  <si>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</si>
  <si>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</si>
  <si>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</si>
  <si>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</si>
  <si>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</si>
  <si>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</si>
  <si>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</si>
  <si>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</si>
  <si>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</si>
  <si>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</si>
  <si>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</si>
  <si>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</si>
  <si>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</si>
  <si>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</si>
  <si>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</si>
  <si>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</si>
  <si>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</si>
  <si>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</si>
  <si>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</si>
  <si>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</si>
  <si>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</si>
  <si>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</si>
  <si>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</si>
  <si>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</si>
  <si>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</si>
  <si>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</si>
  <si>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</si>
  <si>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</si>
  <si>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</si>
  <si>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</si>
  <si>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</si>
  <si>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</si>
  <si>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</si>
  <si>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</si>
  <si>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</si>
  <si>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</si>
  <si>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</si>
  <si>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</si>
  <si>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</si>
  <si>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</si>
  <si>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</si>
  <si>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</si>
  <si>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</si>
  <si>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</si>
  <si>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</si>
  <si>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</si>
  <si>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</si>
  <si>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</si>
  <si>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</si>
  <si>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</si>
  <si>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</si>
  <si>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</si>
  <si>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</si>
  <si>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</si>
  <si>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</si>
  <si>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</si>
  <si>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</si>
  <si>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</si>
  <si>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</si>
  <si>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</si>
  <si>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</si>
  <si>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</si>
  <si>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</si>
  <si>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</si>
  <si>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</si>
  <si>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</si>
  <si>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</si>
  <si>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</si>
  <si>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</si>
  <si>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</si>
  <si>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</si>
  <si>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</si>
  <si>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</si>
  <si>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</si>
  <si>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</si>
  <si>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</si>
  <si>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</si>
  <si>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</si>
  <si>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</si>
  <si>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</si>
  <si>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</si>
  <si>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</si>
  <si>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</si>
  <si>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</si>
  <si>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</si>
  <si>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</si>
  <si>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</si>
  <si>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</si>
  <si>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</si>
  <si>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</si>
  <si>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</si>
  <si>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</si>
  <si>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</si>
  <si>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</si>
  <si>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</si>
  <si>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</si>
  <si>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</si>
  <si>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</si>
  <si>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</si>
  <si>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</si>
  <si>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</si>
  <si>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</si>
  <si>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</si>
  <si>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</si>
  <si>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</si>
  <si>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</si>
  <si>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</si>
  <si>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</si>
  <si>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</si>
  <si>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</si>
  <si>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</si>
  <si>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</si>
  <si>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</si>
  <si>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</si>
  <si>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</si>
  <si>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</si>
  <si>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</si>
  <si>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</si>
  <si>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</si>
  <si>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</si>
  <si>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</si>
  <si>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</si>
  <si>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</si>
  <si>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</si>
  <si>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</si>
  <si>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</si>
  <si>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</si>
  <si>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</si>
  <si>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</si>
  <si>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</si>
  <si>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</si>
  <si>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</si>
  <si>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</si>
  <si>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</si>
  <si>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</si>
  <si>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</si>
  <si>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</si>
  <si>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</si>
  <si>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</si>
  <si>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</si>
  <si>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</si>
  <si>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</si>
  <si>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</si>
  <si>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</si>
  <si>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</si>
  <si>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</si>
  <si>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</si>
  <si>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</si>
  <si>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</si>
  <si>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</si>
  <si>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</si>
  <si>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</si>
  <si>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</si>
  <si>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</si>
  <si>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</si>
  <si>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</si>
  <si>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</si>
  <si>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</si>
  <si>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</si>
  <si>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</si>
  <si>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</si>
  <si>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</si>
  <si>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</si>
  <si>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</si>
  <si>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</si>
  <si>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</si>
  <si>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</si>
  <si>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</si>
  <si>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</si>
  <si>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</si>
  <si>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</si>
  <si>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</si>
  <si>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</si>
  <si>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</si>
  <si>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</si>
  <si>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</si>
  <si>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</si>
  <si>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</si>
  <si>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</si>
  <si>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</si>
  <si>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</si>
  <si>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</si>
  <si>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</si>
  <si>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</si>
  <si>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</si>
  <si>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</si>
  <si>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</si>
  <si>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</si>
  <si>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</si>
  <si>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</si>
  <si>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</si>
  <si>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</si>
  <si>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</si>
  <si>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</si>
  <si>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</si>
  <si>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</si>
  <si>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</si>
  <si>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</si>
  <si>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</si>
  <si>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</si>
  <si>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</si>
  <si>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</si>
  <si>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</si>
  <si>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</si>
  <si>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</si>
  <si>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</si>
  <si>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</si>
  <si>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</si>
  <si>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</si>
  <si>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</si>
  <si>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</si>
  <si>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</si>
  <si>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</si>
  <si>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</si>
  <si>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</si>
  <si>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</si>
  <si>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</si>
  <si>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</si>
  <si>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</si>
  <si>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</si>
  <si>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</si>
  <si>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</si>
  <si>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</si>
  <si>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</si>
  <si>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</si>
  <si>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</si>
  <si>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</si>
  <si>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</si>
  <si>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</si>
  <si>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</si>
  <si>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</si>
  <si>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</si>
  <si>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</si>
  <si>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</si>
  <si>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</si>
  <si>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</si>
  <si>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</si>
  <si>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</si>
  <si>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</si>
  <si>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</si>
  <si>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</si>
  <si>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</si>
  <si>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</si>
  <si>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</si>
  <si>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</si>
  <si>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</si>
  <si>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</si>
  <si>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</si>
  <si>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</si>
  <si>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</si>
  <si>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</si>
  <si>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</si>
  <si>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</si>
  <si>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</si>
  <si>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</si>
  <si>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</si>
  <si>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</si>
  <si>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</si>
  <si>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</si>
  <si>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</si>
  <si>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</si>
  <si>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</si>
  <si>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</si>
  <si>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</si>
  <si>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</si>
  <si>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</si>
  <si>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</si>
  <si>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</si>
  <si>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</si>
  <si>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</si>
  <si>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</si>
  <si>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</si>
  <si>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</si>
  <si>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</si>
  <si>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</si>
  <si>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</si>
  <si>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</si>
  <si>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</si>
  <si>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</si>
  <si>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</si>
  <si>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</si>
  <si>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</si>
  <si>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</si>
  <si>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</si>
  <si>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</si>
  <si>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</si>
  <si>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</si>
  <si>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</si>
  <si>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</si>
  <si>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</si>
  <si>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</si>
  <si>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</si>
  <si>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</si>
  <si>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</si>
  <si>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</si>
  <si>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</si>
  <si>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</si>
  <si>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</si>
  <si>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</si>
  <si>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</si>
  <si>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</si>
  <si>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</si>
  <si>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</si>
  <si>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</si>
  <si>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</si>
  <si>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</si>
  <si>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</si>
  <si>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</si>
  <si>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</si>
  <si>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</si>
  <si>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</si>
  <si>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</si>
  <si>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</si>
  <si>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</si>
  <si>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</si>
  <si>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</si>
  <si>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</si>
  <si>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</si>
  <si>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</si>
  <si>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</si>
  <si>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</si>
  <si>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</si>
  <si>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</si>
  <si>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</si>
  <si>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</si>
  <si>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</si>
  <si>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</si>
  <si>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</si>
  <si>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</si>
  <si>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</si>
  <si>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</si>
  <si>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</si>
  <si>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</si>
  <si>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</si>
  <si>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</si>
  <si>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</si>
  <si>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</si>
  <si>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</si>
  <si>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</si>
  <si>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</si>
  <si>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</si>
  <si>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</si>
  <si>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</si>
  <si>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</si>
  <si>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</si>
  <si>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</si>
  <si>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</si>
  <si>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</si>
  <si>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</si>
  <si>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</si>
  <si>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</si>
  <si>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</si>
  <si>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</si>
  <si>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</si>
  <si>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</si>
  <si>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</si>
  <si>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</si>
  <si>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</si>
  <si>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</si>
  <si>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</si>
  <si>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</si>
  <si>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</si>
  <si>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</si>
  <si>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</si>
  <si>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</si>
  <si>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</si>
  <si>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</si>
  <si>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</si>
  <si>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</si>
  <si>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</si>
  <si>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</si>
  <si>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</si>
  <si>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</si>
  <si>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</si>
  <si>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</si>
  <si>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</si>
  <si>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</si>
  <si>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</si>
  <si>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</si>
  <si>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</si>
  <si>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</si>
  <si>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</si>
  <si>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</si>
  <si>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</si>
  <si>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</si>
  <si>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</si>
  <si>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</si>
  <si>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</si>
  <si>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</si>
  <si>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</si>
  <si>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</si>
  <si>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</si>
  <si>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</si>
  <si>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</si>
  <si>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</si>
  <si>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</si>
  <si>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</si>
  <si>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</si>
  <si>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</si>
  <si>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</si>
  <si>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</si>
  <si>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</si>
  <si>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</si>
  <si>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</si>
  <si>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</si>
  <si>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</si>
  <si>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</si>
  <si>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</si>
  <si>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</si>
  <si>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</si>
  <si>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</si>
  <si>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</si>
  <si>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</si>
  <si>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</si>
  <si>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</si>
  <si>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</si>
  <si>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</si>
  <si>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</si>
  <si>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</si>
  <si>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</si>
  <si>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</si>
  <si>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</si>
  <si>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</si>
  <si>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</si>
  <si>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</si>
  <si>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</si>
  <si>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</si>
  <si>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</si>
  <si>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</si>
  <si>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</si>
  <si>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</si>
  <si>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</si>
  <si>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</si>
  <si>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</si>
  <si>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</si>
  <si>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</si>
  <si>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</si>
  <si>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</si>
  <si>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</si>
  <si>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</si>
  <si>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</si>
  <si>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</si>
  <si>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</si>
  <si>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</si>
  <si>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</si>
  <si>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</si>
  <si>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</si>
  <si>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</si>
  <si>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</si>
  <si>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</si>
  <si>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</si>
  <si>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</si>
  <si>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</si>
  <si>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</si>
  <si>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</si>
  <si>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</si>
  <si>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</si>
  <si>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</si>
  <si>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</si>
  <si>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</si>
  <si>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</si>
  <si>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</si>
  <si>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</si>
  <si>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</si>
  <si>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</si>
  <si>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</si>
  <si>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</si>
  <si>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</si>
  <si>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</si>
  <si>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</si>
  <si>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</si>
  <si>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</si>
  <si>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</si>
  <si>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</si>
  <si>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</si>
  <si>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</si>
  <si>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</si>
  <si>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</si>
  <si>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</si>
  <si>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</si>
  <si>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</si>
  <si>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</si>
  <si>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</si>
  <si>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</si>
  <si>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</si>
  <si>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</si>
  <si>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</si>
  <si>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</si>
  <si>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</si>
  <si>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</si>
  <si>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</si>
  <si>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</si>
  <si>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</si>
  <si>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</si>
  <si>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</si>
  <si>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</si>
  <si>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</si>
  <si>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</si>
  <si>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</si>
  <si>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</si>
  <si>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</si>
  <si>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</si>
  <si>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</si>
  <si>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</si>
  <si>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</si>
  <si>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</si>
  <si>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</si>
  <si>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</si>
  <si>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</si>
  <si>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</si>
  <si>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</si>
  <si>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</si>
  <si>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</si>
  <si>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</si>
  <si>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</si>
  <si>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</si>
  <si>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</si>
  <si>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</si>
  <si>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</si>
  <si>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</si>
  <si>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</si>
  <si>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</si>
  <si>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</si>
  <si>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</si>
  <si>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</si>
  <si>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</si>
  <si>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</si>
  <si>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</si>
  <si>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</si>
  <si>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</si>
  <si>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</si>
  <si>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</si>
  <si>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</si>
  <si>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</si>
  <si>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</si>
  <si>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</si>
  <si>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</si>
  <si>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</si>
  <si>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</si>
  <si>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</si>
  <si>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</si>
  <si>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</si>
  <si>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</si>
  <si>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</si>
  <si>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</si>
  <si>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</si>
  <si>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</si>
  <si>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</si>
  <si>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</si>
  <si>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</si>
  <si>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</si>
  <si>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</si>
  <si>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</si>
  <si>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</si>
  <si>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</si>
  <si>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</si>
  <si>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</si>
  <si>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</si>
  <si>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</si>
  <si>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</si>
  <si>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</si>
  <si>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</si>
  <si>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</si>
  <si>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</si>
  <si>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</si>
  <si>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</si>
  <si>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</si>
  <si>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</si>
  <si>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</si>
  <si>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</si>
  <si>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</si>
  <si>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</si>
  <si>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</si>
  <si>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</si>
  <si>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</si>
  <si>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</si>
  <si>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</si>
  <si>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</si>
  <si>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</si>
  <si>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</si>
  <si>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</si>
  <si>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</si>
  <si>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</si>
  <si>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</si>
  <si>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</si>
  <si>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</si>
  <si>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</si>
  <si>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</si>
  <si>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</si>
  <si>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</si>
  <si>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</si>
  <si>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</si>
  <si>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</si>
  <si>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</si>
  <si>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</si>
  <si>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</si>
  <si>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</si>
  <si>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</si>
  <si>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</si>
  <si>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</si>
  <si>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</si>
  <si>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</si>
  <si>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</si>
  <si>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</si>
  <si>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</si>
  <si>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</si>
  <si>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</si>
  <si>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</si>
  <si>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</si>
  <si>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</si>
  <si>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</si>
  <si>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</si>
  <si>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</si>
  <si>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</si>
  <si>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</si>
  <si>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</si>
  <si>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</si>
  <si>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</si>
  <si>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</si>
  <si>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</si>
  <si>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</si>
  <si>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</si>
  <si>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</si>
  <si>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</si>
  <si>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</si>
  <si>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</si>
  <si>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</si>
  <si>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</si>
  <si>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</si>
  <si>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</si>
  <si>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</si>
  <si>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</si>
  <si>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</si>
  <si>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</si>
  <si>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</si>
  <si>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</si>
  <si>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</si>
  <si>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</si>
  <si>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</si>
  <si>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</si>
  <si>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</si>
  <si>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</si>
  <si>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</si>
  <si>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</si>
  <si>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</si>
  <si>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</si>
  <si>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</si>
  <si>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</si>
  <si>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</si>
  <si>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</si>
  <si>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</si>
  <si>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</si>
  <si>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</si>
  <si>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</si>
  <si>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</si>
  <si>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</si>
  <si>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</si>
  <si>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</si>
  <si>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</si>
  <si>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</si>
  <si>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</si>
  <si>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</si>
  <si>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</si>
  <si>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</si>
  <si>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</si>
  <si>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</si>
  <si>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</si>
  <si>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</si>
  <si>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</si>
  <si>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</si>
  <si>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</si>
  <si>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</si>
  <si>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</si>
  <si>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</si>
  <si>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</si>
  <si>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</si>
  <si>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</si>
  <si>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</si>
  <si>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</si>
  <si>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</si>
  <si>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</si>
  <si>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</si>
  <si>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</si>
  <si>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</si>
  <si>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</si>
  <si>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</si>
  <si>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</si>
  <si>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</si>
  <si>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</si>
  <si>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</si>
  <si>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</si>
  <si>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</si>
  <si>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</si>
  <si>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</si>
  <si>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</si>
  <si>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</si>
  <si>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</si>
  <si>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</si>
  <si>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</si>
  <si>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</si>
  <si>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</si>
  <si>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</si>
  <si>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</si>
  <si>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</si>
  <si>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</si>
  <si>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</si>
  <si>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</si>
  <si>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</si>
  <si>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</si>
  <si>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</si>
  <si>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</si>
  <si>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</si>
  <si>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</si>
  <si>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</si>
  <si>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</si>
  <si>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</si>
  <si>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</si>
  <si>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</si>
  <si>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</si>
  <si>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</si>
  <si>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</si>
  <si>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</si>
  <si>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</si>
  <si>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</si>
  <si>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</si>
  <si>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</si>
  <si>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</si>
  <si>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</si>
  <si>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</si>
  <si>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</si>
  <si>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</si>
  <si>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</si>
  <si>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</si>
  <si>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</si>
  <si>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</si>
  <si>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</si>
  <si>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</si>
  <si>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</si>
  <si>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</si>
  <si>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</si>
  <si>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</si>
  <si>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</si>
  <si>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</si>
  <si>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</si>
  <si>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</si>
  <si>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</si>
  <si>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</si>
  <si>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</si>
  <si>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</si>
  <si>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</si>
  <si>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</si>
  <si>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</si>
  <si>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</si>
  <si>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</si>
  <si>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</si>
  <si>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</si>
  <si>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</si>
  <si>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</si>
  <si>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</si>
  <si>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</si>
  <si>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</si>
  <si>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</si>
  <si>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</si>
  <si>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</si>
  <si>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</si>
  <si>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</si>
  <si>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</si>
  <si>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</si>
  <si>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</si>
  <si>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</si>
  <si>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</si>
  <si>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</si>
  <si>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</si>
  <si>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</si>
  <si>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</si>
  <si>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</si>
  <si>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</si>
  <si>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</si>
  <si>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</si>
  <si>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</si>
  <si>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</si>
  <si>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</si>
  <si>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</si>
  <si>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</si>
  <si>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</si>
  <si>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</si>
  <si>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</si>
  <si>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</si>
  <si>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</si>
  <si>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</si>
  <si>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</si>
  <si>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</si>
  <si>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</si>
  <si>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</si>
  <si>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</si>
  <si>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</si>
  <si>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</si>
  <si>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</si>
  <si>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</si>
  <si>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</si>
  <si>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</si>
  <si>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</si>
  <si>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</si>
  <si>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</si>
  <si>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</si>
  <si>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</si>
  <si>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</si>
  <si>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</si>
  <si>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</si>
  <si>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</si>
  <si>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</si>
  <si>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</si>
  <si>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</si>
  <si>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</si>
  <si>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</si>
  <si>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</si>
  <si>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</si>
  <si>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</si>
  <si>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</si>
  <si>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</si>
  <si>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</si>
  <si>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</si>
  <si>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</si>
  <si>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</si>
  <si>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</si>
  <si>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</si>
  <si>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</si>
  <si>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</si>
  <si>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</si>
  <si>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</si>
  <si>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</si>
  <si>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</si>
  <si>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</si>
  <si>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</si>
  <si>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</si>
  <si>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</si>
  <si>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</si>
  <si>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</si>
  <si>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</si>
  <si>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</si>
  <si>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</si>
  <si>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</si>
  <si>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</si>
  <si>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</si>
  <si>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</si>
  <si>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</si>
  <si>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</si>
  <si>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</si>
  <si>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</si>
  <si>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</si>
  <si>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</si>
  <si>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</si>
  <si>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</si>
  <si>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</si>
  <si>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</si>
  <si>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</si>
  <si>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</si>
  <si>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</si>
  <si>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</si>
  <si>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</si>
  <si>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</si>
  <si>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</si>
  <si>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</si>
  <si>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</si>
  <si>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</si>
  <si>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</si>
  <si>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</si>
  <si>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</si>
  <si>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</si>
  <si>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</si>
  <si>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</si>
  <si>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</si>
  <si>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</si>
  <si>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</si>
  <si>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</si>
  <si>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</si>
  <si>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</si>
  <si>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</si>
  <si>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</si>
  <si>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</si>
  <si>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</si>
  <si>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</si>
  <si>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</si>
  <si>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</si>
  <si>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</si>
  <si>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</si>
  <si>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</si>
  <si>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</si>
  <si>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</si>
  <si>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</si>
  <si>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</si>
  <si>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</si>
  <si>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</si>
  <si>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</si>
  <si>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</si>
  <si>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</si>
  <si>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</si>
  <si>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</si>
  <si>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</si>
  <si>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</si>
  <si>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</si>
  <si>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</si>
  <si>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</si>
  <si>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</si>
  <si>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</si>
  <si>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</si>
  <si>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</si>
  <si>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</si>
  <si>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</si>
  <si>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</si>
  <si>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</si>
  <si>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</si>
  <si>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</si>
  <si>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</si>
  <si>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</si>
  <si>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</si>
  <si>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</si>
  <si>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</si>
  <si>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</si>
  <si>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</si>
  <si>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</si>
  <si>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</si>
  <si>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</si>
  <si>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</si>
  <si>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</si>
  <si>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</si>
  <si>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</si>
  <si>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</si>
  <si>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</si>
  <si>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</si>
  <si>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</si>
  <si>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</si>
  <si>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</si>
  <si>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</si>
  <si>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</si>
  <si>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</si>
  <si>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</si>
  <si>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</si>
  <si>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</si>
  <si>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</si>
  <si>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</si>
  <si>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</si>
  <si>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</si>
  <si>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</si>
  <si>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</si>
  <si>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</si>
  <si>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</si>
  <si>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</si>
  <si>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</si>
  <si>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</si>
  <si>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</si>
  <si>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</si>
  <si>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</si>
  <si>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</si>
  <si>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</si>
  <si>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</si>
  <si>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</si>
  <si>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</si>
  <si>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</si>
  <si>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</si>
  <si>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</si>
  <si>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</si>
  <si>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</si>
  <si>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</si>
  <si>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</si>
  <si>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</si>
  <si>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</si>
  <si>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</si>
  <si>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</si>
  <si>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</si>
  <si>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</si>
  <si>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</si>
  <si>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</si>
  <si>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</si>
  <si>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</si>
  <si>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</si>
  <si>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</si>
  <si>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</si>
  <si>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</si>
  <si>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</si>
  <si>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</si>
  <si>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</si>
  <si>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</si>
  <si>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</si>
  <si>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</si>
  <si>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</si>
  <si>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</si>
  <si>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</si>
  <si>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</si>
  <si>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</si>
  <si>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</si>
  <si>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</si>
  <si>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</si>
  <si>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</si>
  <si>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</si>
  <si>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</si>
  <si>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</si>
  <si>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</si>
  <si>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</si>
  <si>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</si>
  <si>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</si>
  <si>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</si>
  <si>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</si>
  <si>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</si>
  <si>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</si>
  <si>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</si>
  <si>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</si>
  <si>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</si>
  <si>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</si>
  <si>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</si>
  <si>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</si>
  <si>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</si>
  <si>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</si>
  <si>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</si>
  <si>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</si>
  <si>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</si>
  <si>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</si>
  <si>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</si>
  <si>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</si>
  <si>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</si>
  <si>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</si>
  <si>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</si>
  <si>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</si>
  <si>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</si>
  <si>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</si>
  <si>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</si>
  <si>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</si>
  <si>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</si>
  <si>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</si>
  <si>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</si>
  <si>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</si>
  <si>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</si>
  <si>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</si>
  <si>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</si>
  <si>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</si>
  <si>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</si>
  <si>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</si>
  <si>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</si>
  <si>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</si>
  <si>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</si>
  <si>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</si>
  <si>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</si>
  <si>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</si>
  <si>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</si>
  <si>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</si>
  <si>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</si>
  <si>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</si>
  <si>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</si>
  <si>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</si>
  <si>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</si>
  <si>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</si>
  <si>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</si>
  <si>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</si>
  <si>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</si>
  <si>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</si>
  <si>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</si>
  <si>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</si>
  <si>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</si>
  <si>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</si>
  <si>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</si>
  <si>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</si>
  <si>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</si>
  <si>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</si>
  <si>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</si>
  <si>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</si>
  <si>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</si>
  <si>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</si>
  <si>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</si>
  <si>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</si>
  <si>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</si>
  <si>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</si>
  <si>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</si>
  <si>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</si>
  <si>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</si>
  <si>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</si>
  <si>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</si>
  <si>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</si>
  <si>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</si>
  <si>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</si>
  <si>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</si>
  <si>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</si>
  <si>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</si>
  <si>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</si>
  <si>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</si>
  <si>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</si>
  <si>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</si>
  <si>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</si>
  <si>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</si>
  <si>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</si>
  <si>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</si>
  <si>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</si>
  <si>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</si>
  <si>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</si>
  <si>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</si>
  <si>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</si>
  <si>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</si>
  <si>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</si>
  <si>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</si>
  <si>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</si>
  <si>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</si>
  <si>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</si>
  <si>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</si>
  <si>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</si>
  <si>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</si>
  <si>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</si>
  <si>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</si>
  <si>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</si>
  <si>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</si>
  <si>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</si>
  <si>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</si>
  <si>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</si>
  <si>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</si>
  <si>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</si>
  <si>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</si>
  <si>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</si>
  <si>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</si>
  <si>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</si>
  <si>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</si>
  <si>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</si>
  <si>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</si>
  <si>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</si>
  <si>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</si>
  <si>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</si>
  <si>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</si>
  <si>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</si>
  <si>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</si>
  <si>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</si>
  <si>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</si>
  <si>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</si>
  <si>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</si>
  <si>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</si>
  <si>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</si>
  <si>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</si>
  <si>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</si>
  <si>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</si>
  <si>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</si>
  <si>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</si>
  <si>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</si>
  <si>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</si>
  <si>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</si>
  <si>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</si>
  <si>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</si>
  <si>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</si>
  <si>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</si>
  <si>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</si>
  <si>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</si>
  <si>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</si>
  <si>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</si>
  <si>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</si>
  <si>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</si>
  <si>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</si>
  <si>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</si>
  <si>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</si>
  <si>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</si>
  <si>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</si>
  <si>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</si>
  <si>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</si>
  <si>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</si>
  <si>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</si>
  <si>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</si>
  <si>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</si>
  <si>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</si>
  <si>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</si>
  <si>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</si>
  <si>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</si>
  <si>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</si>
  <si>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</si>
  <si>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</si>
  <si>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</si>
  <si>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</si>
  <si>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</si>
  <si>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</si>
  <si>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</si>
  <si>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</si>
  <si>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</si>
  <si>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</si>
  <si>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</si>
  <si>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</si>
  <si>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</si>
  <si>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</si>
  <si>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</si>
  <si>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</si>
  <si>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</si>
  <si>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</si>
  <si>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</si>
  <si>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</si>
  <si>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</si>
  <si>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</si>
  <si>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</si>
  <si>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</si>
  <si>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</si>
  <si>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</si>
  <si>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</si>
  <si>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</si>
  <si>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Sadoff; NEJM 2020</t>
  </si>
  <si>
    <t>https://www.nejm.org/doi/full/10.1056/NEJMoa2034201</t>
  </si>
  <si>
    <t>10.1056/NEJMoa2034201</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</si>
  <si>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</si>
  <si>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</si>
  <si>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</si>
  <si>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</si>
  <si>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</si>
  <si>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</si>
  <si>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</si>
  <si>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</si>
  <si>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</si>
  <si>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</si>
  <si>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</si>
  <si>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</si>
  <si>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</si>
  <si>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</si>
  <si>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</si>
  <si>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</si>
  <si>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</si>
  <si>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</si>
  <si>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</si>
  <si>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</si>
  <si>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</si>
  <si>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</si>
  <si>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</si>
  <si>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</si>
  <si>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</si>
  <si>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</si>
  <si>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</si>
  <si>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</si>
  <si>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</si>
  <si>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</si>
  <si>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</si>
  <si>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</si>
  <si>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</si>
  <si>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</si>
  <si>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</si>
  <si>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</si>
  <si>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</si>
  <si>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</si>
  <si>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</si>
  <si>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</si>
  <si>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</si>
  <si>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</si>
  <si>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</si>
  <si>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</si>
  <si>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</si>
  <si>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</si>
  <si>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</si>
  <si>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</si>
  <si>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</si>
  <si>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</si>
  <si>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</si>
  <si>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</si>
  <si>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</si>
  <si>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</si>
  <si>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</si>
  <si>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</si>
  <si>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</si>
  <si>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</si>
  <si>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</si>
  <si>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</si>
  <si>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</si>
  <si>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</si>
  <si>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</si>
  <si>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</si>
  <si>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</si>
  <si>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</si>
  <si>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</si>
  <si>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</si>
  <si>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</si>
  <si>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</si>
  <si>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</si>
  <si>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</si>
  <si>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</si>
  <si>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</si>
  <si>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</si>
  <si>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</si>
  <si>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</si>
  <si>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</si>
  <si>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</si>
  <si>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</si>
  <si>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</si>
  <si>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</si>
  <si>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</si>
  <si>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</si>
  <si>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</si>
  <si>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</si>
  <si>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</si>
  <si>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</si>
  <si>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</si>
  <si>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</si>
  <si>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</si>
  <si>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</si>
  <si>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</si>
  <si>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</si>
  <si>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</si>
  <si>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</si>
  <si>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</si>
  <si>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</si>
  <si>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</si>
  <si>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</si>
  <si>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</si>
  <si>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</si>
  <si>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</si>
  <si>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</si>
  <si>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</si>
  <si>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</si>
  <si>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</si>
  <si>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</si>
  <si>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</si>
  <si>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</si>
  <si>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</si>
  <si>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</si>
  <si>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</si>
  <si>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</si>
  <si>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</si>
  <si>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</si>
  <si>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</si>
  <si>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</si>
  <si>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</si>
  <si>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</si>
  <si>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</si>
  <si>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</si>
  <si>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</si>
  <si>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</si>
  <si>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</si>
  <si>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</si>
  <si>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</si>
  <si>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</si>
  <si>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</si>
  <si>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</si>
  <si>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</si>
  <si>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</si>
  <si>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</si>
  <si>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</si>
  <si>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</si>
  <si>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</si>
  <si>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</si>
  <si>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</si>
  <si>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</si>
  <si>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</si>
  <si>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</si>
  <si>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</si>
  <si>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</si>
  <si>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</si>
  <si>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</si>
  <si>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</si>
  <si>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</si>
  <si>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</si>
  <si>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Primary efficacy population:; rAd26 x 10^11/rAd5 x 10^11 (n = 14,964)</t>
  </si>
  <si>
    <t>Primary efficacy population:; Vaccine buffer components (n = 4,902)</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</si>
  <si>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</si>
  <si>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</si>
  <si>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</si>
  <si>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</si>
  <si>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</si>
  <si>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</si>
  <si>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</si>
  <si>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</si>
  <si>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</si>
  <si>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</si>
  <si>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</si>
  <si>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</si>
  <si>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</si>
  <si>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</si>
  <si>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</si>
  <si>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</si>
  <si>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</si>
  <si>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</si>
  <si>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</si>
  <si>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</si>
  <si>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</si>
  <si>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</si>
  <si>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</si>
  <si>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</si>
  <si>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</si>
  <si>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</si>
  <si>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</si>
  <si>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</si>
  <si>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</si>
  <si>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</si>
  <si>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</si>
  <si>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</si>
  <si>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</si>
  <si>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</si>
  <si>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</si>
  <si>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</si>
  <si>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</si>
  <si>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</si>
  <si>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</si>
  <si>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</si>
  <si>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</si>
  <si>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</si>
  <si>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</si>
  <si>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</si>
  <si>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</si>
  <si>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</si>
  <si>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</si>
  <si>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</si>
  <si>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</si>
  <si>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</si>
  <si>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</si>
  <si>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</si>
  <si>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</si>
  <si>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</si>
  <si>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</si>
  <si>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</si>
  <si>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</si>
  <si>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</si>
  <si>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</si>
  <si>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</si>
  <si>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</si>
  <si>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</si>
  <si>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</si>
  <si>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</si>
  <si>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</si>
  <si>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</si>
  <si>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</si>
  <si>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</si>
  <si>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</si>
  <si>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</si>
  <si>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</si>
  <si>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</si>
  <si>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</si>
  <si>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</si>
  <si>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</si>
  <si>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</si>
  <si>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</si>
  <si>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</si>
  <si>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</si>
  <si>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</si>
  <si>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</si>
  <si>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</si>
  <si>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</si>
  <si>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</si>
  <si>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</si>
  <si>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</si>
  <si>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</si>
  <si>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</si>
  <si>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</si>
  <si>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</si>
  <si>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</si>
  <si>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</si>
  <si>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</si>
  <si>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</si>
  <si>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</si>
  <si>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</si>
  <si>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</si>
  <si>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</si>
  <si>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</si>
  <si>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</si>
  <si>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</si>
  <si>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</si>
  <si>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</si>
  <si>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</si>
  <si>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</si>
  <si>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</si>
  <si>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</si>
  <si>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</si>
  <si>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</si>
  <si>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</si>
  <si>
    <t>Replication-deficient simian adenovirus vector containing codon-optimised spike (S) protein, administered at low dose (LD; 2.2 × 10^10 viral particles) or standard dose (SD; 5 x 10^10 viral particles)</t>
  </si>
  <si>
    <t>Voysey; Lancet 2021</t>
  </si>
  <si>
    <t>https://www.thelancet.com/journals/lancet/article/PIIS0140-6736(21)00432-3/fulltext</t>
  </si>
  <si>
    <t>7,482/17,178 (44%)</t>
  </si>
  <si>
    <t>Interim efficacy subset:; LD/SD (n = 1,396); SD/SD (n = 7,201)</t>
  </si>
  <si>
    <t>18–55y: 14,413 (84%); 56–69y: 1,792 (10%); &gt;69y: 973 (6%)</t>
  </si>
  <si>
    <t>White: 12,975 (76%); Black: 1,693 (10%); Asian: 605 (4%); Mixed: 1,753 (10%); Other: 152 (1%)</t>
  </si>
  <si>
    <t>Cardiovascular disease: 2,039 (12%); Respiratory disease: 1,738 (10%); Diabetes: 440 (3%)</t>
  </si>
  <si>
    <t>84/8597 (1.0%)</t>
  </si>
  <si>
    <t>248/8581 (2.9%)</t>
  </si>
  <si>
    <t>66.7 (57.4–74.0)</t>
  </si>
  <si>
    <t>LD/SD</t>
  </si>
  <si>
    <t>SD/SD</t>
  </si>
  <si>
    <t>10/1397 (0.7%)</t>
  </si>
  <si>
    <t>80.7 (62.1–90.2)</t>
  </si>
  <si>
    <t>51/1402 (3.6%)</t>
  </si>
  <si>
    <t>74/7201 (1.0%)</t>
  </si>
  <si>
    <t>197/7179 (2.7%)</t>
  </si>
  <si>
    <t>63.1 (51.8–71.7)</t>
  </si>
  <si>
    <t>57/4071 (1.4%)</t>
  </si>
  <si>
    <t>73/4136 (1.8%)</t>
  </si>
  <si>
    <t>22.2 (-9.9–45.0)</t>
  </si>
  <si>
    <t>16/1379 (1.2%)</t>
  </si>
  <si>
    <t>31/1385 (2.2%)</t>
  </si>
  <si>
    <t>41/2692 (1.5%)</t>
  </si>
  <si>
    <t>42/2751 (1.5%)</t>
  </si>
  <si>
    <t>49.3 (7.4–72.2)</t>
  </si>
  <si>
    <t>Virologically confirmed COVID-19 by prime-boost interval</t>
  </si>
  <si>
    <t>2.0 (-50.7–36.2)</t>
  </si>
  <si>
    <t>55.1 (33.0–69.9)</t>
  </si>
  <si>
    <t>Asymptomatic cases by prime-boost interval</t>
  </si>
  <si>
    <t>Virologically confirmed COVID-19 after 1 x SD</t>
  </si>
  <si>
    <t>Hospitalisation due to COVID-19 &gt;21 days after first dose</t>
  </si>
  <si>
    <t>0/11794 (0.0%)</t>
  </si>
  <si>
    <t>15/11776 (0.1%)</t>
  </si>
  <si>
    <t>100 (72.2–NE)</t>
  </si>
  <si>
    <t>18,859 (16,900–21,046)</t>
  </si>
  <si>
    <t>23,809 (20,039–28,288)</t>
  </si>
  <si>
    <t>23,432 (14,885–36,887)</t>
  </si>
  <si>
    <t>74 (63–86)</t>
  </si>
  <si>
    <t>40 (35–46)</t>
  </si>
  <si>
    <t>IgG antibodies vs S protein by prime-boost interval (18–55y)</t>
  </si>
  <si>
    <t>IgG antibodies vs S protein by prime-boost interval (≥56y)</t>
  </si>
  <si>
    <t>237.0 (208.5–269.4)</t>
  </si>
  <si>
    <t>198.1 (176.8–221.9)</t>
  </si>
  <si>
    <t>182.7 (156.0–214.1)</t>
  </si>
  <si>
    <t>127.8 (113.1–144.3)</t>
  </si>
  <si>
    <t>Neutralising antibodies vs pseudovirus by prime-boost interval (all SD/SD and LD/SD groups)</t>
  </si>
  <si>
    <t>Oxford ChAdOx1 phase III (report 2; Voysey 2021)</t>
  </si>
  <si>
    <t>Oxford ChAdOx1 phase III (report 1; Voysey 2020)</t>
  </si>
  <si>
    <t>10.1016/S0140-6736(21)00432-3</t>
  </si>
  <si>
    <t>Meningococcal conjugate vaccine MenACWY (UK), MenACWY prime with saline boost (Brazil), or saline alone (South Africa): n = 8,581</t>
  </si>
  <si>
    <t>Secondary analysis of all nucleic acid test-positive cases, including primary symptomatic cases, non-primary symptomatic cases (not meeting primary definition), asymptomatic cases, and cases with unknown symtoms</t>
  </si>
  <si>
    <t>Asymptomatic cases after 1 x SD</t>
  </si>
  <si>
    <t>COVID-19 with at least one qualifying symptom (fever, cough, shortness of breath, anosmia, or ageusia) in seronegative participants confirmed via nucleic acid test-positive swab &gt;14 days after second dose</t>
  </si>
  <si>
    <t>17/9257 (0.2%)</t>
  </si>
  <si>
    <t>71/9237 (0.8%)</t>
  </si>
  <si>
    <t>76.0 (59.3–85.9)</t>
  </si>
  <si>
    <t>24,422; 17,178 included in primary efficacy analysis; 8,948 (52%) from UK; 6,753 (39%) from Brazil; 1,477 (9%) from South Africa</t>
  </si>
  <si>
    <t>1 or 2</t>
  </si>
  <si>
    <t>Serious adverse events were reported in 108/12,282 (0.9%) participants in the vaccine group and 127/11,962 (1.1%) in the control group. The proportion of these adverse events considered to be related to the investigational product was not specified. There were 7 deaths considered unrelated to vaccination, including 2 in the vaccine group and 5 in the control group.</t>
  </si>
  <si>
    <t>21,967 (19,772–24,406)</t>
  </si>
  <si>
    <t>29,244 (26,142–32,714)</t>
  </si>
  <si>
    <t>36,177 (33,417–39,165)</t>
  </si>
  <si>
    <t>48,961 (44,880–53,413)</t>
  </si>
  <si>
    <t>Multiplex immunoassay data excluding stratified by country and dosing group (LD/SD vs SD/SD)</t>
  </si>
  <si>
    <t>Further study of correlates of protection ongoing</t>
  </si>
  <si>
    <t>&lt;6w interval (control)</t>
  </si>
  <si>
    <t>&lt;6w interval</t>
  </si>
  <si>
    <t>6-8w interval</t>
  </si>
  <si>
    <t>9-11w interval</t>
  </si>
  <si>
    <t>&gt;11w interval</t>
  </si>
  <si>
    <t>All participants (UK)</t>
  </si>
  <si>
    <t>LD/SD (UK)</t>
  </si>
  <si>
    <t>SD/SD (UK)</t>
  </si>
  <si>
    <t>22-90d after 1 x SD</t>
  </si>
  <si>
    <t>35/3905 (0.9%)</t>
  </si>
  <si>
    <t>76/3871 (2.0%)</t>
  </si>
  <si>
    <t>20/1124 (1.8%)</t>
  </si>
  <si>
    <t>44/1023 (4.3%)</t>
  </si>
  <si>
    <t>14/1530 (0.9%)</t>
  </si>
  <si>
    <t>52/1594 (3.3%)</t>
  </si>
  <si>
    <t>15/2038 (0.7%)</t>
  </si>
  <si>
    <t>76/2093 (3.6%)</t>
  </si>
  <si>
    <t>59.7 (31.7–76.3)</t>
  </si>
  <si>
    <t>72.2 (50.0–84.6)</t>
  </si>
  <si>
    <t>80.0 (65.2–88.5)</t>
  </si>
  <si>
    <t>d: days; LD: low dose; SD: standard dose; w: weeks. Vaccine efficacy was calculated as 1 – relative risk as determined by Poisson regression model adjusting for study, treatment group, age group, and period at risk. 95% confidence intervals are displayed. Analyses include all LD/SD and SD/SD dosing groups unless otherwise specified. For 1 x SD analyses, participants were censored in the analysis at the time of their booster dose.</t>
  </si>
  <si>
    <t>Analysis of dosing interval restricted to SD/SD dosing groups</t>
  </si>
  <si>
    <t>Multiplex immunoassay; control groups for intervals of &gt;6w reported in paper but not shown here</t>
  </si>
  <si>
    <t>Moderna mRNA-1273 phase II</t>
  </si>
  <si>
    <t>https://www.sciencedirect.com/science/article/pii/S0264410X21001535</t>
  </si>
  <si>
    <t>Chu; Vaccine 2021</t>
  </si>
  <si>
    <t>10.1016/j.vaccine.2021.02.007</t>
  </si>
  <si>
    <t>NCT04405076</t>
  </si>
  <si>
    <t>https://clinicaltrials.gov/ct2/show/NCT04405076</t>
  </si>
  <si>
    <t>Phase II randomised, dose-confirmation trial</t>
  </si>
  <si>
    <t>Healthy adults aged ≥18 years</t>
  </si>
  <si>
    <t>Cohort 1: 18–55, Cohort 2: ≥55</t>
  </si>
  <si>
    <t>Cohort 1: 37.4 (mean), Cohort 2: 64.3</t>
  </si>
  <si>
    <t>210 (35%)</t>
  </si>
  <si>
    <t>18–54y: 50 μg (n = 100); 18–54y: 100 μg (n = 100); ≥55y: 50 μg (n = 100); ≥55y: 100 μg (n = 100)</t>
  </si>
  <si>
    <t>Saline placebo (n = 100 per cohort)</t>
  </si>
  <si>
    <t>Fatigue, headache, myalgia, chills, arthralygia, nausea/vomiting</t>
  </si>
  <si>
    <t>18–54y: placebo</t>
  </si>
  <si>
    <t>18–54y: 50 μg</t>
  </si>
  <si>
    <t>18–54y: 100 μg</t>
  </si>
  <si>
    <t>≥55y: placebo</t>
  </si>
  <si>
    <t>≥55y: 50 μg</t>
  </si>
  <si>
    <t>≥55y: 100 μg</t>
  </si>
  <si>
    <t>Microneutralisation assay (50% inhibitory concentration)</t>
  </si>
  <si>
    <t>Geometric mean concentration, µg/ml (95% CI)</t>
  </si>
  <si>
    <t>GMT, µg/ml  (95% CI)</t>
  </si>
  <si>
    <t>Geometric mean titre, MN50 (95% CI)</t>
  </si>
  <si>
    <t>GMT, MN50 (95% CI)</t>
  </si>
  <si>
    <t>Absence to presence of detectable antibodies or 4-fold rise over baseline in participants with pre-existing antibodies</t>
  </si>
  <si>
    <t>2/84 (2%)</t>
  </si>
  <si>
    <t>80/80 (100%)</t>
  </si>
  <si>
    <t>82/82 (100%)</t>
  </si>
  <si>
    <t>70/70 (100%)</t>
  </si>
  <si>
    <t>1/87 (1%)</t>
  </si>
  <si>
    <t>45.6 (NE–NE)</t>
  </si>
  <si>
    <t>46.2 (44.9–47.6)</t>
  </si>
  <si>
    <t>48.5 (44.4–53.0)</t>
  </si>
  <si>
    <t>1,613 (1,488–1747)</t>
  </si>
  <si>
    <t>1692 (1586–1805)</t>
  </si>
  <si>
    <t>47.1 (44.0–50.5)</t>
  </si>
  <si>
    <t>1,613 (1,460–1,782)</t>
  </si>
  <si>
    <t>1,671 (1,545–1,807)</t>
  </si>
  <si>
    <t>6.5 (5.9–7.1)</t>
  </si>
  <si>
    <t>7.0 (6.3–7.8)</t>
  </si>
  <si>
    <t>6.2 (5.7–6.7)</t>
  </si>
  <si>
    <t>6.5 (5.9–7.2)</t>
  </si>
  <si>
    <t>146 (132–161)</t>
  </si>
  <si>
    <t>181 (164–200)</t>
  </si>
  <si>
    <t>121 (105–139)</t>
  </si>
  <si>
    <t>107 (93–123)</t>
  </si>
  <si>
    <t>6 (5–6)</t>
  </si>
  <si>
    <t>7 (6–8)</t>
  </si>
  <si>
    <t>6 (6–7)</t>
  </si>
  <si>
    <t>28 days after dose 2; data for placebo arm in cohort 2 (≥55y) averaged across timepoints</t>
  </si>
  <si>
    <t>Lipid nanoparticle-encapsulated mRNA vaccine encoding stabilised pre-fusion spike protein (S-2P)</t>
  </si>
  <si>
    <t>Antibody responses measured on study days 1, 29, 43, 57, 209, and 394</t>
  </si>
  <si>
    <t>Post-vaccination antibody levels and seroconversion rates were generally comparable across age subgroups (55-64y, 65-74y, and ≥75y)</t>
  </si>
  <si>
    <t>mRNA-1273 in full or emergency use in numerous countries at the time of publication</t>
  </si>
  <si>
    <t>Bharat Covaxin/BBV152 phase II</t>
  </si>
  <si>
    <t>https://www.thelancet.com/journals/laninf/article/PIIS1473-3099(21)00070-0/fulltext</t>
  </si>
  <si>
    <t>10.1016/S1473-3099(21)00070-0</t>
  </si>
  <si>
    <t>Healthy adults and adolescents</t>
  </si>
  <si>
    <t>12–65</t>
  </si>
  <si>
    <t>34.0–35.0 depending on group (median)</t>
  </si>
  <si>
    <t>285 (75%)</t>
  </si>
  <si>
    <t>3 μg + Algel-IMDG (n = 190); 6 μg + Algel-IMDG (n = 190)</t>
  </si>
  <si>
    <t>181/184 (98%)</t>
  </si>
  <si>
    <t>171/177 (97%)</t>
  </si>
  <si>
    <t>10,413.9 (9,142.4–11,862.2)</t>
  </si>
  <si>
    <t>9,541.6 (8,245.9–11,041.0)</t>
  </si>
  <si>
    <t>Plaque reduction neutralisation test (PRNT50)</t>
  </si>
  <si>
    <t>Geometric mean titre, PRNT50 (95% CI)</t>
  </si>
  <si>
    <t>GMT, PRNT50 (95% CI)</t>
  </si>
  <si>
    <t>171/184 (93%)</t>
  </si>
  <si>
    <t>174/177 (98%)</t>
  </si>
  <si>
    <t>0.11 (0.10–0.13)</t>
  </si>
  <si>
    <t>0.10 (0.09–0.11)</t>
  </si>
  <si>
    <t>100.9 (74.1–137.4)</t>
  </si>
  <si>
    <t>197.0 (155.6–249.4)</t>
  </si>
  <si>
    <t>Th1/Th2 cytokine ratio</t>
  </si>
  <si>
    <t>Intracellular cytokine staining after stimulation with inactivated SARS-CoV-2 antigen</t>
  </si>
  <si>
    <t>Th1/Th2 ratio (95% CI)</t>
  </si>
  <si>
    <t>59.2 (48.5–69.7)</t>
  </si>
  <si>
    <t>42.5 (28.6–56.3)</t>
  </si>
  <si>
    <t>Post-vaccination levels of individual cytokines (IFNγ, IFNα, IL2, IL5, IL10, IL13) based on luminex-based multiplex assay</t>
  </si>
  <si>
    <t>Microneutralisation assay (MNT50)</t>
  </si>
  <si>
    <t>6 μg + Algel-IMDG formulation selected for further clinical development. Phase III study in India ongoing at the time of publication (&lt;a href="https://clinicaltrials.gov/ct2/show/NCT04641481" target="_blank"&gt;NCT04641481&lt;/a&gt;).</t>
  </si>
  <si>
    <t>Inactivated vaccine (variant NIV-2020-770) administered with Algel-IMDG adjuvant, which consists of a TLR7/8 agonist (imidazoquinoline) adsorbed to alum (Algel)</t>
  </si>
  <si>
    <t>Inactivated vaccine (variant NIV-2020-770) administered with alum (Algel) or a TLR7/8 agonist (imidazoquinoline) adsorbed to alum (Algel-IMDG)</t>
  </si>
  <si>
    <t>Sum of Th1 cytokine levels (IFNγ+TNFα+IL2) divided by sum of Th2 cytokine levels (IL5+IL13) in pg/ml, as quantified via Luminex multiplex assay of PBMCs stimulated with SARS-CoV-2 peptide pool</t>
  </si>
  <si>
    <t>Th1 and Th2 cytokines 28 days after dose 2 based on cytokine bead array multiplex assay</t>
  </si>
  <si>
    <t>Long-term follow-up immunogenicity analysis (3 months after dose 2) from Covaxin/BBV152 phase I study, including T-cell memory responses</t>
  </si>
  <si>
    <t>Seroconversion rates and GMTs were similar across age groups and between males and females</t>
  </si>
  <si>
    <t>IgG1/IgG4 isotype ratios</t>
  </si>
  <si>
    <t>Th1 bias (also supported by observation of mean IgG1/IgG4 isotype ratios &gt;1 in both vaccine groups)</t>
  </si>
  <si>
    <t>Stephenson; JAMA 2021</t>
  </si>
  <si>
    <t>https://jamanetwork.com/journals/jama/fullarticle/2777598?appId=scweb</t>
  </si>
  <si>
    <t>10.1001/jama.2021.3645</t>
  </si>
  <si>
    <t>Phase I randomised controlled trial</t>
  </si>
  <si>
    <t>Cohort 1: 18–55, Cohort 3: ≥65</t>
  </si>
  <si>
    <t>11 (44%)</t>
  </si>
  <si>
    <t>Low dose at d1/57 (n = 5); Low dose at d1 (n = 55); High dose at d1/57 (n = 5); High dose at d1 (n = 5)</t>
  </si>
  <si>
    <t>0.9% saline placebo (n = 5)</t>
  </si>
  <si>
    <t>Safety data previously reported (Sadoff et al, 2021). This paper reports on several exploratory endpoints not included in the primary paper.</t>
  </si>
  <si>
    <t>39.8 (mean)</t>
  </si>
  <si>
    <t>placebo at d1/57</t>
  </si>
  <si>
    <t>low dose at d1</t>
  </si>
  <si>
    <t>low dose at d1/57</t>
  </si>
  <si>
    <t>high dose at d1</t>
  </si>
  <si>
    <t>high dose at d1/57</t>
  </si>
  <si>
    <t>34 (14–390)</t>
  </si>
  <si>
    <t>19 (14–40)</t>
  </si>
  <si>
    <t>17 (14–32)</t>
  </si>
  <si>
    <t>27 (14–49)</t>
  </si>
  <si>
    <t>19 (14–30)</t>
  </si>
  <si>
    <t>20 (14–49)</t>
  </si>
  <si>
    <t>2,478 (809–5,737)</t>
  </si>
  <si>
    <t>2,351 (369–8,370)</t>
  </si>
  <si>
    <t>Geometric mean titre (range)</t>
  </si>
  <si>
    <t>GMT (range)</t>
  </si>
  <si>
    <t>2,432 (1,196–12,221)</t>
  </si>
  <si>
    <t>5,729 (2,907–19,314)</t>
  </si>
  <si>
    <t>13 (13–13)</t>
  </si>
  <si>
    <t>19 (13–81)</t>
  </si>
  <si>
    <t>230 (46–1,042)</t>
  </si>
  <si>
    <t>170 (13–885)</t>
  </si>
  <si>
    <t>Luciferase reporter gene assay (50% inhibitory concentration)</t>
  </si>
  <si>
    <t>Geometric mean titre, IC50 (range)</t>
  </si>
  <si>
    <t>GMT, IC50 (range)</t>
  </si>
  <si>
    <t>Neutralising antibody titres against Ad26</t>
  </si>
  <si>
    <t>242 (54–764)</t>
  </si>
  <si>
    <t>449 (177–2,740)</t>
  </si>
  <si>
    <t>Binding and functional profiles of antibodies on day 29 using systems serology (see published paper for further details)</t>
  </si>
  <si>
    <t>Cross-reactivity against panel of human coronaviruses assessed by electrochemiluminescence assays</t>
  </si>
  <si>
    <t>IFNγ-expressing T cells (Th1 phenotype)</t>
  </si>
  <si>
    <t>IL4-expressing T cells (Th2 phenotype)</t>
  </si>
  <si>
    <t>0 (0–88)</t>
  </si>
  <si>
    <t>151 (0–258)</t>
  </si>
  <si>
    <t>130 (0–332)</t>
  </si>
  <si>
    <t>0 (0–24)</t>
  </si>
  <si>
    <t>0 (0–30)</t>
  </si>
  <si>
    <t>57 (0–470)</t>
  </si>
  <si>
    <t>181 (70–332)</t>
  </si>
  <si>
    <t>Geometric mean spot-forming cells per million PBMCs (range)</t>
  </si>
  <si>
    <t>GM SFCs per million PBMCs (range)</t>
  </si>
  <si>
    <t xml:space="preserve">IFN-γ central memory (CD27+/CD45RA-) CD4+ and CD8+ T-cell responses assessed by intracellular cytokine staining </t>
  </si>
  <si>
    <t>Two multi-centre phase III studies ongoing at the time of publication (&lt;a href="https://clinicaltrials.gov/ct2/show/NCT04505722" target="_blank"&gt;NCT04505722&lt;/a&gt; and &lt;a href="https://clinicaltrials.gov/ct2/show/NCT04614948" target="_blank"&gt;NCT04614948&lt;/a&gt;)</t>
  </si>
  <si>
    <t>Madhi; NEJM 2021</t>
  </si>
  <si>
    <t>https://www.nejm.org/doi/full/10.1056/NEJMoa2102214</t>
  </si>
  <si>
    <t>10.1056/NEJMoa2102214</t>
  </si>
  <si>
    <t>Phase Ib/II randomised controlled trial</t>
  </si>
  <si>
    <t>South Africa</t>
  </si>
  <si>
    <t>18–64</t>
  </si>
  <si>
    <t>30 (median)</t>
  </si>
  <si>
    <t>1,142/2,021 (57%)</t>
  </si>
  <si>
    <t>2 (21–35 days apart)</t>
  </si>
  <si>
    <t>Replication-deficient simian adenovirus vector containing codon-optimised spike (S) protein, administered at 5 x 10^10 viral particles per dose</t>
  </si>
  <si>
    <t>0.9% saline placebo (n = 1,010)</t>
  </si>
  <si>
    <t>5 × 10^10 viral particles (n = 1,011)</t>
  </si>
  <si>
    <t>2,026 randomised; 2,021 included in overall safety population; 1,467 seronegative individuals included in primary efficacy analysis</t>
  </si>
  <si>
    <t>Individuals with no or stable pre-existing health conditions. See registered protocols for full inclusion and exclusion criteria.</t>
  </si>
  <si>
    <t>Tenderness</t>
  </si>
  <si>
    <t>Among 2,021 individuals in the overall safety population, one incidence of febrile disorder (occurring in a vaccine recipient) was assessed as related to the investigational product; the fever subsided within 24 hours</t>
  </si>
  <si>
    <t>18–44y: 1,206 (82%); 45–59y: 223 (15%); &gt;59y: 38 (3%)</t>
  </si>
  <si>
    <t>Male: 838 (57%)</t>
  </si>
  <si>
    <t>Black: 949 (65%); Mixed: 251 (17%); White: 231 (16%); Other: 32 (2%)</t>
  </si>
  <si>
    <t>Chronic respiratory condition: 53 (4%); Hypertension: 42 (3%); Diabetes: 5 (0.33%)</t>
  </si>
  <si>
    <t>18-44</t>
  </si>
  <si>
    <t>45-59</t>
  </si>
  <si>
    <t>&gt;59</t>
  </si>
  <si>
    <t>Pseudovirus neutralising antibodies vs original SARS-CoV-2</t>
  </si>
  <si>
    <t>Lentivirus pseudovirus neutralisation test (HEK 293 ACE2-transfected cells); non-B.1.351 spike protein (accession MN908947.3)</t>
  </si>
  <si>
    <t>20 (20–20)</t>
  </si>
  <si>
    <t>276.6 (124.0–525.5)</t>
  </si>
  <si>
    <t>Original SARS-CoV-2</t>
  </si>
  <si>
    <t>B.1.351</t>
  </si>
  <si>
    <t>RBD triple mutant</t>
  </si>
  <si>
    <t>Variant-specific pseudovirus neutralising antibodies</t>
  </si>
  <si>
    <t>Lentivirus pseudovirus neutralisation test (HEK 293 ACE2-transfected cells); vaccine recipients without evidence of SARS-CoV-2 infection before or during follow-up</t>
  </si>
  <si>
    <t>297 (67–2,097)</t>
  </si>
  <si>
    <t>85 (50–161)</t>
  </si>
  <si>
    <t>74 (50–94)</t>
  </si>
  <si>
    <t>Variant-specific live virus neutralising antibodies</t>
  </si>
  <si>
    <t>Plaque reduction neutralisation test (PRNT50); vaccine recipients without evidence of SARS-CoV-2 infection before or during follow-up</t>
  </si>
  <si>
    <t>22 (8–57)</t>
  </si>
  <si>
    <t>2 (1–4)</t>
  </si>
  <si>
    <t>Variant-specific pseudovirus and live virus neutralising titres in placebo recipients with evidence of SARS-CoV-2 infection</t>
  </si>
  <si>
    <t>Pseudovirus neutralising antibody titres among trial participants in the UK and Brazil</t>
  </si>
  <si>
    <t xml:space="preserve">T-cell receptor variable beta chain sequencing among trial participants in the UK </t>
  </si>
  <si>
    <t>19/750 (2.5%)</t>
  </si>
  <si>
    <t>23/717 (3.2%)</t>
  </si>
  <si>
    <t>21.9 (-49.9–59.8)</t>
  </si>
  <si>
    <t>22/884 (2.5%)</t>
  </si>
  <si>
    <t>24/865 (2.8%)</t>
  </si>
  <si>
    <t>10.6 (-66.4–52.2)</t>
  </si>
  <si>
    <t>19/740 (2.5%</t>
  </si>
  <si>
    <t>20/714 (2.8%)</t>
  </si>
  <si>
    <t>10.4 (-76.8–54.8)</t>
  </si>
  <si>
    <t>Variant-specific efficacy</t>
  </si>
  <si>
    <t>2/804 (0.2%)</t>
  </si>
  <si>
    <t>7/776 (0.9%)</t>
  </si>
  <si>
    <t>72.8 (-42.8–97.2)</t>
  </si>
  <si>
    <t>Mild-to-moderate COVID-19 confirmed via nucleic acid test-positive swab &gt;14 days after second dose (there were no severe cases or hospitalisation during follow-up)</t>
  </si>
  <si>
    <t>Efficacy</t>
  </si>
  <si>
    <t>Immunogenicity</t>
  </si>
  <si>
    <t>Oxford ChAdOx1 phase I/II (report 3 - South Africa; Madhi 2021)</t>
  </si>
  <si>
    <t>Efficacy for various endpoints stratified by baseline serology status</t>
  </si>
  <si>
    <t>Efficacy over various timeframes, including from 14 days after dose 1</t>
  </si>
  <si>
    <t>Efficacy vs moderate disease (excluding mild cases)</t>
  </si>
  <si>
    <t>Efficacy vs Oxford case definition</t>
  </si>
  <si>
    <t>Efficacy vs any SARS-CoV-2 infection confirmed by nucleic acid test</t>
  </si>
  <si>
    <t>Longer-term follow-up of cohort ongoing</t>
  </si>
  <si>
    <t>B.1.351, baseline sero-</t>
  </si>
  <si>
    <t>Baseline sero-</t>
  </si>
  <si>
    <t>Non-B.1.351, baseline sero-</t>
  </si>
  <si>
    <t xml:space="preserve">Median follow-up duration after second injection of 122 days (IQR, 114 to 143 days). Vaccine efficacy was calculated as 1 – relative risk and 95% CIs were determined using the Clopper–Pearson exact method. B.1.351 cases were confirmed by whole genome sequencing. For estimation of efficacy vs non-B.1.351 variants, data was censored up to 31 October 2020 (the variant emerged in the trial areas from mid November 2020). </t>
  </si>
  <si>
    <t>BioNTech BNT162b1 phase I/II (report 1; Mulligan 2020)</t>
  </si>
  <si>
    <t>BioNTech BNT162b1 phase I/II (report 2; Sahin 2020)</t>
  </si>
  <si>
    <t>BioNTech BNT162b1/b2 phase I/II (report 3; Walsh 2020)</t>
  </si>
  <si>
    <t>Janssen Ad26.COV2.S phase I (descriptive cohort)</t>
  </si>
  <si>
    <t>Oxford ChAdOx1 phase I/II (report 1; Folegatti 2020)</t>
  </si>
  <si>
    <t>Oxford ChAdOx1 phase I/II (report 2; Ewer 2020)</t>
  </si>
  <si>
    <t>Oxford ChAdOx1 phase I/II (report 3; Barrett 2020)</t>
  </si>
  <si>
    <t>Anhui Zhifei Longcom Biopharmaceutical phase I</t>
  </si>
  <si>
    <t>Anhui Zhifei Longcom Biopharmaceutical/Chinese Academy of Sciences</t>
  </si>
  <si>
    <t>NCT04445194</t>
  </si>
  <si>
    <t>https://clinicaltrials.gov/ct2/show/NCT04445194</t>
  </si>
  <si>
    <t>Yang; Lancet Infect Dis 2021</t>
  </si>
  <si>
    <t>https://www.thelancet.com/journals/laninf/article/PIIS1473-3099(21)00127-4/fulltext</t>
  </si>
  <si>
    <t>10.1016/S1473-3099(21)00127-4</t>
  </si>
  <si>
    <t>Anhui Zhifei Longcom Biopharmaceutical phase II</t>
  </si>
  <si>
    <t>NCT04466085</t>
  </si>
  <si>
    <t>https://clinicaltrials.gov/ct2/show/NCT04466085</t>
  </si>
  <si>
    <t>398 (44%)</t>
  </si>
  <si>
    <t>ZF2001</t>
  </si>
  <si>
    <t>3 (days 0/30/60)</t>
  </si>
  <si>
    <t>2 (days 0/30) or 3 (days 0/30/60)</t>
  </si>
  <si>
    <t>Phase I randomised controlled, dose-ranging trial</t>
  </si>
  <si>
    <t>Phase II randomised controlled, dose-ranging trial</t>
  </si>
  <si>
    <t>25 μg (n = 20); 50 μg (n = 20)</t>
  </si>
  <si>
    <t>2 x 25 μg (n = 150); 2 x 50 μg (n = 150); 3 x 25 μg (n = 150); 3 x 50 μg (n = 150)</t>
  </si>
  <si>
    <t>Placebo of aluminium hydroxide in buffer (n = 10)</t>
  </si>
  <si>
    <t>Placebo of aluminium hydroxide in buffer (n = 300); 150 per dosing schedule</t>
  </si>
  <si>
    <t>Injection site pain, induration, itch</t>
  </si>
  <si>
    <t>Dimeric receptor-binding domain (RBD) produced in Chinese hamster ovary (CHO) cells, administered with aluminium hydroxide adjuvant</t>
  </si>
  <si>
    <t>50 μg</t>
  </si>
  <si>
    <t>30 days after dose 3</t>
  </si>
  <si>
    <t>5.5 (5.5–5.5)</t>
  </si>
  <si>
    <t>2776.8 (1875.5–4111.2)</t>
  </si>
  <si>
    <t>2719.5 (1584.1–4668.8)</t>
  </si>
  <si>
    <t>15/15 (100%)</t>
  </si>
  <si>
    <t>18/18 (100%)</t>
  </si>
  <si>
    <t>7 days after dose 3</t>
  </si>
  <si>
    <t>94.5 (49.3–181.3)</t>
  </si>
  <si>
    <t>117.8 (64.6–214.9)</t>
  </si>
  <si>
    <t>2 x placebo</t>
  </si>
  <si>
    <t>2 x 25 μg</t>
  </si>
  <si>
    <t>3 x placebo</t>
  </si>
  <si>
    <t>3 x 25 μg</t>
  </si>
  <si>
    <t>3 x 50 μg</t>
  </si>
  <si>
    <t>5.7 (5.5–5.9)</t>
  </si>
  <si>
    <t>5.9 (5.6–6.3)</t>
  </si>
  <si>
    <t>5.7 (5.5–6.0)</t>
  </si>
  <si>
    <t>5.8 (5.5–6.0)</t>
  </si>
  <si>
    <t>14 days after final dose (study days 44 and 74 for 2- and 3-dose groups, respectively)</t>
  </si>
  <si>
    <t>2/147 (1%)</t>
  </si>
  <si>
    <t>136/147 (93%)</t>
  </si>
  <si>
    <t>137/147 (93%)</t>
  </si>
  <si>
    <t>6.0 (5.4–6.6)</t>
  </si>
  <si>
    <t>439.8 (323.8–597.5)</t>
  </si>
  <si>
    <t>338.0 (252.4–452.8)</t>
  </si>
  <si>
    <t>5.9 (5.6–6.2)</t>
  </si>
  <si>
    <t>1140.0 (882.2–1,473.2)</t>
  </si>
  <si>
    <t>1,782.3 (1,440.2–2,205.7)</t>
  </si>
  <si>
    <t>0/140 (0%)</t>
  </si>
  <si>
    <t>143/144 (99%)</t>
  </si>
  <si>
    <t>139/143 (97%)</t>
  </si>
  <si>
    <t>14.1 (10.8–18.3)</t>
  </si>
  <si>
    <t>17.7 (13.6–23.1)</t>
  </si>
  <si>
    <t>0/150 (0%)</t>
  </si>
  <si>
    <t>114/150 (76%)</t>
  </si>
  <si>
    <t>108/150 (72%)</t>
  </si>
  <si>
    <t>0/146 (0%)</t>
  </si>
  <si>
    <t>143/148 (97%)</t>
  </si>
  <si>
    <t>138/148 (93%)</t>
  </si>
  <si>
    <t>102.5 (81.8–128.5)</t>
  </si>
  <si>
    <t>69.1 (53.0–90.0)</t>
  </si>
  <si>
    <t>Absence to presence of detectable antibodies (≥11) excluding individuals who were seropositive at baseline</t>
  </si>
  <si>
    <t>Absence to presence of detectable antibodies (≥11), excluding individuals who were seropositive at baseline</t>
  </si>
  <si>
    <t>Absence to presence of detectable antibodies (≥4)</t>
  </si>
  <si>
    <t>Absence to presence of detectable antibodies (≥11)</t>
  </si>
  <si>
    <t>32.6 (mean)</t>
  </si>
  <si>
    <t>ELISpot of PBMCs stimulated with RBD</t>
  </si>
  <si>
    <t>Unclear (≤10)</t>
  </si>
  <si>
    <t>Unclear (≤20)</t>
  </si>
  <si>
    <t>0.8 (0.4–1.9)</t>
  </si>
  <si>
    <t>1.7 (0.4–6.7)</t>
  </si>
  <si>
    <t>0.6 (0.4–1.1)</t>
  </si>
  <si>
    <t>6.4 (2.2–19.0)</t>
  </si>
  <si>
    <t>0.5 (0.3–1.0)</t>
  </si>
  <si>
    <t>6.6 (2.9–14.8)</t>
  </si>
  <si>
    <t>0.3 (0.2–0.5)</t>
  </si>
  <si>
    <t>0.3 (0.3–0.3)</t>
  </si>
  <si>
    <t>0.3 (0.3–0.4)</t>
  </si>
  <si>
    <t>3.3 (1.9–6.3)</t>
  </si>
  <si>
    <t>0.3 (0.2–0.3)</t>
  </si>
  <si>
    <t>7.3 (4.1–12.7)</t>
  </si>
  <si>
    <t>SFCs per 300,000 PBMCs</t>
  </si>
  <si>
    <t>Spot-forming cells per 300,000 PBMCs; interpretation of error bars and midpoint not stated but likely to represent geometric mean and 95% CI</t>
  </si>
  <si>
    <t>T cells expressing IL2 and IL5 assessed via ELISPOT</t>
  </si>
  <si>
    <t>Antibody responses measured on study days 0, 14, 30, 44, 60, 67 and 90</t>
  </si>
  <si>
    <t>Antibody responses measured on study days 0, 14, 30, 44, 60, and 74</t>
  </si>
  <si>
    <t>Reported alongside phase II results; phase I study in older adults ( (&lt;a href="https://clinicaltrials.gov/ct2/show/NCT04550351" target="_blank"&gt;NCT04550351&lt;/a&gt;) and phase III trial in China, Ecuador, Indonesia, Pakistain, and Uzbekistan (&lt;a href="https://clinicaltrials.gov/ct2/show/NCT04646590" target="_blank"&gt;NCT04646590&lt;/a&gt;) ongoing at time of publication</t>
  </si>
  <si>
    <t>Phase I study in older adults ( (&lt;a href="https://clinicaltrials.gov/ct2/show/NCT04550351" target="_blank"&gt;NCT04550351&lt;/a&gt;) and phase III trial in China, Ecuador, Indonesia, Pakistain, and Uzbekistan (&lt;a href="https://clinicaltrials.gov/ct2/show/NCT04646590" target="_blank"&gt;NCT04646590&lt;/a&gt;) ongoing at time of publication</t>
  </si>
  <si>
    <t>Balanced Th1/Th2</t>
  </si>
  <si>
    <t>Oxford ChAdOx1 phase II/III (report 4 - B.1.1.7; Emary 2021)</t>
  </si>
  <si>
    <t>II/III</t>
  </si>
  <si>
    <t>Emary; Lancet 2021</t>
  </si>
  <si>
    <t>https://www.thelancet.com/journals/lancet/article/PIIS0140-6736(21)00628-0/fulltext</t>
  </si>
  <si>
    <t>10.1016/S0140-6736(21)00628-0</t>
  </si>
  <si>
    <t>Phase II/III randomised controlled trial</t>
  </si>
  <si>
    <t>No (subgroups of HIV-positive individuals recruited in UK and South Africa but not included in analyses presented here)</t>
  </si>
  <si>
    <t>No (subgroups of HIV-positive individuals recruited in UK and South Africa but not included in interim efficacy analyses presented here)</t>
  </si>
  <si>
    <t>No (subgroup of HIV-positive individuals recruited but not included in analyses presented here)</t>
  </si>
  <si>
    <t>10,811 randomised; 8,534 seronegative individuals included in primary efficacy analysis</t>
  </si>
  <si>
    <t>3,469/8,534 (41%)</t>
  </si>
  <si>
    <t>Individuals with no or stable pre-existing health conditions at high risk of SARS-CoV-2 exposure (e.g. healthcare workers). See registered protocol for full inclusion and exclusion criteria.</t>
  </si>
  <si>
    <t>LD/SD or SD/SD (n = 4,244)</t>
  </si>
  <si>
    <t>Meningococcal conjugate vaccine MenACWY (n = 4,290)</t>
  </si>
  <si>
    <t>See previous phase I, II, and III reports for safety data. This follow-up paper reports on variant-specific estimates of vaccine efficacy.</t>
  </si>
  <si>
    <t>18–55y: 6,636 (78%); 56–69y: 955 (11%); &gt;69y: 943 (11%)</t>
  </si>
  <si>
    <t>56–69</t>
  </si>
  <si>
    <t>Male: 3,469 (41%)</t>
  </si>
  <si>
    <t>White: 7,863 (92%); Black: 40 (0.5%); Asian: 424 (5%); Mixed: 139 (2%); Other: 68 (1%)</t>
  </si>
  <si>
    <t>Cardiovascular disease: 1,029 (12%); Respiratory disease: 1,042 (12%); Diabetes: 185 (2%)</t>
  </si>
  <si>
    <t>B.1.1.7</t>
  </si>
  <si>
    <t>Other variants</t>
  </si>
  <si>
    <t>All cases</t>
  </si>
  <si>
    <t>59/4244 (1.4%)</t>
  </si>
  <si>
    <t>12/4244 (0.3%)</t>
  </si>
  <si>
    <t>15/4244 (0.4%)</t>
  </si>
  <si>
    <t>97/4244 (2.3%)</t>
  </si>
  <si>
    <t>8/4244 (0.2%)</t>
  </si>
  <si>
    <t>210/4290 (4.9%)</t>
  </si>
  <si>
    <t>40/4290 (0.9%)</t>
  </si>
  <si>
    <t>80/4290 (1.9%)</t>
  </si>
  <si>
    <t>112/4290 (2.6%)</t>
  </si>
  <si>
    <t>11/4290 (0.3%)</t>
  </si>
  <si>
    <t>26/4290 (0.6%)</t>
  </si>
  <si>
    <t>72.3 (63.1–79.3)</t>
  </si>
  <si>
    <t>69.7 (33.0–86.3)</t>
  </si>
  <si>
    <t>28.9 (-77.1–71.4)</t>
  </si>
  <si>
    <t>14.6 (-12.1–34.9)</t>
  </si>
  <si>
    <t>81.5 (67.9–89.4)</t>
  </si>
  <si>
    <t>70.4 (43.6–84.5)</t>
  </si>
  <si>
    <t>Efficacy vs cases that were not sequenced or had no sequencing results</t>
  </si>
  <si>
    <t>Duration of infection (number of weeks positive on any nucleic acid amplification test)</t>
  </si>
  <si>
    <t>Efficacy estimates stratified by SD/SD vs LD/SD schedule</t>
  </si>
  <si>
    <t>Geometric mean titre, ND50 (95% CI)</t>
  </si>
  <si>
    <t>GMT, ND50 (95% CI)</t>
  </si>
  <si>
    <t>58 (44–77)</t>
  </si>
  <si>
    <t>517 (424–631)</t>
  </si>
  <si>
    <t>non-B.1.1.7 (Victoria lineage)</t>
  </si>
  <si>
    <t>Vaccine efficacy was calculated as 1 – relative risk as determined by Poisson regression model adjusting for treatment group, vaccine group (LD/SD or SD/SD), and period at risk. 95% confidence intervals are displayed. The majority of non-B.1.1.7 strains were in the B.1.177 lineage.</t>
  </si>
  <si>
    <t>Microneutralisation assay (50% neutralisation dose)</t>
  </si>
  <si>
    <t>Longer-term follow-up of trial cohorts and real-world effectiveness</t>
  </si>
  <si>
    <t>Ct values from nucleic acid amplification tests assessed as an inverse proxy for viral load</t>
  </si>
  <si>
    <t>IgG antibodies vs S protein in individuals who had received a previous different ChAdOx1 vaccine compared with those who had not</t>
  </si>
  <si>
    <t>Chinese Academy of Medical Sciences vaccine phase I</t>
  </si>
  <si>
    <t>https://www.sciencedirect.com/science/article/pii/S0264410X2100431X?via%3Dihub</t>
  </si>
  <si>
    <t>10.1016/j.vaccine.2021.04.006</t>
  </si>
  <si>
    <t>Pu; Vaccine 2021</t>
  </si>
  <si>
    <t>33.9–40.1 depending on group (mean)</t>
  </si>
  <si>
    <t>86 (45%)</t>
  </si>
  <si>
    <t>50 EU (d0/14)</t>
  </si>
  <si>
    <t>90%</t>
  </si>
  <si>
    <t>200 (200–200)</t>
  </si>
  <si>
    <t>1,907 (507–7,246)</t>
  </si>
  <si>
    <t>IgG antibodies vs nucleocapsid (N) protein and whole virion (ELISA)</t>
  </si>
  <si>
    <t>2,244 (1,026–4,764)</t>
  </si>
  <si>
    <t>IgG subtype</t>
  </si>
  <si>
    <t>Peripheral blood transcriptome on days 7 and 28 after second dose</t>
  </si>
  <si>
    <t>14%</t>
  </si>
  <si>
    <t>245 (200–315)</t>
  </si>
  <si>
    <t>Neutralisation of different SARS-CoV-2 variants (including virus containing D614G)</t>
  </si>
  <si>
    <t>50 EU (d0/28)</t>
  </si>
  <si>
    <t>2,049 (643–6,533)</t>
  </si>
  <si>
    <t>3,025 (1,463–6,252)</t>
  </si>
  <si>
    <t>5,248 (1,748–16,240)</t>
  </si>
  <si>
    <t>20 (1–51)</t>
  </si>
  <si>
    <t>24 (6–80)</t>
  </si>
  <si>
    <t>21 (8–71)</t>
  </si>
  <si>
    <t>73%</t>
  </si>
  <si>
    <t>17 (9–55)</t>
  </si>
  <si>
    <t>86%</t>
  </si>
  <si>
    <t>23 (11–56)</t>
  </si>
  <si>
    <t>82%</t>
  </si>
  <si>
    <t>27 (11–92)</t>
  </si>
  <si>
    <t>Spot-forming cells per 300,000 PBMCs</t>
  </si>
  <si>
    <t>11 (0–30)</t>
  </si>
  <si>
    <t>25 (2–47)</t>
  </si>
  <si>
    <t>61 (8–114)</t>
  </si>
  <si>
    <t>17 (3–31)</t>
  </si>
  <si>
    <t>25 (7–39)</t>
  </si>
  <si>
    <t>30 (11–43)</t>
  </si>
  <si>
    <t>96 (0–196)</t>
  </si>
  <si>
    <t>41 (21–61)</t>
  </si>
  <si>
    <t xml:space="preserve">50 EU at d0/14 (n = 24); 100 EU at d0/14 (n = 24); 150 EU at d0/14 (n = 24); 50 EU at d0/28 (n = 24); 100 EU at d0/28 (n = 24); 150 EU at d0/28 (n = 24) </t>
  </si>
  <si>
    <t>Phase II study published (Che; Clin Infect Dis 2020) and phase III study ongoing at the time of publication (&lt;a href="https://clinicaltrials.gov/ct2/show/NCT04659239" target="_blank"&gt;NCT04659239&lt;/a&gt;)</t>
  </si>
  <si>
    <t>ELISpot of PBMCs stimulated with purified virions, recombinant S protein and recombinant N protein; presented data are assumed to indicate mean and 95% CI</t>
  </si>
  <si>
    <t>1,506 (688–3,227)</t>
  </si>
  <si>
    <t>Sanofi/GSK CoV2 preS dTM phase I/II</t>
  </si>
  <si>
    <t>Sanofi Pasteur/GSK</t>
  </si>
  <si>
    <t>NCT04537208</t>
  </si>
  <si>
    <t>https://clinicaltrials.gov/ct2/show/NCT04537208</t>
  </si>
  <si>
    <t>Goepfert; Lancet Infect Dis 2021</t>
  </si>
  <si>
    <t>https://www.thelancet.com/journals/laninf/article/PIIS1473-3099(21)00147-X/fulltext</t>
  </si>
  <si>
    <t>10.1016/S1473-3099(21)00147-X</t>
  </si>
  <si>
    <t>Phase I/II randomised, dose-ranging trial</t>
  </si>
  <si>
    <t>Healthy seronegative adults</t>
  </si>
  <si>
    <t>29.7–61.7 depending on group (mean)</t>
  </si>
  <si>
    <t>210/439 (48%)</t>
  </si>
  <si>
    <t>CoV2 preS dTM</t>
  </si>
  <si>
    <t>1 x low/AF03, 18–49y (n = 24); 1 x low/AS03, 18–49y (n = 24); 1 x high/AF03, 18–49y (n = 24); 1 x high/AS03, 18–49y (n = 24); 1 x low/AF03, ≥50y (n = 10); 1 x low/AS03, ≥50y (n = 10); 1 x high/AF03, ≥50y (n = 10); 1 x high/AS03, ≥50y (n = 10); 2 x low/AF03, 18–49y (n = 18); 2 x low/AS03, 18–49y (n = 54); 2 x high/AF03, 18–49y (n = 17); 2 x high/AS03, 18–49y (n = 54); 2 x high alone, 18–49y (n = 18); 2 x low/AF03, ≥50y (n = 10); 2 x low/AS03, ≥50y (n = 30); 2 x high/AF03, ≥50y (n = 10); 2 x high/AS03, ≥50y (n = 31)</t>
  </si>
  <si>
    <t>Placebo of 0.5 mL 150 mM NaCl; 1 dose, 18–49y (n = 24); 1 dose, ≥50y (n = 10); 2 doses, 18–49y (n = 18); 2 doses, ≥50y (n = 11)</t>
  </si>
  <si>
    <t>Injection site pain, erythema, swelling; reactions were generally less frequent and less severe in participants ≥50y vs 18–49y and in AF03 vs AS03 recipients</t>
  </si>
  <si>
    <t>Myalgia, malaise, headache, fever; reactions were generally less frequent and less severe in participants ≥50y vs 18–49y and in AF03 vs AS03 recipients</t>
  </si>
  <si>
    <t>2 x high/AS03</t>
  </si>
  <si>
    <t>13.1 (6.40–26.9)</t>
  </si>
  <si>
    <t>20.5 (13.1–32.1)</t>
  </si>
  <si>
    <t>43.2 (20.6–90.4)</t>
  </si>
  <si>
    <t>75.1 (50.5–112.0)</t>
  </si>
  <si>
    <t>Microneutralisation assay (50% neutralising titre, SARS-CoV-2 USA-WA1/2020 strain)</t>
  </si>
  <si>
    <t>Geometric mean titre, NT50 (95% CI)</t>
  </si>
  <si>
    <t>GMT, NT50 (95% CI)</t>
  </si>
  <si>
    <t>5 (not calculated)</t>
  </si>
  <si>
    <t>2 x high alone</t>
  </si>
  <si>
    <t>2 x low/AF03</t>
  </si>
  <si>
    <t>2 x low/AS03</t>
  </si>
  <si>
    <t>2 x high/AF03</t>
  </si>
  <si>
    <t>8.62 (1.90–39.0)</t>
  </si>
  <si>
    <t>12.9 (7.09–23.4)</t>
  </si>
  <si>
    <t>12.3 (4.35–35.0)</t>
  </si>
  <si>
    <t>52.3 (25.3–108.0)</t>
  </si>
  <si>
    <t>53%</t>
  </si>
  <si>
    <t>58%</t>
  </si>
  <si>
    <t>79%</t>
  </si>
  <si>
    <t>41%</t>
  </si>
  <si>
    <t>49%</t>
  </si>
  <si>
    <t>84%</t>
  </si>
  <si>
    <t>Neutralising antibodies vs SARS-CoV-2 (18–49y, 1 dose)</t>
  </si>
  <si>
    <t>Neutralising antibodies vs SARS-CoV-2 (≥50y, 1 dose)</t>
  </si>
  <si>
    <t>Neutralising antibodies vs SARS-CoV-2 (18–49y, 2 doses)</t>
  </si>
  <si>
    <t>Neutralising antibodies vs SARS-CoV-2 (≥50y, 2 doses)</t>
  </si>
  <si>
    <t>1 x placebo</t>
  </si>
  <si>
    <t>1 x low/AF03</t>
  </si>
  <si>
    <t>1 x low/AS03</t>
  </si>
  <si>
    <t>1 x high/AF03</t>
  </si>
  <si>
    <t>1 x high/AS03</t>
  </si>
  <si>
    <t>22 days after dose 1</t>
  </si>
  <si>
    <t>5.8 (5–6.4)</t>
  </si>
  <si>
    <t>Binding antibodies vs S protein (18–49y, 1 dose)</t>
  </si>
  <si>
    <t>Binding antibodies vs S protein (≥50y, 1 dose)</t>
  </si>
  <si>
    <t>Binding antibodies vs S protein (18–49y, 2 doses)</t>
  </si>
  <si>
    <t>Binding antibodies vs S protein (≥50y, 2 doses)</t>
  </si>
  <si>
    <t>GMT, EU/ml (95% CI)</t>
  </si>
  <si>
    <t>10 (not calculated)</t>
  </si>
  <si>
    <t>27 (5–147)</t>
  </si>
  <si>
    <t>10 (10–12)</t>
  </si>
  <si>
    <t>26 (14–46)</t>
  </si>
  <si>
    <t>1,561 (775–2,976)</t>
  </si>
  <si>
    <t>4,458 (3,143–5,679)</t>
  </si>
  <si>
    <t>5,103 (3,796–6,501)</t>
  </si>
  <si>
    <t>8,744 (6,332–10,843)</t>
  </si>
  <si>
    <t>554 (30–10,402)</t>
  </si>
  <si>
    <t>3,848 (2,073–6,589)</t>
  </si>
  <si>
    <t>1,244 (307–5,318)</t>
  </si>
  <si>
    <t>9,879 (6,424–14,015)</t>
  </si>
  <si>
    <t>10 (7–16)</t>
  </si>
  <si>
    <t>33 (19–58)</t>
  </si>
  <si>
    <t>73 (38–132)</t>
  </si>
  <si>
    <t>54 (25–114)</t>
  </si>
  <si>
    <t>311 (150–581)</t>
  </si>
  <si>
    <t>31 (1–1,520)</t>
  </si>
  <si>
    <t>32 (9–128)</t>
  </si>
  <si>
    <t>23 (9–65)</t>
  </si>
  <si>
    <t>39 (10–145)</t>
  </si>
  <si>
    <t>Cytokine profiling using TruCulture system following ex vivo stimulation of blood samples with S protein</t>
  </si>
  <si>
    <t>14 days after dose 2 (fold-rise of day 1)</t>
  </si>
  <si>
    <t>IFNγ/IL4 ratio (95% CI)</t>
  </si>
  <si>
    <t>1.5 (0.2–8.8)</t>
  </si>
  <si>
    <t>3.7 (0.5–28.7)</t>
  </si>
  <si>
    <t>9.3 (3.4–26.6)</t>
  </si>
  <si>
    <t>3.0 (0.9–10.4)</t>
  </si>
  <si>
    <t>12.2 (6.3–24.0)</t>
  </si>
  <si>
    <t>1.3 (0.2–8.2)</t>
  </si>
  <si>
    <t>Antibody and T-cell responses measured on study days 1, 22, and 36</t>
  </si>
  <si>
    <t>Geometric mean of fold-rise ratio, IFNγ/IL4 (95% CI)</t>
  </si>
  <si>
    <t xml:space="preserve">In addition to IFNγ/IL4, ratios of other Th1 cytokines (IFNγ, TNFα, and IL2) over Th2 cytokines (IL4, IL5, and IL13) reported </t>
  </si>
  <si>
    <t>Detectable neutralisation titres in participants with baseline values below the lower limit of quantification</t>
  </si>
  <si>
    <t>Ratio of fold-rise in IFNγ (Th1) vs IL4 (Th2), combining across age groups</t>
  </si>
  <si>
    <t>Stabilised pre-fusion spike (S) protein vaccine produced in baculovirus expression system, administered at low dose (1.3 μg) or high dose (2.6 μg) with AF03 oil-in-water adjuvant (Sanofi Pasteur), AS03 oil-in-water adjuvant (GSK), or unadjuvanted at high dose</t>
  </si>
  <si>
    <t>No evidence of Th2 bias, especially in AS03-adjuvanted groups</t>
  </si>
  <si>
    <t>Reactions were more frequent and more severe reactions than those reported in previous studies of influenza and SARS-CoV-2 vaccine candidates using same adjuvants</t>
  </si>
  <si>
    <t>Polyclonal sera used in antigen characterisation were discovered (after commencement of the study) to also bind host-cell proteins, resulting in overestimation of the antigen content and underestimation of the host-cell protein content in the administered formulations, potentially explaining the lower-than-expected immunogenicity and higher-than-expected reactogenicity. Improvement of the preS vaccine formulation is therefore needed before proceeding to phase III trials. A phase II study is underway in USA and Honduras (&lt;a href="https://clinicaltrials.gov/ct2/show/NCT04762680" target="_blank"&gt;NCT04762680&lt;/a&gt;) at the time of publication.</t>
  </si>
  <si>
    <t>University of Queensland/CSL/Seqirus</t>
  </si>
  <si>
    <t>NCT04495933</t>
  </si>
  <si>
    <t>https://clinicaltrials.gov/ct2/show/NCT04495933</t>
  </si>
  <si>
    <t>Chappell; Lancet Infect Dis 2021</t>
  </si>
  <si>
    <t>https://www.thelancet.com/journals/laninf/article/PIIS1473-3099(21)00200-0/fulltext</t>
  </si>
  <si>
    <t>10.1016/S1473-3099(21)00200-0</t>
  </si>
  <si>
    <t>32.5 (mean)</t>
  </si>
  <si>
    <t>65 (54%)</t>
  </si>
  <si>
    <t>Queensland Sclamp phase I</t>
  </si>
  <si>
    <t>Sclamp</t>
  </si>
  <si>
    <t>2 x 5 μg (n = 24); 2 x 15 μg (n = 24); 2 x 45 μg (n = 24); 1 x 45 μg (n = 24)</t>
  </si>
  <si>
    <t>Placebo of 0.5 mL 0.9% saline (n = 24)</t>
  </si>
  <si>
    <t>Injection site pain, tenderness</t>
  </si>
  <si>
    <t>Headache, fatigue</t>
  </si>
  <si>
    <t>2 x 5 μg</t>
  </si>
  <si>
    <t>2 x 15 μg</t>
  </si>
  <si>
    <t>1 x 45 μg</t>
  </si>
  <si>
    <t>2 x 45 μg</t>
  </si>
  <si>
    <t>IgG antibodies vs sclamp</t>
  </si>
  <si>
    <t>Microneutralisation assay (50% microneutralisation titre; CoV/Australia/VIC01/2020 strain)</t>
  </si>
  <si>
    <t>Geometric mean titre (SD)</t>
  </si>
  <si>
    <t>GMT (SD)</t>
  </si>
  <si>
    <t>8,793 (5,570–13,881)</t>
  </si>
  <si>
    <t>102,400 (64,857–161,676)</t>
  </si>
  <si>
    <t>74,725 (51,300–108,847)</t>
  </si>
  <si>
    <t>54 (50–63)</t>
  </si>
  <si>
    <t>51 (50–67)</t>
  </si>
  <si>
    <t>54 (50–73)</t>
  </si>
  <si>
    <t>54 (50–75)</t>
  </si>
  <si>
    <t>50 (50–57)</t>
  </si>
  <si>
    <t>79,586 (55,430–114,268)</t>
  </si>
  <si>
    <t>59 (50–69)</t>
  </si>
  <si>
    <t>3/24 (13%)</t>
  </si>
  <si>
    <t>22/22 (100%)</t>
  </si>
  <si>
    <t>228 (146–356)</t>
  </si>
  <si>
    <t>230 (170–312)</t>
  </si>
  <si>
    <t>239 (187–307)</t>
  </si>
  <si>
    <t>15 (10–26)</t>
  </si>
  <si>
    <t>Multiplex bead array used to assess (i) antibody isotypes and subclasses; (ii) specificity to sclamp, S1 (amino subunit), S2 (carboxyl subunit), receptor binding domain, and clamp; and (iii) cross-reactivity to human coronaviruses (229E, NL63, HKU1, and OC43)</t>
  </si>
  <si>
    <t>28 days after final dose (study day 29 for 1-dose group, study day 57 for 2-dose groups); seroconversion data reported at day 57 for all groups</t>
  </si>
  <si>
    <t>Neutralising antibodies against pseudotype viruses encoding S protein of SARS-CoV-2 variants (e.g. Asn501Tyr)</t>
  </si>
  <si>
    <t>Polyfunctional Th1 and Th2 responses, including strong Th1 response based on IgG subclass profile (predominantly IgG1/IgG3)</t>
  </si>
  <si>
    <t>Flow cytometry following stimulation with S protein peptide library</t>
  </si>
  <si>
    <t>IL4-expressing/IFNγ-negative CD4 cells (Th2 phenotype)</t>
  </si>
  <si>
    <t>Study day 43 (14 days after final dose for 2-dose groups; 42 days after vaccination for 1-dose group)</t>
  </si>
  <si>
    <t>0.03 (0.01–0.07)</t>
  </si>
  <si>
    <t>0.03 (0.01–0.04)</t>
  </si>
  <si>
    <t>0.03 (0.02–0.06)</t>
  </si>
  <si>
    <t>0.01 (0.00–0.02)</t>
  </si>
  <si>
    <t>0.00 (0.00–0.02)</t>
  </si>
  <si>
    <t>Trimeric glycosylated spike (S) glycoprotein stabilised in pre-fusion conformation by a novel molecular clamp; administered with squalene-oil-in-water adjuvant (MF59)</t>
  </si>
  <si>
    <t>0/22 (0%)</t>
  </si>
  <si>
    <t>Surrogate virus neutralisation ELISA for antibodies blocking interaction between S protein and ACE2 receptor</t>
  </si>
  <si>
    <t>Cross-reactivity with HIV diagnostics (given inclusion of gp41 sequences in molecular clamp) using various assays</t>
  </si>
  <si>
    <t>% CD4 cells expressing various combinations of IFNγ, TNFα, IL2, IL4, and IL13</t>
  </si>
  <si>
    <t>Antibody and T-cell responses measured on study days 1, 15, 29, 43, and 57</t>
  </si>
  <si>
    <t>Additional exploratory cellular immunogenicity endpoints, including levels of various CD4 and CD8 T cell populations, T follicular helper cells, and antibody secreting cells</t>
  </si>
  <si>
    <t>Presence of glycoprotein 41 in molecular clamp caused cross-reactivity with HIV diagnostic assays, leading to pause of vaccine development on &lt;a href="https://www.csl.com/news/2020/20201211-update-on-the-university-of-queensland-covid-19-vaccine" target="_blank"&gt;11 Dec 2020&lt;/a&gt;; studies with an alternative molecular clamp 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</si>
</sst>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
      <patternFill patternType="solid">
        <fgColor rgb="FFC6EFCE"/>
        <bgColor rgb="FF000000"/>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209">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xf numFmtId="0" fontId="8" fillId="13" borderId="1" xfId="4" applyBorder="1" applyAlignment="1">
      <alignment horizontal="left"/>
    </xf>
    <xf numFmtId="0" fontId="2" fillId="17" borderId="4" xfId="0" applyFont="1" applyFill="1" applyBorder="1" applyAlignment="1">
      <alignment horizontal="left"/>
    </xf>
    <xf numFmtId="49" fontId="0" fillId="16" borderId="4" xfId="0" applyNumberFormat="1" applyFill="1" applyBorder="1" applyAlignment="1">
      <alignment horizontal="left"/>
    </xf>
    <xf numFmtId="0" fontId="2" fillId="16" borderId="4" xfId="0" applyFont="1" applyFill="1" applyBorder="1" applyAlignment="1">
      <alignment horizontal="left"/>
    </xf>
    <xf numFmtId="0" fontId="2" fillId="10" borderId="4" xfId="0" applyFont="1" applyFill="1" applyBorder="1" applyAlignment="1">
      <alignment horizontal="left"/>
    </xf>
    <xf numFmtId="49" fontId="2" fillId="17" borderId="0" xfId="0" applyNumberFormat="1" applyFont="1" applyFill="1" applyAlignment="1">
      <alignment horizontal="left"/>
    </xf>
    <xf numFmtId="0" fontId="2" fillId="17" borderId="1" xfId="0" applyFont="1" applyFill="1" applyBorder="1" applyAlignment="1">
      <alignment horizontal="left"/>
    </xf>
    <xf numFmtId="0" fontId="6" fillId="19" borderId="0" xfId="0" applyFont="1" applyFill="1" applyAlignment="1">
      <alignment horizontal="left"/>
    </xf>
    <xf numFmtId="3" fontId="2" fillId="17" borderId="0" xfId="0" applyNumberFormat="1" applyFont="1" applyFill="1" applyBorder="1" applyAlignment="1">
      <alignment horizontal="left"/>
    </xf>
    <xf numFmtId="167" fontId="0" fillId="10" borderId="0" xfId="0" applyNumberFormat="1" applyFill="1" applyAlignment="1">
      <alignment horizontal="left"/>
    </xf>
    <xf numFmtId="49" fontId="0" fillId="10" borderId="0" xfId="0" applyNumberFormat="1" applyFill="1" applyAlignment="1">
      <alignment horizontal="left"/>
    </xf>
    <xf numFmtId="164" fontId="0" fillId="10" borderId="0" xfId="0" applyNumberFormat="1" applyFill="1" applyAlignment="1">
      <alignment horizontal="left"/>
    </xf>
    <xf numFmtId="49" fontId="8" fillId="13" borderId="4" xfId="4" quotePrefix="1" applyNumberFormat="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167" fontId="0" fillId="16" borderId="0" xfId="0" applyNumberFormat="1" applyFill="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1473309920308318?via%3Dihub" TargetMode="External"/><Relationship Id="rId21" Type="http://schemas.openxmlformats.org/officeDocument/2006/relationships/hyperlink" Target="https://clinicaltrials.gov/ct2/show/NCT04437875"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63" Type="http://schemas.openxmlformats.org/officeDocument/2006/relationships/hyperlink" Target="https://clinicaltrials.gov/ct2/show/NCT04471519" TargetMode="External"/><Relationship Id="rId68" Type="http://schemas.openxmlformats.org/officeDocument/2006/relationships/hyperlink" Target="https://clinicaltrials.gov/ct2/show/NCT04444674" TargetMode="External"/><Relationship Id="rId16" Type="http://schemas.openxmlformats.org/officeDocument/2006/relationships/hyperlink" Target="https://jamanetwork.com/journals/jama/fullarticle/2769612"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www.nejm.org/doi/full/10.1056/NEJMoa2028436"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53" Type="http://schemas.openxmlformats.org/officeDocument/2006/relationships/hyperlink" Target="https://clinicaltrials.gov/ct2/show/NCT04530396" TargetMode="External"/><Relationship Id="rId58" Type="http://schemas.openxmlformats.org/officeDocument/2006/relationships/hyperlink" Target="https://clinicaltrials.gov/ct2/show/NCT04536051" TargetMode="External"/><Relationship Id="rId66" Type="http://schemas.openxmlformats.org/officeDocument/2006/relationships/hyperlink" Target="https://jamanetwork.com/journals/jama/fullarticle/2777598?appId=scweb" TargetMode="External"/><Relationship Id="rId74" Type="http://schemas.openxmlformats.org/officeDocument/2006/relationships/hyperlink" Target="https://clinicaltrials.gov/ct2/show/NCT04400838" TargetMode="External"/><Relationship Id="rId79" Type="http://schemas.openxmlformats.org/officeDocument/2006/relationships/hyperlink" Target="https://clinicaltrials.gov/ct2/show/NCT04495933" TargetMode="External"/><Relationship Id="rId5" Type="http://schemas.openxmlformats.org/officeDocument/2006/relationships/hyperlink" Target="https://clinicaltrials.gov/ct2/show/NCT04368728" TargetMode="External"/><Relationship Id="rId61" Type="http://schemas.openxmlformats.org/officeDocument/2006/relationships/hyperlink" Target="https://clinicaltrials.gov/ct2/show/NCT04444674" TargetMode="External"/><Relationship Id="rId19" Type="http://schemas.openxmlformats.org/officeDocument/2006/relationships/hyperlink" Target="https://clinicaltrials.gov/ct2/show/NCT04341389"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56" Type="http://schemas.openxmlformats.org/officeDocument/2006/relationships/hyperlink" Target="https://www.thelancet.com/journals/lancet/article/PIIS0140-6736(21)00241-5/fulltext" TargetMode="External"/><Relationship Id="rId64" Type="http://schemas.openxmlformats.org/officeDocument/2006/relationships/hyperlink" Target="https://www.thelancet.com/journals/laninf/article/PIIS1473-3099(21)00070-0/fulltext" TargetMode="External"/><Relationship Id="rId69" Type="http://schemas.openxmlformats.org/officeDocument/2006/relationships/hyperlink" Target="https://www.thelancet.com/journals/laninf/article/PIIS1473-3099(21)00127-4/fulltext" TargetMode="External"/><Relationship Id="rId77" Type="http://schemas.openxmlformats.org/officeDocument/2006/relationships/hyperlink" Target="https://clinicaltrials.gov/ct2/show/NCT04537208"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72" Type="http://schemas.openxmlformats.org/officeDocument/2006/relationships/hyperlink" Target="https://clinicaltrials.gov/ct2/show/NCT04466085" TargetMode="External"/><Relationship Id="rId80" Type="http://schemas.openxmlformats.org/officeDocument/2006/relationships/hyperlink" Target="https://www.thelancet.com/journals/laninf/article/PIIS1473-3099(21)00200-0/fulltext"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59" Type="http://schemas.openxmlformats.org/officeDocument/2006/relationships/hyperlink" Target="https://clinicaltrials.gov/ct2/show/NCT04324606" TargetMode="External"/><Relationship Id="rId67" Type="http://schemas.openxmlformats.org/officeDocument/2006/relationships/hyperlink" Target="https://www.nejm.org/doi/full/10.1056/NEJMoa210221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62" Type="http://schemas.openxmlformats.org/officeDocument/2006/relationships/hyperlink" Target="https://clinicaltrials.gov/ct2/show/NCT04405076" TargetMode="External"/><Relationship Id="rId70" Type="http://schemas.openxmlformats.org/officeDocument/2006/relationships/hyperlink" Target="https://clinicaltrials.gov/ct2/show/NCT04445194" TargetMode="External"/><Relationship Id="rId75" Type="http://schemas.openxmlformats.org/officeDocument/2006/relationships/hyperlink" Target="https://clinicaltrials.gov/ct2/show/NCT04412538"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 Id="rId57" Type="http://schemas.openxmlformats.org/officeDocument/2006/relationships/hyperlink" Target="https://www.thelancet.com/journals/lancet/article/PIIS0140-6736(21)00432-3/fulltext"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60" Type="http://schemas.openxmlformats.org/officeDocument/2006/relationships/hyperlink" Target="https://clinicaltrials.gov/ct2/show/NCT04400838" TargetMode="External"/><Relationship Id="rId65" Type="http://schemas.openxmlformats.org/officeDocument/2006/relationships/hyperlink" Target="https://clinicaltrials.gov/ct2/show/NCT04436276" TargetMode="External"/><Relationship Id="rId73" Type="http://schemas.openxmlformats.org/officeDocument/2006/relationships/hyperlink" Target="https://www.thelancet.com/journals/lancet/article/PIIS0140-6736(21)00628-0/fulltext" TargetMode="External"/><Relationship Id="rId78" Type="http://schemas.openxmlformats.org/officeDocument/2006/relationships/hyperlink" Target="https://www.thelancet.com/journals/laninf/article/PIIS1473-3099(21)00147-X/fulltext"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39" Type="http://schemas.openxmlformats.org/officeDocument/2006/relationships/hyperlink" Target="https://clinicaltrials.gov/ct2/show/NCT04444674" TargetMode="External"/><Relationship Id="rId34" Type="http://schemas.openxmlformats.org/officeDocument/2006/relationships/hyperlink" Target="https://www.thelancet.com/journals/laninf/article/PIIS1473-3099(20)30843-4/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76" Type="http://schemas.openxmlformats.org/officeDocument/2006/relationships/hyperlink" Target="https://www.sciencedirect.com/science/article/pii/S0264410X2100431X?via%3Dihub" TargetMode="External"/><Relationship Id="rId7" Type="http://schemas.openxmlformats.org/officeDocument/2006/relationships/hyperlink" Target="https://clinicaltrials.gov/ct2/show/NCT04380701" TargetMode="External"/><Relationship Id="rId71" Type="http://schemas.openxmlformats.org/officeDocument/2006/relationships/hyperlink" Target="https://www.thelancet.com/journals/laninf/article/PIIS1473-3099(21)00127-4/fulltext" TargetMode="External"/><Relationship Id="rId2" Type="http://schemas.openxmlformats.org/officeDocument/2006/relationships/hyperlink" Target="https://www.nejm.org/doi/full/10.1056/NEJMoa2022483" TargetMode="External"/><Relationship Id="rId29" Type="http://schemas.openxmlformats.org/officeDocument/2006/relationships/hyperlink" Target="https://clinicaltrials.gov/ct2/show/NCT0441253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716"/>
  <sheetViews>
    <sheetView tabSelected="1" topLeftCell="AY1" zoomScaleNormal="75" zoomScalePageLayoutView="75" workbookViewId="0">
      <pane ySplit="2" topLeftCell="A503" activePane="bottomLeft" state="frozen"/>
      <selection pane="bottomLeft" activeCell="BA513" sqref="BA513"/>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7.6640625" style="6" customWidth="1"/>
    <col min="40" max="40" width="75.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1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405</v>
      </c>
      <c r="AK1" s="3"/>
      <c r="AL1" s="3"/>
      <c r="AM1" s="3"/>
      <c r="AN1" s="3"/>
      <c r="AO1" s="3"/>
      <c r="AP1" s="3"/>
      <c r="AQ1" s="3"/>
      <c r="AR1" s="3"/>
      <c r="AS1" s="3"/>
      <c r="AT1" s="3"/>
      <c r="AU1" s="82"/>
      <c r="AV1" s="3"/>
      <c r="AW1" s="3"/>
      <c r="AX1" s="3"/>
      <c r="AY1" s="3"/>
      <c r="AZ1" s="3"/>
      <c r="BA1" s="3"/>
      <c r="BB1" s="3"/>
      <c r="BC1" s="3"/>
      <c r="BD1" s="3"/>
      <c r="BE1" s="3"/>
      <c r="BF1" s="3"/>
      <c r="BG1" s="3"/>
      <c r="BH1" s="3"/>
      <c r="BI1" s="39"/>
      <c r="BJ1" s="8" t="s">
        <v>406</v>
      </c>
      <c r="BK1" s="8"/>
      <c r="BL1" s="8"/>
      <c r="BM1" s="8"/>
      <c r="BN1" s="8"/>
      <c r="BO1" s="8"/>
      <c r="BP1" s="8"/>
      <c r="BQ1" s="8"/>
      <c r="BR1" s="8"/>
      <c r="BS1" s="8"/>
      <c r="BT1" s="8"/>
      <c r="BU1" s="8"/>
      <c r="BV1" s="8"/>
      <c r="BW1" s="8"/>
      <c r="BX1" s="8"/>
      <c r="BY1" s="8"/>
      <c r="BZ1" s="8"/>
      <c r="CA1" s="8"/>
      <c r="CB1" s="8"/>
      <c r="CC1" s="8"/>
      <c r="CD1" s="163" t="s">
        <v>1298</v>
      </c>
      <c r="CE1" s="164"/>
      <c r="CF1" s="164"/>
      <c r="CG1" s="164"/>
      <c r="CH1" s="163"/>
      <c r="CI1" s="164"/>
      <c r="CJ1" s="164"/>
      <c r="CK1" s="164"/>
      <c r="CL1" s="164"/>
      <c r="CM1" s="164"/>
      <c r="CN1" s="164"/>
      <c r="CO1" s="164"/>
      <c r="CP1" s="164"/>
      <c r="CQ1" s="164"/>
      <c r="CR1" s="164"/>
      <c r="CS1" s="164"/>
      <c r="CT1" s="164"/>
      <c r="CU1" s="164"/>
      <c r="CV1" s="165"/>
      <c r="CW1" s="9" t="s">
        <v>407</v>
      </c>
      <c r="CX1" s="9"/>
      <c r="CY1" s="9"/>
      <c r="CZ1" s="41"/>
    </row>
    <row r="2" spans="1:105" ht="16" customHeight="1">
      <c r="A2" s="5" t="s">
        <v>115</v>
      </c>
      <c r="B2" s="5" t="s">
        <v>7</v>
      </c>
      <c r="C2" s="5" t="s">
        <v>5</v>
      </c>
      <c r="D2" s="5" t="s">
        <v>121</v>
      </c>
      <c r="E2" s="5" t="s">
        <v>6</v>
      </c>
      <c r="F2" s="5" t="s">
        <v>1356</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532</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945</v>
      </c>
      <c r="AQ2" s="5" t="s">
        <v>416</v>
      </c>
      <c r="AR2" s="5" t="s">
        <v>438</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1299</v>
      </c>
      <c r="CE2" s="5" t="s">
        <v>1300</v>
      </c>
      <c r="CF2" s="5" t="s">
        <v>1366</v>
      </c>
      <c r="CG2" s="5" t="s">
        <v>1372</v>
      </c>
      <c r="CH2" s="154" t="s">
        <v>1301</v>
      </c>
      <c r="CI2" s="5" t="s">
        <v>1362</v>
      </c>
      <c r="CJ2" s="5" t="s">
        <v>1355</v>
      </c>
      <c r="CK2" s="5" t="s">
        <v>1363</v>
      </c>
      <c r="CL2" s="5" t="s">
        <v>1302</v>
      </c>
      <c r="CM2" s="5" t="s">
        <v>1337</v>
      </c>
      <c r="CN2" s="5" t="s">
        <v>1429</v>
      </c>
      <c r="CO2" s="5" t="s">
        <v>1303</v>
      </c>
      <c r="CP2" s="5" t="s">
        <v>1304</v>
      </c>
      <c r="CQ2" s="5" t="s">
        <v>1306</v>
      </c>
      <c r="CR2" s="5" t="s">
        <v>1305</v>
      </c>
      <c r="CS2" s="5" t="s">
        <v>1307</v>
      </c>
      <c r="CT2" s="5" t="s">
        <v>1308</v>
      </c>
      <c r="CU2" s="5" t="s">
        <v>1309</v>
      </c>
      <c r="CV2" s="23" t="s">
        <v>1310</v>
      </c>
      <c r="CW2" s="5" t="s">
        <v>153</v>
      </c>
      <c r="CX2" s="5" t="s">
        <v>331</v>
      </c>
      <c r="CY2" s="5" t="s">
        <v>67</v>
      </c>
      <c r="CZ2" s="23" t="s">
        <v>1261</v>
      </c>
    </row>
    <row r="3" spans="1:105" s="94" customFormat="1">
      <c r="A3" s="93" t="s">
        <v>2344</v>
      </c>
      <c r="B3" s="94" t="s">
        <v>2345</v>
      </c>
      <c r="C3" s="112" t="s">
        <v>35</v>
      </c>
      <c r="D3" s="94" t="s">
        <v>2365</v>
      </c>
      <c r="E3" s="94" t="s">
        <v>10</v>
      </c>
      <c r="F3" s="94" t="s">
        <v>2325</v>
      </c>
      <c r="G3" s="93" t="s">
        <v>2346</v>
      </c>
      <c r="H3" s="114" t="s">
        <v>2347</v>
      </c>
      <c r="I3" s="93" t="s">
        <v>2348</v>
      </c>
      <c r="J3" s="95" t="s">
        <v>2349</v>
      </c>
      <c r="K3" s="94" t="s">
        <v>2350</v>
      </c>
      <c r="L3" s="96">
        <v>44279</v>
      </c>
      <c r="M3" s="94" t="s">
        <v>2358</v>
      </c>
      <c r="N3" s="126">
        <v>44004</v>
      </c>
      <c r="O3" s="94" t="s">
        <v>24</v>
      </c>
      <c r="P3" s="94" t="s">
        <v>24</v>
      </c>
      <c r="Q3" s="94" t="s">
        <v>236</v>
      </c>
      <c r="R3" s="94" t="s">
        <v>89</v>
      </c>
      <c r="S3" s="94" t="s">
        <v>48</v>
      </c>
      <c r="T3" s="94" t="s">
        <v>23</v>
      </c>
      <c r="U3" s="94" t="s">
        <v>23</v>
      </c>
      <c r="V3" s="94">
        <v>50</v>
      </c>
      <c r="W3" s="94" t="s">
        <v>24</v>
      </c>
      <c r="X3" s="94" t="s">
        <v>370</v>
      </c>
      <c r="Y3" s="97" t="s">
        <v>2412</v>
      </c>
      <c r="Z3" s="98" t="s">
        <v>832</v>
      </c>
      <c r="AA3" s="94" t="s">
        <v>2355</v>
      </c>
      <c r="AB3" s="94" t="s">
        <v>2356</v>
      </c>
      <c r="AC3" s="94" t="s">
        <v>127</v>
      </c>
      <c r="AD3" s="94" t="s">
        <v>2360</v>
      </c>
      <c r="AE3" s="99" t="s">
        <v>2362</v>
      </c>
      <c r="AF3" s="94" t="s">
        <v>137</v>
      </c>
      <c r="AG3" s="94" t="s">
        <v>2364</v>
      </c>
      <c r="AH3" s="94" t="s">
        <v>452</v>
      </c>
      <c r="AI3" s="98" t="s">
        <v>22</v>
      </c>
      <c r="AJ3" s="94" t="s">
        <v>27</v>
      </c>
      <c r="AK3" s="94" t="s">
        <v>105</v>
      </c>
      <c r="AL3" s="94">
        <v>1</v>
      </c>
      <c r="AM3" s="11" t="s">
        <v>427</v>
      </c>
      <c r="AN3" s="94" t="s">
        <v>44</v>
      </c>
      <c r="AO3" s="97" t="s">
        <v>78</v>
      </c>
      <c r="AP3" s="97" t="s">
        <v>949</v>
      </c>
      <c r="AQ3" s="94" t="s">
        <v>23</v>
      </c>
      <c r="AR3" s="94" t="s">
        <v>24</v>
      </c>
      <c r="AS3" s="94" t="s">
        <v>2367</v>
      </c>
      <c r="AT3" s="17" t="s">
        <v>2411</v>
      </c>
      <c r="AU3" s="100" t="s">
        <v>1901</v>
      </c>
      <c r="AV3" s="94" t="str">
        <f t="shared" ref="AV3" si="0">MID(LEFT(AU3,FIND(" (",AU3)-1),FIND("/",AU3)+1,LEN(AU3))</f>
        <v>8</v>
      </c>
      <c r="AW3" s="101" t="str">
        <f t="shared" ref="AW3" si="1">MID(LEFT(AU3,FIND("%",AU3)-1),FIND("(",AU3)+1,LEN(AU3))</f>
        <v>0</v>
      </c>
      <c r="AX3" s="94">
        <v>10</v>
      </c>
      <c r="AY3" s="102" t="s">
        <v>2368</v>
      </c>
      <c r="AZ3" s="94" t="str">
        <f t="shared" ref="AZ3" si="2">LEFT(AY3,FIND(" ", AY3)-1)</f>
        <v>5.5</v>
      </c>
      <c r="BA3" s="94" t="str">
        <f t="shared" ref="BA3" si="3">MID(LEFT(AY3,FIND("–",AY3)-1),FIND("(",AY3)+1,LEN(AY3))</f>
        <v>5.5</v>
      </c>
      <c r="BB3" s="94" t="str">
        <f t="shared" ref="BB3" si="4">MID(LEFT(AY3,FIND(")",AY3)-1),FIND("–",AY3)+1,LEN(AY3))</f>
        <v>5.5</v>
      </c>
      <c r="BC3" s="94">
        <v>8</v>
      </c>
      <c r="BD3" s="102" t="s">
        <v>2368</v>
      </c>
      <c r="BE3" s="94" t="str">
        <f t="shared" ref="BE3" si="5">LEFT(BD3,FIND(" ", BD3)-1)</f>
        <v>5.5</v>
      </c>
      <c r="BF3" s="94" t="str">
        <f t="shared" ref="BF3" si="6">MID(LEFT(BD3,FIND("–",BD3)-1),FIND("(",BD3)+1,LEN(BD3))</f>
        <v>5.5</v>
      </c>
      <c r="BG3" s="94" t="str">
        <f t="shared" ref="BG3" si="7">MID(LEFT(BD3,FIND(")",BD3)-1),FIND("–",BD3)+1,LEN(BD3))</f>
        <v>5.5</v>
      </c>
      <c r="BH3" s="94" t="s">
        <v>22</v>
      </c>
      <c r="BI3" s="98" t="s">
        <v>2435</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2431</v>
      </c>
      <c r="CX3" s="94" t="s">
        <v>22</v>
      </c>
      <c r="CY3" s="94" t="s">
        <v>2433</v>
      </c>
      <c r="CZ3" s="98" t="s">
        <v>1262</v>
      </c>
      <c r="DA3" s="94" t="s">
        <v>68</v>
      </c>
    </row>
    <row r="4" spans="1:105" s="11" customFormat="1">
      <c r="A4" s="174" t="s">
        <v>2344</v>
      </c>
      <c r="G4" s="12"/>
      <c r="H4" s="14"/>
      <c r="I4" s="10"/>
      <c r="J4" s="14"/>
      <c r="L4" s="24"/>
      <c r="N4" s="125"/>
      <c r="Z4" s="25"/>
      <c r="AE4" s="36"/>
      <c r="AI4" s="25"/>
      <c r="AJ4" s="11" t="s">
        <v>27</v>
      </c>
      <c r="AK4" s="11" t="s">
        <v>43</v>
      </c>
      <c r="AL4" s="11">
        <v>2</v>
      </c>
      <c r="AM4" s="11" t="s">
        <v>427</v>
      </c>
      <c r="AN4" s="11" t="s">
        <v>44</v>
      </c>
      <c r="AO4" s="17" t="s">
        <v>78</v>
      </c>
      <c r="AP4" s="17" t="s">
        <v>949</v>
      </c>
      <c r="AQ4" s="11" t="s">
        <v>23</v>
      </c>
      <c r="AR4" s="11" t="s">
        <v>24</v>
      </c>
      <c r="AS4" s="11" t="s">
        <v>2367</v>
      </c>
      <c r="AT4" s="17" t="s">
        <v>2411</v>
      </c>
      <c r="AU4" s="86" t="s">
        <v>2371</v>
      </c>
      <c r="AV4" s="11" t="str">
        <f>MID(LEFT(AU4,FIND(" (",AU4)-1),FIND("/",AU4)+1,LEN(AU4))</f>
        <v>15</v>
      </c>
      <c r="AW4" s="18" t="str">
        <f>MID(LEFT(AU4,FIND("%",AU4)-1),FIND("(",AU4)+1,LEN(AU4))</f>
        <v>100</v>
      </c>
      <c r="AX4" s="11">
        <v>20</v>
      </c>
      <c r="AY4" s="58" t="s">
        <v>2368</v>
      </c>
      <c r="AZ4" s="11" t="str">
        <f>LEFT(AY4,FIND(" ", AY4)-1)</f>
        <v>5.5</v>
      </c>
      <c r="BA4" s="11" t="str">
        <f>MID(LEFT(AY4,FIND("–",AY4)-1),FIND("(",AY4)+1,LEN(AY4))</f>
        <v>5.5</v>
      </c>
      <c r="BB4" s="11" t="str">
        <f>MID(LEFT(AY4,FIND(")",AY4)-1),FIND("–",AY4)+1,LEN(AY4))</f>
        <v>5.5</v>
      </c>
      <c r="BC4" s="11">
        <v>15</v>
      </c>
      <c r="BD4" s="58" t="s">
        <v>2370</v>
      </c>
      <c r="BE4" s="11" t="str">
        <f>LEFT(BD4,FIND(" ", BD4)-1)</f>
        <v>2719.5</v>
      </c>
      <c r="BF4" s="11" t="str">
        <f>MID(LEFT(BD4,FIND("–",BD4)-1),FIND("(",BD4)+1,LEN(BD4))</f>
        <v>1584.1</v>
      </c>
      <c r="BG4" s="11" t="str">
        <f>MID(LEFT(BD4,FIND(")",BD4)-1),FIND("–",BD4)+1,LEN(BD4))</f>
        <v>4668.8</v>
      </c>
      <c r="BH4" s="11" t="s">
        <v>22</v>
      </c>
      <c r="BI4" s="25" t="s">
        <v>22</v>
      </c>
      <c r="CD4" s="155"/>
      <c r="CH4" s="155"/>
      <c r="CV4" s="25"/>
      <c r="CW4" s="11" t="s">
        <v>2430</v>
      </c>
      <c r="CZ4" s="25"/>
    </row>
    <row r="5" spans="1:105" s="11" customFormat="1">
      <c r="A5" s="174" t="s">
        <v>2344</v>
      </c>
      <c r="L5" s="25"/>
      <c r="N5" s="125"/>
      <c r="Z5" s="25"/>
      <c r="AE5" s="36"/>
      <c r="AI5" s="25"/>
      <c r="AJ5" s="11" t="s">
        <v>27</v>
      </c>
      <c r="AK5" s="11" t="s">
        <v>2366</v>
      </c>
      <c r="AL5" s="11">
        <v>3</v>
      </c>
      <c r="AM5" s="11" t="s">
        <v>427</v>
      </c>
      <c r="AN5" s="11" t="s">
        <v>44</v>
      </c>
      <c r="AO5" s="17" t="s">
        <v>78</v>
      </c>
      <c r="AP5" s="17" t="s">
        <v>949</v>
      </c>
      <c r="AQ5" s="11" t="s">
        <v>23</v>
      </c>
      <c r="AR5" s="11" t="s">
        <v>24</v>
      </c>
      <c r="AS5" s="11" t="s">
        <v>2367</v>
      </c>
      <c r="AT5" s="17" t="s">
        <v>2411</v>
      </c>
      <c r="AU5" s="86" t="s">
        <v>2372</v>
      </c>
      <c r="AV5" s="11" t="str">
        <f>MID(LEFT(AU5,FIND(" (",AU5)-1),FIND("/",AU5)+1,LEN(AU5))</f>
        <v>18</v>
      </c>
      <c r="AW5" s="18" t="str">
        <f>MID(LEFT(AU5,FIND("%",AU5)-1),FIND("(",AU5)+1,LEN(AU5))</f>
        <v>100</v>
      </c>
      <c r="AX5" s="11">
        <v>20</v>
      </c>
      <c r="AY5" s="58" t="s">
        <v>2368</v>
      </c>
      <c r="AZ5" s="11" t="str">
        <f>LEFT(AY5,FIND(" ", AY5)-1)</f>
        <v>5.5</v>
      </c>
      <c r="BA5" s="11" t="str">
        <f>MID(LEFT(AY5,FIND("–",AY5)-1),FIND("(",AY5)+1,LEN(AY5))</f>
        <v>5.5</v>
      </c>
      <c r="BB5" s="11" t="str">
        <f>MID(LEFT(AY5,FIND(")",AY5)-1),FIND("–",AY5)+1,LEN(AY5))</f>
        <v>5.5</v>
      </c>
      <c r="BC5" s="11">
        <v>18</v>
      </c>
      <c r="BD5" s="58" t="s">
        <v>2369</v>
      </c>
      <c r="BE5" s="11" t="str">
        <f>LEFT(BD5,FIND(" ", BD5)-1)</f>
        <v>2776.8</v>
      </c>
      <c r="BF5" s="11" t="str">
        <f>MID(LEFT(BD5,FIND("–",BD5)-1),FIND("(",BD5)+1,LEN(BD5))</f>
        <v>1875.5</v>
      </c>
      <c r="BG5" s="11" t="str">
        <f>MID(LEFT(BD5,FIND(")",BD5)-1),FIND("–",BD5)+1,LEN(BD5))</f>
        <v>4111.2</v>
      </c>
      <c r="BH5" s="11" t="s">
        <v>22</v>
      </c>
      <c r="BI5" s="25" t="s">
        <v>22</v>
      </c>
      <c r="CD5" s="155"/>
      <c r="CH5" s="155"/>
      <c r="CV5" s="25"/>
      <c r="CZ5" s="25"/>
    </row>
    <row r="6" spans="1:105" s="11" customFormat="1">
      <c r="A6" s="174" t="s">
        <v>2344</v>
      </c>
      <c r="G6" s="12"/>
      <c r="H6" s="14"/>
      <c r="I6" s="10"/>
      <c r="J6" s="14"/>
      <c r="L6" s="24"/>
      <c r="N6" s="125"/>
      <c r="Z6" s="25"/>
      <c r="AE6" s="36"/>
      <c r="AI6" s="25"/>
      <c r="AJ6" s="11" t="s">
        <v>27</v>
      </c>
      <c r="AK6" s="11" t="s">
        <v>105</v>
      </c>
      <c r="AL6" s="11">
        <v>4</v>
      </c>
      <c r="AM6" s="17" t="s">
        <v>344</v>
      </c>
      <c r="AN6" s="109" t="s">
        <v>1507</v>
      </c>
      <c r="AO6" s="17" t="s">
        <v>420</v>
      </c>
      <c r="AP6" s="17" t="s">
        <v>946</v>
      </c>
      <c r="AQ6" s="11" t="s">
        <v>23</v>
      </c>
      <c r="AR6" s="11" t="s">
        <v>24</v>
      </c>
      <c r="AS6" s="11" t="s">
        <v>2373</v>
      </c>
      <c r="AT6" s="17" t="s">
        <v>2410</v>
      </c>
      <c r="AU6" s="86" t="s">
        <v>1901</v>
      </c>
      <c r="AV6" s="11" t="str">
        <f t="shared" ref="AV6:AV8" si="8">MID(LEFT(AU6,FIND(" (",AU6)-1),FIND("/",AU6)+1,LEN(AU6))</f>
        <v>8</v>
      </c>
      <c r="AW6" s="18" t="str">
        <f t="shared" ref="AW6:AW8" si="9">MID(LEFT(AU6,FIND("%",AU6)-1),FIND("(",AU6)+1,LEN(AU6))</f>
        <v>0</v>
      </c>
      <c r="AX6" s="11">
        <v>10</v>
      </c>
      <c r="AY6" s="58" t="s">
        <v>902</v>
      </c>
      <c r="AZ6" s="11" t="str">
        <f t="shared" ref="AZ6" si="10">LEFT(AY6,FIND(" ", AY6)-1)</f>
        <v>2.0</v>
      </c>
      <c r="BA6" s="11" t="str">
        <f t="shared" ref="BA6" si="11">MID(LEFT(AY6,FIND("–",AY6)-1),FIND("(",AY6)+1,LEN(AY6))</f>
        <v>2.0</v>
      </c>
      <c r="BB6" s="11" t="str">
        <f t="shared" ref="BB6" si="12">MID(LEFT(AY6,FIND(")",AY6)-1),FIND("–",AY6)+1,LEN(AY6))</f>
        <v>2.0</v>
      </c>
      <c r="BC6" s="11">
        <v>8</v>
      </c>
      <c r="BD6" s="58" t="s">
        <v>902</v>
      </c>
      <c r="BE6" s="11" t="str">
        <f t="shared" ref="BE6:BE8" si="13">LEFT(BD6,FIND(" ", BD6)-1)</f>
        <v>2.0</v>
      </c>
      <c r="BF6" s="11" t="str">
        <f t="shared" ref="BF6:BF8" si="14">MID(LEFT(BD6,FIND("–",BD6)-1),FIND("(",BD6)+1,LEN(BD6))</f>
        <v>2.0</v>
      </c>
      <c r="BG6" s="11" t="str">
        <f t="shared" ref="BG6:BG8" si="15">MID(LEFT(BD6,FIND(")",BD6)-1),FIND("–",BD6)+1,LEN(BD6))</f>
        <v>2.0</v>
      </c>
      <c r="BH6" s="11" t="s">
        <v>22</v>
      </c>
      <c r="BI6" s="25" t="s">
        <v>22</v>
      </c>
      <c r="CD6" s="155"/>
      <c r="CH6" s="155"/>
      <c r="CV6" s="25"/>
      <c r="CZ6" s="25"/>
    </row>
    <row r="7" spans="1:105" s="11" customFormat="1">
      <c r="A7" s="174" t="s">
        <v>2344</v>
      </c>
      <c r="L7" s="25"/>
      <c r="N7" s="125"/>
      <c r="Z7" s="25"/>
      <c r="AE7" s="36"/>
      <c r="AI7" s="25"/>
      <c r="AJ7" s="11" t="s">
        <v>27</v>
      </c>
      <c r="AK7" s="11" t="s">
        <v>43</v>
      </c>
      <c r="AL7" s="11">
        <v>5</v>
      </c>
      <c r="AM7" s="17" t="s">
        <v>344</v>
      </c>
      <c r="AN7" s="109" t="s">
        <v>1507</v>
      </c>
      <c r="AO7" s="17" t="s">
        <v>420</v>
      </c>
      <c r="AP7" s="17" t="s">
        <v>946</v>
      </c>
      <c r="AQ7" s="11" t="s">
        <v>23</v>
      </c>
      <c r="AR7" s="11" t="s">
        <v>24</v>
      </c>
      <c r="AS7" s="11" t="s">
        <v>2373</v>
      </c>
      <c r="AT7" s="17" t="s">
        <v>2409</v>
      </c>
      <c r="AU7" s="86" t="s">
        <v>2371</v>
      </c>
      <c r="AV7" s="11" t="str">
        <f t="shared" si="8"/>
        <v>15</v>
      </c>
      <c r="AW7" s="18" t="str">
        <f t="shared" si="9"/>
        <v>100</v>
      </c>
      <c r="AX7" s="11">
        <v>20</v>
      </c>
      <c r="AY7" s="58" t="s">
        <v>902</v>
      </c>
      <c r="AZ7" s="11" t="str">
        <f>LEFT(AY7,FIND(" ", AY7)-1)</f>
        <v>2.0</v>
      </c>
      <c r="BA7" s="11" t="str">
        <f>MID(LEFT(AY7,FIND("–",AY7)-1),FIND("(",AY7)+1,LEN(AY7))</f>
        <v>2.0</v>
      </c>
      <c r="BB7" s="11" t="str">
        <f>MID(LEFT(AY7,FIND(")",AY7)-1),FIND("–",AY7)+1,LEN(AY7))</f>
        <v>2.0</v>
      </c>
      <c r="BC7" s="11">
        <v>15</v>
      </c>
      <c r="BD7" s="58" t="s">
        <v>2374</v>
      </c>
      <c r="BE7" s="11" t="str">
        <f t="shared" si="13"/>
        <v>94.5</v>
      </c>
      <c r="BF7" s="11" t="str">
        <f t="shared" si="14"/>
        <v>49.3</v>
      </c>
      <c r="BG7" s="11" t="str">
        <f t="shared" si="15"/>
        <v>181.3</v>
      </c>
      <c r="BH7" s="11" t="s">
        <v>22</v>
      </c>
      <c r="BI7" s="25" t="s">
        <v>22</v>
      </c>
      <c r="CD7" s="155"/>
      <c r="CH7" s="155"/>
      <c r="CV7" s="25"/>
      <c r="CZ7" s="25"/>
    </row>
    <row r="8" spans="1:105" s="11" customFormat="1">
      <c r="A8" s="174" t="s">
        <v>2344</v>
      </c>
      <c r="L8" s="25"/>
      <c r="N8" s="125"/>
      <c r="Z8" s="25"/>
      <c r="AE8" s="36"/>
      <c r="AI8" s="25"/>
      <c r="AJ8" s="11" t="s">
        <v>27</v>
      </c>
      <c r="AK8" s="11" t="s">
        <v>2366</v>
      </c>
      <c r="AL8" s="11">
        <v>6</v>
      </c>
      <c r="AM8" s="17" t="s">
        <v>344</v>
      </c>
      <c r="AN8" s="109" t="s">
        <v>1507</v>
      </c>
      <c r="AO8" s="17" t="s">
        <v>420</v>
      </c>
      <c r="AP8" s="17" t="s">
        <v>946</v>
      </c>
      <c r="AQ8" s="11" t="s">
        <v>23</v>
      </c>
      <c r="AR8" s="11" t="s">
        <v>24</v>
      </c>
      <c r="AS8" s="11" t="s">
        <v>2373</v>
      </c>
      <c r="AT8" s="17" t="s">
        <v>2409</v>
      </c>
      <c r="AU8" s="86" t="s">
        <v>2372</v>
      </c>
      <c r="AV8" s="11" t="str">
        <f t="shared" si="8"/>
        <v>18</v>
      </c>
      <c r="AW8" s="18" t="str">
        <f t="shared" si="9"/>
        <v>100</v>
      </c>
      <c r="AX8" s="11">
        <v>20</v>
      </c>
      <c r="AY8" s="58" t="s">
        <v>902</v>
      </c>
      <c r="AZ8" s="11" t="str">
        <f>LEFT(AY8,FIND(" ", AY8)-1)</f>
        <v>2.0</v>
      </c>
      <c r="BA8" s="11" t="str">
        <f>MID(LEFT(AY8,FIND("–",AY8)-1),FIND("(",AY8)+1,LEN(AY8))</f>
        <v>2.0</v>
      </c>
      <c r="BB8" s="11" t="str">
        <f>MID(LEFT(AY8,FIND(")",AY8)-1),FIND("–",AY8)+1,LEN(AY8))</f>
        <v>2.0</v>
      </c>
      <c r="BC8" s="11">
        <v>18</v>
      </c>
      <c r="BD8" s="58" t="s">
        <v>2375</v>
      </c>
      <c r="BE8" s="11" t="str">
        <f t="shared" si="13"/>
        <v>117.8</v>
      </c>
      <c r="BF8" s="11" t="str">
        <f t="shared" si="14"/>
        <v>64.6</v>
      </c>
      <c r="BG8" s="11" t="str">
        <f t="shared" si="15"/>
        <v>214.9</v>
      </c>
      <c r="BH8" s="11" t="s">
        <v>22</v>
      </c>
      <c r="BI8" s="25" t="s">
        <v>22</v>
      </c>
      <c r="CD8" s="155"/>
      <c r="CH8" s="155"/>
      <c r="CV8" s="25"/>
      <c r="CZ8" s="25"/>
    </row>
    <row r="9" spans="1:105" s="11" customFormat="1">
      <c r="A9" s="174" t="s">
        <v>2344</v>
      </c>
      <c r="G9" s="12"/>
      <c r="H9" s="14"/>
      <c r="I9" s="10"/>
      <c r="J9" s="14"/>
      <c r="L9" s="24"/>
      <c r="N9" s="125"/>
      <c r="Z9" s="25"/>
      <c r="AE9" s="36"/>
      <c r="AI9" s="25"/>
      <c r="AJ9" s="11" t="s">
        <v>60</v>
      </c>
      <c r="AK9" s="11" t="s">
        <v>105</v>
      </c>
      <c r="AL9" s="11">
        <v>7</v>
      </c>
      <c r="AM9" s="17" t="s">
        <v>2255</v>
      </c>
      <c r="AN9" s="17" t="s">
        <v>2413</v>
      </c>
      <c r="AO9" s="151" t="s">
        <v>2429</v>
      </c>
      <c r="AP9" s="17" t="s">
        <v>2428</v>
      </c>
      <c r="AQ9" s="11" t="s">
        <v>24</v>
      </c>
      <c r="AR9" s="11" t="s">
        <v>24</v>
      </c>
      <c r="AS9" s="11" t="s">
        <v>487</v>
      </c>
      <c r="AT9" s="11" t="s">
        <v>22</v>
      </c>
      <c r="AU9" s="84" t="s">
        <v>22</v>
      </c>
      <c r="AV9" s="11" t="s">
        <v>22</v>
      </c>
      <c r="AW9" s="11" t="s">
        <v>22</v>
      </c>
      <c r="AX9" s="11" t="s">
        <v>2414</v>
      </c>
      <c r="AY9" s="58" t="s">
        <v>2416</v>
      </c>
      <c r="AZ9" s="11" t="str">
        <f t="shared" ref="AZ9" si="16">LEFT(AY9,FIND(" ", AY9)-1)</f>
        <v>0.8</v>
      </c>
      <c r="BA9" s="11" t="str">
        <f t="shared" ref="BA9" si="17">MID(LEFT(AY9,FIND("–",AY9)-1),FIND("(",AY9)+1,LEN(AY9))</f>
        <v>0.4</v>
      </c>
      <c r="BB9" s="11" t="str">
        <f t="shared" ref="BB9" si="18">MID(LEFT(AY9,FIND(")",AY9)-1),FIND("–",AY9)+1,LEN(AY9))</f>
        <v>1.9</v>
      </c>
      <c r="BC9" s="11">
        <v>8</v>
      </c>
      <c r="BD9" s="58" t="s">
        <v>2417</v>
      </c>
      <c r="BE9" s="11" t="str">
        <f t="shared" ref="BE9:BE11" si="19">LEFT(BD9,FIND(" ", BD9)-1)</f>
        <v>1.7</v>
      </c>
      <c r="BF9" s="11" t="str">
        <f t="shared" ref="BF9:BF11" si="20">MID(LEFT(BD9,FIND("–",BD9)-1),FIND("(",BD9)+1,LEN(BD9))</f>
        <v>0.4</v>
      </c>
      <c r="BG9" s="11" t="str">
        <f t="shared" ref="BG9:BG11" si="21">MID(LEFT(BD9,FIND(")",BD9)-1),FIND("–",BD9)+1,LEN(BD9))</f>
        <v>6.7</v>
      </c>
      <c r="BH9" s="11" t="s">
        <v>22</v>
      </c>
      <c r="BI9" s="25" t="s">
        <v>22</v>
      </c>
      <c r="CD9" s="155"/>
      <c r="CH9" s="155"/>
      <c r="CV9" s="25"/>
      <c r="CZ9" s="25"/>
    </row>
    <row r="10" spans="1:105" s="11" customFormat="1">
      <c r="A10" s="174" t="s">
        <v>2344</v>
      </c>
      <c r="L10" s="25"/>
      <c r="N10" s="125"/>
      <c r="Z10" s="25"/>
      <c r="AE10" s="36"/>
      <c r="AI10" s="25"/>
      <c r="AJ10" s="11" t="s">
        <v>60</v>
      </c>
      <c r="AK10" s="11" t="s">
        <v>43</v>
      </c>
      <c r="AL10" s="11">
        <v>8</v>
      </c>
      <c r="AM10" s="17" t="s">
        <v>2255</v>
      </c>
      <c r="AN10" s="17" t="s">
        <v>2413</v>
      </c>
      <c r="AO10" s="151" t="s">
        <v>2429</v>
      </c>
      <c r="AP10" s="17" t="s">
        <v>2428</v>
      </c>
      <c r="AQ10" s="11" t="s">
        <v>24</v>
      </c>
      <c r="AR10" s="11" t="s">
        <v>24</v>
      </c>
      <c r="AS10" s="11" t="s">
        <v>487</v>
      </c>
      <c r="AT10" s="11" t="s">
        <v>22</v>
      </c>
      <c r="AU10" s="84" t="s">
        <v>22</v>
      </c>
      <c r="AV10" s="11" t="s">
        <v>22</v>
      </c>
      <c r="AW10" s="11" t="s">
        <v>22</v>
      </c>
      <c r="AX10" s="11" t="s">
        <v>2415</v>
      </c>
      <c r="AY10" s="58" t="s">
        <v>2418</v>
      </c>
      <c r="AZ10" s="11" t="str">
        <f>LEFT(AY10,FIND(" ", AY10)-1)</f>
        <v>0.6</v>
      </c>
      <c r="BA10" s="11" t="str">
        <f>MID(LEFT(AY10,FIND("–",AY10)-1),FIND("(",AY10)+1,LEN(AY10))</f>
        <v>0.4</v>
      </c>
      <c r="BB10" s="11" t="str">
        <f>MID(LEFT(AY10,FIND(")",AY10)-1),FIND("–",AY10)+1,LEN(AY10))</f>
        <v>1.1</v>
      </c>
      <c r="BC10" s="11">
        <v>15</v>
      </c>
      <c r="BD10" s="58" t="s">
        <v>2419</v>
      </c>
      <c r="BE10" s="11" t="str">
        <f t="shared" si="19"/>
        <v>6.4</v>
      </c>
      <c r="BF10" s="11" t="str">
        <f t="shared" si="20"/>
        <v>2.2</v>
      </c>
      <c r="BG10" s="11" t="str">
        <f t="shared" si="21"/>
        <v>19.0</v>
      </c>
      <c r="BH10" s="11" t="s">
        <v>22</v>
      </c>
      <c r="BI10" s="25" t="s">
        <v>22</v>
      </c>
      <c r="CD10" s="155"/>
      <c r="CH10" s="155"/>
      <c r="CV10" s="25"/>
      <c r="CZ10" s="25"/>
    </row>
    <row r="11" spans="1:105" s="11" customFormat="1">
      <c r="A11" s="174" t="s">
        <v>2344</v>
      </c>
      <c r="L11" s="25"/>
      <c r="N11" s="125"/>
      <c r="Z11" s="25"/>
      <c r="AE11" s="36"/>
      <c r="AI11" s="25"/>
      <c r="AJ11" s="11" t="s">
        <v>60</v>
      </c>
      <c r="AK11" s="11" t="s">
        <v>2366</v>
      </c>
      <c r="AL11" s="11">
        <v>9</v>
      </c>
      <c r="AM11" s="17" t="s">
        <v>2255</v>
      </c>
      <c r="AN11" s="17" t="s">
        <v>2413</v>
      </c>
      <c r="AO11" s="151" t="s">
        <v>2429</v>
      </c>
      <c r="AP11" s="17" t="s">
        <v>2428</v>
      </c>
      <c r="AQ11" s="11" t="s">
        <v>24</v>
      </c>
      <c r="AR11" s="11" t="s">
        <v>24</v>
      </c>
      <c r="AS11" s="11" t="s">
        <v>487</v>
      </c>
      <c r="AT11" s="11" t="s">
        <v>22</v>
      </c>
      <c r="AU11" s="84" t="s">
        <v>22</v>
      </c>
      <c r="AV11" s="11" t="s">
        <v>22</v>
      </c>
      <c r="AW11" s="11" t="s">
        <v>22</v>
      </c>
      <c r="AX11" s="11" t="s">
        <v>2415</v>
      </c>
      <c r="AY11" s="58" t="s">
        <v>2420</v>
      </c>
      <c r="AZ11" s="11" t="str">
        <f>LEFT(AY11,FIND(" ", AY11)-1)</f>
        <v>0.5</v>
      </c>
      <c r="BA11" s="11" t="str">
        <f>MID(LEFT(AY11,FIND("–",AY11)-1),FIND("(",AY11)+1,LEN(AY11))</f>
        <v>0.3</v>
      </c>
      <c r="BB11" s="11" t="str">
        <f>MID(LEFT(AY11,FIND(")",AY11)-1),FIND("–",AY11)+1,LEN(AY11))</f>
        <v>1.0</v>
      </c>
      <c r="BC11" s="11">
        <v>18</v>
      </c>
      <c r="BD11" s="58" t="s">
        <v>2421</v>
      </c>
      <c r="BE11" s="11" t="str">
        <f t="shared" si="19"/>
        <v>6.6</v>
      </c>
      <c r="BF11" s="11" t="str">
        <f t="shared" si="20"/>
        <v>2.9</v>
      </c>
      <c r="BG11" s="11" t="str">
        <f t="shared" si="21"/>
        <v>14.8</v>
      </c>
      <c r="BH11" s="11" t="s">
        <v>22</v>
      </c>
      <c r="BI11" s="25" t="s">
        <v>22</v>
      </c>
      <c r="CD11" s="155"/>
      <c r="CH11" s="155"/>
      <c r="CV11" s="25"/>
      <c r="CZ11" s="25"/>
    </row>
    <row r="12" spans="1:105" s="11" customFormat="1">
      <c r="A12" s="174" t="s">
        <v>2344</v>
      </c>
      <c r="G12" s="12"/>
      <c r="H12" s="14"/>
      <c r="I12" s="10"/>
      <c r="J12" s="14"/>
      <c r="L12" s="24"/>
      <c r="N12" s="125"/>
      <c r="Z12" s="25"/>
      <c r="AE12" s="36"/>
      <c r="AI12" s="25"/>
      <c r="AJ12" s="11" t="s">
        <v>60</v>
      </c>
      <c r="AK12" s="11" t="s">
        <v>105</v>
      </c>
      <c r="AL12" s="11">
        <v>10</v>
      </c>
      <c r="AM12" s="17" t="s">
        <v>2256</v>
      </c>
      <c r="AN12" s="17" t="s">
        <v>2413</v>
      </c>
      <c r="AO12" s="151" t="s">
        <v>2429</v>
      </c>
      <c r="AP12" s="17" t="s">
        <v>2428</v>
      </c>
      <c r="AQ12" s="11" t="s">
        <v>24</v>
      </c>
      <c r="AR12" s="11" t="s">
        <v>24</v>
      </c>
      <c r="AS12" s="11" t="s">
        <v>487</v>
      </c>
      <c r="AT12" s="11" t="s">
        <v>22</v>
      </c>
      <c r="AU12" s="84" t="s">
        <v>22</v>
      </c>
      <c r="AV12" s="11" t="s">
        <v>22</v>
      </c>
      <c r="AW12" s="11" t="s">
        <v>22</v>
      </c>
      <c r="AX12" s="11" t="s">
        <v>2414</v>
      </c>
      <c r="AY12" s="58" t="s">
        <v>2422</v>
      </c>
      <c r="AZ12" s="11" t="str">
        <f t="shared" ref="AZ12" si="22">LEFT(AY12,FIND(" ", AY12)-1)</f>
        <v>0.3</v>
      </c>
      <c r="BA12" s="11" t="str">
        <f t="shared" ref="BA12" si="23">MID(LEFT(AY12,FIND("–",AY12)-1),FIND("(",AY12)+1,LEN(AY12))</f>
        <v>0.2</v>
      </c>
      <c r="BB12" s="11" t="str">
        <f t="shared" ref="BB12" si="24">MID(LEFT(AY12,FIND(")",AY12)-1),FIND("–",AY12)+1,LEN(AY12))</f>
        <v>0.5</v>
      </c>
      <c r="BC12" s="11">
        <v>8</v>
      </c>
      <c r="BD12" s="58" t="s">
        <v>2423</v>
      </c>
      <c r="BE12" s="11" t="str">
        <f t="shared" ref="BE12:BE14" si="25">LEFT(BD12,FIND(" ", BD12)-1)</f>
        <v>0.3</v>
      </c>
      <c r="BF12" s="11" t="str">
        <f t="shared" ref="BF12:BF14" si="26">MID(LEFT(BD12,FIND("–",BD12)-1),FIND("(",BD12)+1,LEN(BD12))</f>
        <v>0.3</v>
      </c>
      <c r="BG12" s="11" t="str">
        <f t="shared" ref="BG12:BG14" si="27">MID(LEFT(BD12,FIND(")",BD12)-1),FIND("–",BD12)+1,LEN(BD12))</f>
        <v>0.3</v>
      </c>
      <c r="BH12" s="11" t="s">
        <v>22</v>
      </c>
      <c r="BI12" s="25" t="s">
        <v>22</v>
      </c>
      <c r="CD12" s="155"/>
      <c r="CH12" s="155"/>
      <c r="CV12" s="25"/>
      <c r="CZ12" s="25"/>
    </row>
    <row r="13" spans="1:105" s="11" customFormat="1">
      <c r="A13" s="174" t="s">
        <v>2344</v>
      </c>
      <c r="L13" s="25"/>
      <c r="N13" s="125"/>
      <c r="Z13" s="25"/>
      <c r="AE13" s="36"/>
      <c r="AI13" s="25"/>
      <c r="AJ13" s="11" t="s">
        <v>60</v>
      </c>
      <c r="AK13" s="11" t="s">
        <v>43</v>
      </c>
      <c r="AL13" s="11">
        <v>11</v>
      </c>
      <c r="AM13" s="17" t="s">
        <v>2256</v>
      </c>
      <c r="AN13" s="17" t="s">
        <v>2413</v>
      </c>
      <c r="AO13" s="151" t="s">
        <v>2429</v>
      </c>
      <c r="AP13" s="17" t="s">
        <v>2428</v>
      </c>
      <c r="AQ13" s="11" t="s">
        <v>24</v>
      </c>
      <c r="AR13" s="11" t="s">
        <v>24</v>
      </c>
      <c r="AS13" s="11" t="s">
        <v>487</v>
      </c>
      <c r="AT13" s="11" t="s">
        <v>22</v>
      </c>
      <c r="AU13" s="84" t="s">
        <v>22</v>
      </c>
      <c r="AV13" s="11" t="s">
        <v>22</v>
      </c>
      <c r="AW13" s="11" t="s">
        <v>22</v>
      </c>
      <c r="AX13" s="11" t="s">
        <v>2415</v>
      </c>
      <c r="AY13" s="58" t="s">
        <v>2424</v>
      </c>
      <c r="AZ13" s="11" t="str">
        <f>LEFT(AY13,FIND(" ", AY13)-1)</f>
        <v>0.3</v>
      </c>
      <c r="BA13" s="11" t="str">
        <f>MID(LEFT(AY13,FIND("–",AY13)-1),FIND("(",AY13)+1,LEN(AY13))</f>
        <v>0.3</v>
      </c>
      <c r="BB13" s="11" t="str">
        <f>MID(LEFT(AY13,FIND(")",AY13)-1),FIND("–",AY13)+1,LEN(AY13))</f>
        <v>0.4</v>
      </c>
      <c r="BC13" s="11">
        <v>15</v>
      </c>
      <c r="BD13" s="58" t="s">
        <v>2425</v>
      </c>
      <c r="BE13" s="11" t="str">
        <f t="shared" si="25"/>
        <v>3.3</v>
      </c>
      <c r="BF13" s="11" t="str">
        <f t="shared" si="26"/>
        <v>1.9</v>
      </c>
      <c r="BG13" s="11" t="str">
        <f t="shared" si="27"/>
        <v>6.3</v>
      </c>
      <c r="BH13" s="11" t="s">
        <v>22</v>
      </c>
      <c r="BI13" s="25" t="s">
        <v>22</v>
      </c>
      <c r="CD13" s="155"/>
      <c r="CH13" s="155"/>
      <c r="CV13" s="25"/>
      <c r="CZ13" s="25"/>
    </row>
    <row r="14" spans="1:105" s="11" customFormat="1">
      <c r="A14" s="174" t="s">
        <v>2344</v>
      </c>
      <c r="L14" s="25"/>
      <c r="N14" s="125"/>
      <c r="Z14" s="25"/>
      <c r="AE14" s="36"/>
      <c r="AI14" s="25"/>
      <c r="AJ14" s="11" t="s">
        <v>60</v>
      </c>
      <c r="AK14" s="11" t="s">
        <v>2366</v>
      </c>
      <c r="AL14" s="11">
        <v>12</v>
      </c>
      <c r="AM14" s="17" t="s">
        <v>2256</v>
      </c>
      <c r="AN14" s="17" t="s">
        <v>2413</v>
      </c>
      <c r="AO14" s="151" t="s">
        <v>2429</v>
      </c>
      <c r="AP14" s="17" t="s">
        <v>2428</v>
      </c>
      <c r="AQ14" s="11" t="s">
        <v>24</v>
      </c>
      <c r="AR14" s="11" t="s">
        <v>24</v>
      </c>
      <c r="AS14" s="11" t="s">
        <v>487</v>
      </c>
      <c r="AT14" s="11" t="s">
        <v>22</v>
      </c>
      <c r="AU14" s="84" t="s">
        <v>22</v>
      </c>
      <c r="AV14" s="11" t="s">
        <v>22</v>
      </c>
      <c r="AW14" s="11" t="s">
        <v>22</v>
      </c>
      <c r="AX14" s="11" t="s">
        <v>2415</v>
      </c>
      <c r="AY14" s="58" t="s">
        <v>2426</v>
      </c>
      <c r="AZ14" s="11" t="str">
        <f>LEFT(AY14,FIND(" ", AY14)-1)</f>
        <v>0.3</v>
      </c>
      <c r="BA14" s="11" t="str">
        <f>MID(LEFT(AY14,FIND("–",AY14)-1),FIND("(",AY14)+1,LEN(AY14))</f>
        <v>0.2</v>
      </c>
      <c r="BB14" s="11" t="str">
        <f>MID(LEFT(AY14,FIND(")",AY14)-1),FIND("–",AY14)+1,LEN(AY14))</f>
        <v>0.3</v>
      </c>
      <c r="BC14" s="11">
        <v>18</v>
      </c>
      <c r="BD14" s="58" t="s">
        <v>2427</v>
      </c>
      <c r="BE14" s="11" t="str">
        <f t="shared" si="25"/>
        <v>7.3</v>
      </c>
      <c r="BF14" s="11" t="str">
        <f t="shared" si="26"/>
        <v>4.1</v>
      </c>
      <c r="BG14" s="11" t="str">
        <f t="shared" si="27"/>
        <v>12.7</v>
      </c>
      <c r="BH14" s="11" t="s">
        <v>22</v>
      </c>
      <c r="BI14" s="25" t="s">
        <v>22</v>
      </c>
      <c r="CD14" s="155"/>
      <c r="CH14" s="155"/>
      <c r="CV14" s="25"/>
      <c r="CZ14" s="25"/>
    </row>
    <row r="16" spans="1:105" s="94" customFormat="1">
      <c r="A16" s="93" t="s">
        <v>2351</v>
      </c>
      <c r="B16" s="94" t="s">
        <v>2345</v>
      </c>
      <c r="C16" s="112" t="s">
        <v>35</v>
      </c>
      <c r="D16" s="94" t="s">
        <v>2365</v>
      </c>
      <c r="E16" s="94" t="s">
        <v>11</v>
      </c>
      <c r="F16" s="94" t="s">
        <v>2325</v>
      </c>
      <c r="G16" s="93" t="s">
        <v>2352</v>
      </c>
      <c r="H16" s="114" t="s">
        <v>2353</v>
      </c>
      <c r="I16" s="93" t="s">
        <v>2348</v>
      </c>
      <c r="J16" s="95" t="s">
        <v>2349</v>
      </c>
      <c r="K16" s="94" t="s">
        <v>2350</v>
      </c>
      <c r="L16" s="96">
        <v>44279</v>
      </c>
      <c r="M16" s="94" t="s">
        <v>2359</v>
      </c>
      <c r="N16" s="126">
        <v>44024</v>
      </c>
      <c r="O16" s="94" t="s">
        <v>24</v>
      </c>
      <c r="P16" s="94" t="s">
        <v>24</v>
      </c>
      <c r="Q16" s="94" t="s">
        <v>236</v>
      </c>
      <c r="R16" s="94" t="s">
        <v>89</v>
      </c>
      <c r="S16" s="94" t="s">
        <v>48</v>
      </c>
      <c r="T16" s="94" t="s">
        <v>23</v>
      </c>
      <c r="U16" s="94" t="s">
        <v>23</v>
      </c>
      <c r="V16" s="94">
        <v>900</v>
      </c>
      <c r="W16" s="94" t="s">
        <v>24</v>
      </c>
      <c r="X16" s="94" t="s">
        <v>370</v>
      </c>
      <c r="Y16" s="97" t="s">
        <v>530</v>
      </c>
      <c r="Z16" s="98" t="s">
        <v>2354</v>
      </c>
      <c r="AA16" s="94" t="s">
        <v>2355</v>
      </c>
      <c r="AB16" s="94" t="s">
        <v>2357</v>
      </c>
      <c r="AC16" s="94" t="s">
        <v>127</v>
      </c>
      <c r="AD16" s="94" t="s">
        <v>2361</v>
      </c>
      <c r="AE16" s="99" t="s">
        <v>2363</v>
      </c>
      <c r="AF16" s="94" t="s">
        <v>137</v>
      </c>
      <c r="AG16" s="94" t="s">
        <v>452</v>
      </c>
      <c r="AH16" s="94" t="s">
        <v>452</v>
      </c>
      <c r="AI16" s="98" t="s">
        <v>22</v>
      </c>
      <c r="AJ16" s="94" t="s">
        <v>27</v>
      </c>
      <c r="AK16" s="94" t="s">
        <v>2376</v>
      </c>
      <c r="AL16" s="94">
        <v>1</v>
      </c>
      <c r="AM16" s="94" t="s">
        <v>427</v>
      </c>
      <c r="AN16" s="94" t="s">
        <v>44</v>
      </c>
      <c r="AO16" s="97" t="s">
        <v>78</v>
      </c>
      <c r="AP16" s="97" t="s">
        <v>949</v>
      </c>
      <c r="AQ16" s="94" t="s">
        <v>23</v>
      </c>
      <c r="AR16" s="94" t="s">
        <v>23</v>
      </c>
      <c r="AS16" s="94" t="s">
        <v>2385</v>
      </c>
      <c r="AT16" s="97" t="s">
        <v>2408</v>
      </c>
      <c r="AU16" s="100" t="s">
        <v>2386</v>
      </c>
      <c r="AV16" s="94" t="str">
        <f t="shared" ref="AV16" si="28">MID(LEFT(AU16,FIND(" (",AU16)-1),FIND("/",AU16)+1,LEN(AU16))</f>
        <v>147</v>
      </c>
      <c r="AW16" s="101" t="str">
        <f t="shared" ref="AW16" si="29">MID(LEFT(AU16,FIND("%",AU16)-1),FIND("(",AU16)+1,LEN(AU16))</f>
        <v>1</v>
      </c>
      <c r="AX16" s="94">
        <v>150</v>
      </c>
      <c r="AY16" s="102" t="s">
        <v>2381</v>
      </c>
      <c r="AZ16" s="94" t="str">
        <f t="shared" ref="AZ16" si="30">LEFT(AY16,FIND(" ", AY16)-1)</f>
        <v>5.7</v>
      </c>
      <c r="BA16" s="94" t="str">
        <f t="shared" ref="BA16" si="31">MID(LEFT(AY16,FIND("–",AY16)-1),FIND("(",AY16)+1,LEN(AY16))</f>
        <v>5.5</v>
      </c>
      <c r="BB16" s="94" t="str">
        <f t="shared" ref="BB16" si="32">MID(LEFT(AY16,FIND(")",AY16)-1),FIND("–",AY16)+1,LEN(AY16))</f>
        <v>5.9</v>
      </c>
      <c r="BC16" s="94">
        <v>150</v>
      </c>
      <c r="BD16" s="102" t="s">
        <v>2389</v>
      </c>
      <c r="BE16" s="94" t="str">
        <f t="shared" ref="BE16" si="33">LEFT(BD16,FIND(" ", BD16)-1)</f>
        <v>6.0</v>
      </c>
      <c r="BF16" s="94" t="str">
        <f t="shared" ref="BF16" si="34">MID(LEFT(BD16,FIND("–",BD16)-1),FIND("(",BD16)+1,LEN(BD16))</f>
        <v>5.4</v>
      </c>
      <c r="BG16" s="94" t="str">
        <f t="shared" ref="BG16" si="35">MID(LEFT(BD16,FIND(")",BD16)-1),FIND("–",BD16)+1,LEN(BD16))</f>
        <v>6.6</v>
      </c>
      <c r="BH16" s="94" t="s">
        <v>22</v>
      </c>
      <c r="BI16" s="98" t="s">
        <v>22</v>
      </c>
      <c r="BJ16" s="94" t="s">
        <v>26</v>
      </c>
      <c r="BK16" s="94" t="s">
        <v>22</v>
      </c>
      <c r="BL16" s="94" t="s">
        <v>22</v>
      </c>
      <c r="BM16" s="94" t="s">
        <v>22</v>
      </c>
      <c r="BN16" s="94" t="s">
        <v>22</v>
      </c>
      <c r="BO16" s="94" t="s">
        <v>22</v>
      </c>
      <c r="BP16" s="94" t="s">
        <v>22</v>
      </c>
      <c r="BQ16" s="94" t="s">
        <v>22</v>
      </c>
      <c r="BR16" s="94" t="s">
        <v>22</v>
      </c>
      <c r="BS16" s="94" t="s">
        <v>22</v>
      </c>
      <c r="BT16" s="94" t="s">
        <v>22</v>
      </c>
      <c r="BU16" s="94" t="s">
        <v>22</v>
      </c>
      <c r="BV16" s="94" t="s">
        <v>22</v>
      </c>
      <c r="BW16" s="94" t="s">
        <v>22</v>
      </c>
      <c r="BX16" s="94" t="s">
        <v>22</v>
      </c>
      <c r="BY16" s="94" t="s">
        <v>22</v>
      </c>
      <c r="BZ16" s="94" t="s">
        <v>22</v>
      </c>
      <c r="CA16" s="94" t="s">
        <v>22</v>
      </c>
      <c r="CB16" s="94" t="s">
        <v>22</v>
      </c>
      <c r="CC16" s="94" t="s">
        <v>22</v>
      </c>
      <c r="CD16" s="103" t="s">
        <v>22</v>
      </c>
      <c r="CE16" s="94" t="s">
        <v>22</v>
      </c>
      <c r="CF16" s="94" t="s">
        <v>22</v>
      </c>
      <c r="CG16" s="94" t="s">
        <v>22</v>
      </c>
      <c r="CH16" s="103" t="s">
        <v>26</v>
      </c>
      <c r="CI16" s="94" t="s">
        <v>22</v>
      </c>
      <c r="CJ16" s="94" t="s">
        <v>22</v>
      </c>
      <c r="CK16" s="94" t="s">
        <v>22</v>
      </c>
      <c r="CL16" s="94" t="s">
        <v>22</v>
      </c>
      <c r="CM16" s="94" t="s">
        <v>22</v>
      </c>
      <c r="CN16" s="94" t="s">
        <v>22</v>
      </c>
      <c r="CO16" s="94" t="s">
        <v>22</v>
      </c>
      <c r="CP16" s="94" t="s">
        <v>22</v>
      </c>
      <c r="CQ16" s="94" t="s">
        <v>22</v>
      </c>
      <c r="CR16" s="94" t="s">
        <v>22</v>
      </c>
      <c r="CS16" s="94" t="s">
        <v>22</v>
      </c>
      <c r="CT16" s="94" t="s">
        <v>22</v>
      </c>
      <c r="CU16" s="94" t="s">
        <v>22</v>
      </c>
      <c r="CV16" s="98" t="s">
        <v>22</v>
      </c>
      <c r="CW16" s="94" t="s">
        <v>2432</v>
      </c>
      <c r="CX16" s="94" t="s">
        <v>22</v>
      </c>
      <c r="CY16" s="94" t="s">
        <v>2434</v>
      </c>
      <c r="CZ16" s="98" t="s">
        <v>1262</v>
      </c>
      <c r="DA16" s="94" t="s">
        <v>68</v>
      </c>
    </row>
    <row r="17" spans="1:105" s="11" customFormat="1">
      <c r="A17" s="174" t="s">
        <v>2351</v>
      </c>
      <c r="G17" s="12"/>
      <c r="H17" s="14"/>
      <c r="I17" s="10"/>
      <c r="J17" s="14"/>
      <c r="L17" s="24"/>
      <c r="N17" s="125"/>
      <c r="Z17" s="25"/>
      <c r="AE17" s="36"/>
      <c r="AI17" s="25"/>
      <c r="AJ17" s="11" t="s">
        <v>27</v>
      </c>
      <c r="AK17" s="11" t="s">
        <v>2377</v>
      </c>
      <c r="AL17" s="11">
        <v>2</v>
      </c>
      <c r="AM17" s="11" t="s">
        <v>427</v>
      </c>
      <c r="AN17" s="11" t="s">
        <v>44</v>
      </c>
      <c r="AO17" s="17" t="s">
        <v>78</v>
      </c>
      <c r="AP17" s="17" t="s">
        <v>949</v>
      </c>
      <c r="AQ17" s="11" t="s">
        <v>23</v>
      </c>
      <c r="AR17" s="11" t="s">
        <v>23</v>
      </c>
      <c r="AS17" s="11" t="s">
        <v>2385</v>
      </c>
      <c r="AT17" s="17" t="s">
        <v>2408</v>
      </c>
      <c r="AU17" s="86" t="s">
        <v>2387</v>
      </c>
      <c r="AV17" s="11" t="str">
        <f>MID(LEFT(AU17,FIND(" (",AU17)-1),FIND("/",AU17)+1,LEN(AU17))</f>
        <v>147</v>
      </c>
      <c r="AW17" s="18" t="str">
        <f>MID(LEFT(AU17,FIND("%",AU17)-1),FIND("(",AU17)+1,LEN(AU17))</f>
        <v>93</v>
      </c>
      <c r="AX17" s="11">
        <v>150</v>
      </c>
      <c r="AY17" s="58" t="s">
        <v>2381</v>
      </c>
      <c r="AZ17" s="11" t="str">
        <f>LEFT(AY17,FIND(" ", AY17)-1)</f>
        <v>5.7</v>
      </c>
      <c r="BA17" s="11" t="str">
        <f>MID(LEFT(AY17,FIND("–",AY17)-1),FIND("(",AY17)+1,LEN(AY17))</f>
        <v>5.5</v>
      </c>
      <c r="BB17" s="11" t="str">
        <f>MID(LEFT(AY17,FIND(")",AY17)-1),FIND("–",AY17)+1,LEN(AY17))</f>
        <v>5.9</v>
      </c>
      <c r="BC17" s="11">
        <v>150</v>
      </c>
      <c r="BD17" s="58" t="s">
        <v>2390</v>
      </c>
      <c r="BE17" s="11" t="str">
        <f>LEFT(BD17,FIND(" ", BD17)-1)</f>
        <v>439.8</v>
      </c>
      <c r="BF17" s="11" t="str">
        <f>MID(LEFT(BD17,FIND("–",BD17)-1),FIND("(",BD17)+1,LEN(BD17))</f>
        <v>323.8</v>
      </c>
      <c r="BG17" s="11" t="str">
        <f>MID(LEFT(BD17,FIND(")",BD17)-1),FIND("–",BD17)+1,LEN(BD17))</f>
        <v>597.5</v>
      </c>
      <c r="BH17" s="11" t="s">
        <v>22</v>
      </c>
      <c r="BI17" s="25" t="s">
        <v>22</v>
      </c>
      <c r="CD17" s="155"/>
      <c r="CH17" s="155"/>
      <c r="CV17" s="25"/>
      <c r="CZ17" s="25"/>
    </row>
    <row r="18" spans="1:105" s="11" customFormat="1">
      <c r="A18" s="174" t="s">
        <v>2351</v>
      </c>
      <c r="L18" s="25"/>
      <c r="N18" s="125"/>
      <c r="Z18" s="25"/>
      <c r="AE18" s="36"/>
      <c r="AI18" s="25"/>
      <c r="AJ18" s="11" t="s">
        <v>27</v>
      </c>
      <c r="AK18" s="11" t="s">
        <v>414</v>
      </c>
      <c r="AL18" s="11">
        <v>3</v>
      </c>
      <c r="AM18" s="11" t="s">
        <v>427</v>
      </c>
      <c r="AN18" s="11" t="s">
        <v>44</v>
      </c>
      <c r="AO18" s="17" t="s">
        <v>78</v>
      </c>
      <c r="AP18" s="17" t="s">
        <v>949</v>
      </c>
      <c r="AQ18" s="11" t="s">
        <v>23</v>
      </c>
      <c r="AR18" s="11" t="s">
        <v>23</v>
      </c>
      <c r="AS18" s="11" t="s">
        <v>2385</v>
      </c>
      <c r="AT18" s="17" t="s">
        <v>2408</v>
      </c>
      <c r="AU18" s="86" t="s">
        <v>2388</v>
      </c>
      <c r="AV18" s="11" t="str">
        <f>MID(LEFT(AU18,FIND(" (",AU18)-1),FIND("/",AU18)+1,LEN(AU18))</f>
        <v>147</v>
      </c>
      <c r="AW18" s="18" t="str">
        <f>MID(LEFT(AU18,FIND("%",AU18)-1),FIND("(",AU18)+1,LEN(AU18))</f>
        <v>93</v>
      </c>
      <c r="AX18" s="11">
        <v>150</v>
      </c>
      <c r="AY18" s="58" t="s">
        <v>2381</v>
      </c>
      <c r="AZ18" s="11" t="str">
        <f>LEFT(AY18,FIND(" ", AY18)-1)</f>
        <v>5.7</v>
      </c>
      <c r="BA18" s="11" t="str">
        <f>MID(LEFT(AY18,FIND("–",AY18)-1),FIND("(",AY18)+1,LEN(AY18))</f>
        <v>5.5</v>
      </c>
      <c r="BB18" s="11" t="str">
        <f>MID(LEFT(AY18,FIND(")",AY18)-1),FIND("–",AY18)+1,LEN(AY18))</f>
        <v>5.9</v>
      </c>
      <c r="BC18" s="11">
        <v>150</v>
      </c>
      <c r="BD18" s="58" t="s">
        <v>2391</v>
      </c>
      <c r="BE18" s="11" t="str">
        <f>LEFT(BD18,FIND(" ", BD18)-1)</f>
        <v>338.0</v>
      </c>
      <c r="BF18" s="11" t="str">
        <f>MID(LEFT(BD18,FIND("–",BD18)-1),FIND("(",BD18)+1,LEN(BD18))</f>
        <v>252.4</v>
      </c>
      <c r="BG18" s="11" t="str">
        <f>MID(LEFT(BD18,FIND(")",BD18)-1),FIND("–",BD18)+1,LEN(BD18))</f>
        <v>452.8</v>
      </c>
      <c r="BH18" s="11" t="s">
        <v>22</v>
      </c>
      <c r="BI18" s="25" t="s">
        <v>22</v>
      </c>
      <c r="CD18" s="155"/>
      <c r="CH18" s="155"/>
      <c r="CV18" s="25"/>
      <c r="CZ18" s="25"/>
    </row>
    <row r="19" spans="1:105" s="11" customFormat="1">
      <c r="A19" s="174" t="s">
        <v>2351</v>
      </c>
      <c r="L19" s="25"/>
      <c r="N19" s="125"/>
      <c r="Z19" s="25"/>
      <c r="AE19" s="36"/>
      <c r="AI19" s="25"/>
      <c r="AJ19" s="11" t="s">
        <v>27</v>
      </c>
      <c r="AK19" s="11" t="s">
        <v>2378</v>
      </c>
      <c r="AL19" s="11">
        <v>4</v>
      </c>
      <c r="AM19" s="11" t="s">
        <v>427</v>
      </c>
      <c r="AN19" s="11" t="s">
        <v>44</v>
      </c>
      <c r="AO19" s="17" t="s">
        <v>78</v>
      </c>
      <c r="AP19" s="17" t="s">
        <v>949</v>
      </c>
      <c r="AQ19" s="11" t="s">
        <v>23</v>
      </c>
      <c r="AR19" s="11" t="s">
        <v>23</v>
      </c>
      <c r="AS19" s="11" t="s">
        <v>2385</v>
      </c>
      <c r="AT19" s="17" t="s">
        <v>2408</v>
      </c>
      <c r="AU19" s="86" t="s">
        <v>2395</v>
      </c>
      <c r="AV19" s="11" t="str">
        <f>MID(LEFT(AU19,FIND(" (",AU19)-1),FIND("/",AU19)+1,LEN(AU19))</f>
        <v>140</v>
      </c>
      <c r="AW19" s="18" t="str">
        <f>MID(LEFT(AU19,FIND("%",AU19)-1),FIND("(",AU19)+1,LEN(AU19))</f>
        <v>0</v>
      </c>
      <c r="AX19" s="11">
        <v>150</v>
      </c>
      <c r="AY19" s="58" t="s">
        <v>2382</v>
      </c>
      <c r="AZ19" s="11" t="str">
        <f>LEFT(AY19,FIND(" ", AY19)-1)</f>
        <v>5.9</v>
      </c>
      <c r="BA19" s="11" t="str">
        <f>MID(LEFT(AY19,FIND("–",AY19)-1),FIND("(",AY19)+1,LEN(AY19))</f>
        <v>5.6</v>
      </c>
      <c r="BB19" s="11" t="str">
        <f>MID(LEFT(AY19,FIND(")",AY19)-1),FIND("–",AY19)+1,LEN(AY19))</f>
        <v>6.3</v>
      </c>
      <c r="BC19" s="11">
        <v>146</v>
      </c>
      <c r="BD19" s="58" t="s">
        <v>2392</v>
      </c>
      <c r="BE19" s="11" t="str">
        <f>LEFT(BD19,FIND(" ", BD19)-1)</f>
        <v>5.9</v>
      </c>
      <c r="BF19" s="11" t="str">
        <f>MID(LEFT(BD19,FIND("–",BD19)-1),FIND("(",BD19)+1,LEN(BD19))</f>
        <v>5.6</v>
      </c>
      <c r="BG19" s="11" t="str">
        <f>MID(LEFT(BD19,FIND(")",BD19)-1),FIND("–",BD19)+1,LEN(BD19))</f>
        <v>6.2</v>
      </c>
      <c r="BH19" s="11" t="s">
        <v>22</v>
      </c>
      <c r="BI19" s="25" t="s">
        <v>22</v>
      </c>
      <c r="CD19" s="155"/>
      <c r="CH19" s="155"/>
      <c r="CV19" s="25"/>
      <c r="CZ19" s="25"/>
    </row>
    <row r="20" spans="1:105" s="11" customFormat="1">
      <c r="A20" s="174" t="s">
        <v>2351</v>
      </c>
      <c r="G20" s="12"/>
      <c r="H20" s="14"/>
      <c r="I20" s="10"/>
      <c r="J20" s="14"/>
      <c r="L20" s="24"/>
      <c r="N20" s="125"/>
      <c r="Z20" s="25"/>
      <c r="AE20" s="36"/>
      <c r="AI20" s="25"/>
      <c r="AJ20" s="11" t="s">
        <v>27</v>
      </c>
      <c r="AK20" s="11" t="s">
        <v>2379</v>
      </c>
      <c r="AL20" s="11">
        <v>5</v>
      </c>
      <c r="AM20" s="11" t="s">
        <v>427</v>
      </c>
      <c r="AN20" s="11" t="s">
        <v>44</v>
      </c>
      <c r="AO20" s="17" t="s">
        <v>78</v>
      </c>
      <c r="AP20" s="17" t="s">
        <v>949</v>
      </c>
      <c r="AQ20" s="11" t="s">
        <v>23</v>
      </c>
      <c r="AR20" s="11" t="s">
        <v>23</v>
      </c>
      <c r="AS20" s="11" t="s">
        <v>2385</v>
      </c>
      <c r="AT20" s="17" t="s">
        <v>2408</v>
      </c>
      <c r="AU20" s="86" t="s">
        <v>2396</v>
      </c>
      <c r="AV20" s="11" t="str">
        <f t="shared" ref="AV20:AV27" si="36">MID(LEFT(AU20,FIND(" (",AU20)-1),FIND("/",AU20)+1,LEN(AU20))</f>
        <v>144</v>
      </c>
      <c r="AW20" s="18" t="str">
        <f t="shared" ref="AW20:AW27" si="37">MID(LEFT(AU20,FIND("%",AU20)-1),FIND("(",AU20)+1,LEN(AU20))</f>
        <v>99</v>
      </c>
      <c r="AX20" s="11">
        <v>150</v>
      </c>
      <c r="AY20" s="199" t="s">
        <v>2383</v>
      </c>
      <c r="AZ20" s="11" t="str">
        <f t="shared" ref="AZ20" si="38">LEFT(AY20,FIND(" ", AY20)-1)</f>
        <v>5.7</v>
      </c>
      <c r="BA20" s="11" t="str">
        <f t="shared" ref="BA20" si="39">MID(LEFT(AY20,FIND("–",AY20)-1),FIND("(",AY20)+1,LEN(AY20))</f>
        <v>5.5</v>
      </c>
      <c r="BB20" s="11" t="str">
        <f t="shared" ref="BB20" si="40">MID(LEFT(AY20,FIND(")",AY20)-1),FIND("–",AY20)+1,LEN(AY20))</f>
        <v>6.0</v>
      </c>
      <c r="BC20" s="11">
        <v>148</v>
      </c>
      <c r="BD20" s="58" t="s">
        <v>2394</v>
      </c>
      <c r="BE20" s="11" t="str">
        <f t="shared" ref="BE20:BE27" si="41">LEFT(BD20,FIND(" ", BD20)-1)</f>
        <v>1,782.3</v>
      </c>
      <c r="BF20" s="11" t="str">
        <f t="shared" ref="BF20:BF27" si="42">MID(LEFT(BD20,FIND("–",BD20)-1),FIND("(",BD20)+1,LEN(BD20))</f>
        <v>1,440.2</v>
      </c>
      <c r="BG20" s="11" t="str">
        <f t="shared" ref="BG20:BG27" si="43">MID(LEFT(BD20,FIND(")",BD20)-1),FIND("–",BD20)+1,LEN(BD20))</f>
        <v>2,205.7</v>
      </c>
      <c r="BH20" s="11" t="s">
        <v>22</v>
      </c>
      <c r="BI20" s="25" t="s">
        <v>22</v>
      </c>
      <c r="CD20" s="155"/>
      <c r="CH20" s="155"/>
      <c r="CV20" s="25"/>
      <c r="CZ20" s="25"/>
    </row>
    <row r="21" spans="1:105" s="11" customFormat="1">
      <c r="A21" s="174" t="s">
        <v>2351</v>
      </c>
      <c r="L21" s="25"/>
      <c r="N21" s="125"/>
      <c r="Z21" s="25"/>
      <c r="AE21" s="36"/>
      <c r="AI21" s="25"/>
      <c r="AJ21" s="11" t="s">
        <v>27</v>
      </c>
      <c r="AK21" s="11" t="s">
        <v>2380</v>
      </c>
      <c r="AL21" s="11">
        <v>6</v>
      </c>
      <c r="AM21" s="11" t="s">
        <v>427</v>
      </c>
      <c r="AN21" s="11" t="s">
        <v>44</v>
      </c>
      <c r="AO21" s="17" t="s">
        <v>78</v>
      </c>
      <c r="AP21" s="17" t="s">
        <v>949</v>
      </c>
      <c r="AQ21" s="11" t="s">
        <v>23</v>
      </c>
      <c r="AR21" s="11" t="s">
        <v>23</v>
      </c>
      <c r="AS21" s="11" t="s">
        <v>2385</v>
      </c>
      <c r="AT21" s="17" t="s">
        <v>2408</v>
      </c>
      <c r="AU21" s="86" t="s">
        <v>2397</v>
      </c>
      <c r="AV21" s="11" t="str">
        <f t="shared" ref="AV21:AV23" si="44">MID(LEFT(AU21,FIND(" (",AU21)-1),FIND("/",AU21)+1,LEN(AU21))</f>
        <v>143</v>
      </c>
      <c r="AW21" s="18" t="str">
        <f t="shared" ref="AW21:AW23" si="45">MID(LEFT(AU21,FIND("%",AU21)-1),FIND("(",AU21)+1,LEN(AU21))</f>
        <v>97</v>
      </c>
      <c r="AX21" s="11">
        <v>150</v>
      </c>
      <c r="AY21" s="199" t="s">
        <v>2384</v>
      </c>
      <c r="AZ21" s="11" t="str">
        <f>LEFT(AY21,FIND(" ", AY21)-1)</f>
        <v>5.8</v>
      </c>
      <c r="BA21" s="11" t="str">
        <f>MID(LEFT(AY21,FIND("–",AY21)-1),FIND("(",AY21)+1,LEN(AY21))</f>
        <v>5.5</v>
      </c>
      <c r="BB21" s="11" t="str">
        <f>MID(LEFT(AY21,FIND(")",AY21)-1),FIND("–",AY21)+1,LEN(AY21))</f>
        <v>6.0</v>
      </c>
      <c r="BC21" s="11">
        <v>148</v>
      </c>
      <c r="BD21" s="58" t="s">
        <v>2393</v>
      </c>
      <c r="BE21" s="11" t="str">
        <f t="shared" ref="BE21:BE23" si="46">LEFT(BD21,FIND(" ", BD21)-1)</f>
        <v>1140.0</v>
      </c>
      <c r="BF21" s="11" t="str">
        <f t="shared" ref="BF21:BF23" si="47">MID(LEFT(BD21,FIND("–",BD21)-1),FIND("(",BD21)+1,LEN(BD21))</f>
        <v>882.2</v>
      </c>
      <c r="BG21" s="11" t="str">
        <f t="shared" ref="BG21:BG23" si="48">MID(LEFT(BD21,FIND(")",BD21)-1),FIND("–",BD21)+1,LEN(BD21))</f>
        <v>1,473.2</v>
      </c>
      <c r="BH21" s="11" t="s">
        <v>22</v>
      </c>
      <c r="BI21" s="25" t="s">
        <v>22</v>
      </c>
      <c r="CD21" s="155"/>
      <c r="CH21" s="155"/>
      <c r="CV21" s="25"/>
      <c r="CZ21" s="25"/>
    </row>
    <row r="22" spans="1:105" s="11" customFormat="1">
      <c r="A22" s="174" t="s">
        <v>2351</v>
      </c>
      <c r="L22" s="25"/>
      <c r="N22" s="125"/>
      <c r="Z22" s="25"/>
      <c r="AE22" s="36"/>
      <c r="AI22" s="25"/>
      <c r="AJ22" s="11" t="s">
        <v>27</v>
      </c>
      <c r="AK22" s="11" t="s">
        <v>2376</v>
      </c>
      <c r="AL22" s="11">
        <v>7</v>
      </c>
      <c r="AM22" s="17" t="s">
        <v>344</v>
      </c>
      <c r="AN22" s="109" t="s">
        <v>1507</v>
      </c>
      <c r="AO22" s="17" t="s">
        <v>420</v>
      </c>
      <c r="AP22" s="17" t="s">
        <v>946</v>
      </c>
      <c r="AQ22" s="11" t="s">
        <v>23</v>
      </c>
      <c r="AR22" s="11" t="s">
        <v>23</v>
      </c>
      <c r="AS22" s="11" t="s">
        <v>2385</v>
      </c>
      <c r="AT22" s="17" t="s">
        <v>2410</v>
      </c>
      <c r="AU22" s="86" t="s">
        <v>2400</v>
      </c>
      <c r="AV22" s="11" t="str">
        <f t="shared" si="44"/>
        <v>150</v>
      </c>
      <c r="AW22" s="18" t="str">
        <f t="shared" si="45"/>
        <v>0</v>
      </c>
      <c r="AX22" s="11">
        <v>150</v>
      </c>
      <c r="AY22" s="58" t="s">
        <v>902</v>
      </c>
      <c r="AZ22" s="11" t="str">
        <f>LEFT(AY22,FIND(" ", AY22)-1)</f>
        <v>2.0</v>
      </c>
      <c r="BA22" s="11" t="str">
        <f>MID(LEFT(AY22,FIND("–",AY22)-1),FIND("(",AY22)+1,LEN(AY22))</f>
        <v>2.0</v>
      </c>
      <c r="BB22" s="11" t="str">
        <f>MID(LEFT(AY22,FIND(")",AY22)-1),FIND("–",AY22)+1,LEN(AY22))</f>
        <v>2.0</v>
      </c>
      <c r="BC22" s="11">
        <v>150</v>
      </c>
      <c r="BD22" s="58" t="s">
        <v>902</v>
      </c>
      <c r="BE22" s="11" t="str">
        <f t="shared" si="46"/>
        <v>2.0</v>
      </c>
      <c r="BF22" s="11" t="str">
        <f t="shared" si="47"/>
        <v>2.0</v>
      </c>
      <c r="BG22" s="11" t="str">
        <f t="shared" si="48"/>
        <v>2.0</v>
      </c>
      <c r="BH22" s="11" t="s">
        <v>22</v>
      </c>
      <c r="BI22" s="25" t="s">
        <v>22</v>
      </c>
      <c r="CD22" s="155"/>
      <c r="CH22" s="155"/>
      <c r="CV22" s="25"/>
      <c r="CZ22" s="25"/>
    </row>
    <row r="23" spans="1:105" s="11" customFormat="1">
      <c r="A23" s="174" t="s">
        <v>2351</v>
      </c>
      <c r="L23" s="25"/>
      <c r="N23" s="125"/>
      <c r="Z23" s="25"/>
      <c r="AE23" s="36"/>
      <c r="AI23" s="25"/>
      <c r="AJ23" s="11" t="s">
        <v>27</v>
      </c>
      <c r="AK23" s="11" t="s">
        <v>2377</v>
      </c>
      <c r="AL23" s="11">
        <v>8</v>
      </c>
      <c r="AM23" s="17" t="s">
        <v>344</v>
      </c>
      <c r="AN23" s="109" t="s">
        <v>1507</v>
      </c>
      <c r="AO23" s="17" t="s">
        <v>420</v>
      </c>
      <c r="AP23" s="17" t="s">
        <v>946</v>
      </c>
      <c r="AQ23" s="11" t="s">
        <v>23</v>
      </c>
      <c r="AR23" s="11" t="s">
        <v>23</v>
      </c>
      <c r="AS23" s="11" t="s">
        <v>2385</v>
      </c>
      <c r="AT23" s="17" t="s">
        <v>2410</v>
      </c>
      <c r="AU23" s="86" t="s">
        <v>2401</v>
      </c>
      <c r="AV23" s="11" t="str">
        <f t="shared" si="44"/>
        <v>150</v>
      </c>
      <c r="AW23" s="18" t="str">
        <f t="shared" si="45"/>
        <v>76</v>
      </c>
      <c r="AX23" s="11">
        <v>150</v>
      </c>
      <c r="AY23" s="58" t="s">
        <v>902</v>
      </c>
      <c r="AZ23" s="11" t="str">
        <f t="shared" ref="AZ23" si="49">LEFT(AY23,FIND(" ", AY23)-1)</f>
        <v>2.0</v>
      </c>
      <c r="BA23" s="11" t="str">
        <f t="shared" ref="BA23" si="50">MID(LEFT(AY23,FIND("–",AY23)-1),FIND("(",AY23)+1,LEN(AY23))</f>
        <v>2.0</v>
      </c>
      <c r="BB23" s="11" t="str">
        <f t="shared" ref="BB23" si="51">MID(LEFT(AY23,FIND(")",AY23)-1),FIND("–",AY23)+1,LEN(AY23))</f>
        <v>2.0</v>
      </c>
      <c r="BC23" s="11">
        <v>150</v>
      </c>
      <c r="BD23" s="58" t="s">
        <v>2399</v>
      </c>
      <c r="BE23" s="11" t="str">
        <f t="shared" si="46"/>
        <v>17.7</v>
      </c>
      <c r="BF23" s="11" t="str">
        <f t="shared" si="47"/>
        <v>13.6</v>
      </c>
      <c r="BG23" s="11" t="str">
        <f t="shared" si="48"/>
        <v>23.1</v>
      </c>
      <c r="BH23" s="11" t="s">
        <v>22</v>
      </c>
      <c r="BI23" s="25" t="s">
        <v>22</v>
      </c>
      <c r="CD23" s="155"/>
      <c r="CH23" s="155"/>
      <c r="CV23" s="25"/>
      <c r="CZ23" s="25"/>
    </row>
    <row r="24" spans="1:105" s="11" customFormat="1">
      <c r="A24" s="174" t="s">
        <v>2351</v>
      </c>
      <c r="L24" s="25"/>
      <c r="N24" s="125"/>
      <c r="Z24" s="25"/>
      <c r="AE24" s="36"/>
      <c r="AI24" s="25"/>
      <c r="AJ24" s="11" t="s">
        <v>27</v>
      </c>
      <c r="AK24" s="11" t="s">
        <v>414</v>
      </c>
      <c r="AL24" s="11">
        <v>9</v>
      </c>
      <c r="AM24" s="17" t="s">
        <v>344</v>
      </c>
      <c r="AN24" s="109" t="s">
        <v>1507</v>
      </c>
      <c r="AO24" s="17" t="s">
        <v>420</v>
      </c>
      <c r="AP24" s="17" t="s">
        <v>946</v>
      </c>
      <c r="AQ24" s="11" t="s">
        <v>23</v>
      </c>
      <c r="AR24" s="11" t="s">
        <v>23</v>
      </c>
      <c r="AS24" s="11" t="s">
        <v>2385</v>
      </c>
      <c r="AT24" s="17" t="s">
        <v>2410</v>
      </c>
      <c r="AU24" s="86" t="s">
        <v>2402</v>
      </c>
      <c r="AV24" s="11" t="str">
        <f t="shared" si="36"/>
        <v>150</v>
      </c>
      <c r="AW24" s="18" t="str">
        <f t="shared" si="37"/>
        <v>72</v>
      </c>
      <c r="AX24" s="11">
        <v>150</v>
      </c>
      <c r="AY24" s="58" t="s">
        <v>902</v>
      </c>
      <c r="AZ24" s="11" t="str">
        <f>LEFT(AY24,FIND(" ", AY24)-1)</f>
        <v>2.0</v>
      </c>
      <c r="BA24" s="11" t="str">
        <f>MID(LEFT(AY24,FIND("–",AY24)-1),FIND("(",AY24)+1,LEN(AY24))</f>
        <v>2.0</v>
      </c>
      <c r="BB24" s="11" t="str">
        <f>MID(LEFT(AY24,FIND(")",AY24)-1),FIND("–",AY24)+1,LEN(AY24))</f>
        <v>2.0</v>
      </c>
      <c r="BC24" s="11">
        <v>150</v>
      </c>
      <c r="BD24" s="58" t="s">
        <v>2398</v>
      </c>
      <c r="BE24" s="11" t="str">
        <f t="shared" si="41"/>
        <v>14.1</v>
      </c>
      <c r="BF24" s="11" t="str">
        <f t="shared" si="42"/>
        <v>10.8</v>
      </c>
      <c r="BG24" s="11" t="str">
        <f t="shared" si="43"/>
        <v>18.3</v>
      </c>
      <c r="BH24" s="11" t="s">
        <v>22</v>
      </c>
      <c r="BI24" s="25" t="s">
        <v>22</v>
      </c>
      <c r="CD24" s="155"/>
      <c r="CH24" s="155"/>
      <c r="CV24" s="25"/>
      <c r="CZ24" s="25"/>
    </row>
    <row r="25" spans="1:105" s="11" customFormat="1">
      <c r="A25" s="174" t="s">
        <v>2351</v>
      </c>
      <c r="L25" s="25"/>
      <c r="N25" s="125"/>
      <c r="Z25" s="25"/>
      <c r="AE25" s="36"/>
      <c r="AI25" s="25"/>
      <c r="AJ25" s="11" t="s">
        <v>27</v>
      </c>
      <c r="AK25" s="11" t="s">
        <v>2378</v>
      </c>
      <c r="AL25" s="11">
        <v>10</v>
      </c>
      <c r="AM25" s="17" t="s">
        <v>344</v>
      </c>
      <c r="AN25" s="109" t="s">
        <v>1507</v>
      </c>
      <c r="AO25" s="17" t="s">
        <v>420</v>
      </c>
      <c r="AP25" s="17" t="s">
        <v>946</v>
      </c>
      <c r="AQ25" s="11" t="s">
        <v>23</v>
      </c>
      <c r="AR25" s="11" t="s">
        <v>23</v>
      </c>
      <c r="AS25" s="11" t="s">
        <v>2385</v>
      </c>
      <c r="AT25" s="17" t="s">
        <v>2410</v>
      </c>
      <c r="AU25" s="86" t="s">
        <v>2403</v>
      </c>
      <c r="AV25" s="11" t="str">
        <f t="shared" ref="AV25:AV26" si="52">MID(LEFT(AU25,FIND(" (",AU25)-1),FIND("/",AU25)+1,LEN(AU25))</f>
        <v>146</v>
      </c>
      <c r="AW25" s="18" t="str">
        <f t="shared" ref="AW25:AW26" si="53">MID(LEFT(AU25,FIND("%",AU25)-1),FIND("(",AU25)+1,LEN(AU25))</f>
        <v>0</v>
      </c>
      <c r="AX25" s="11">
        <v>150</v>
      </c>
      <c r="AY25" s="58" t="s">
        <v>902</v>
      </c>
      <c r="AZ25" s="11" t="str">
        <f>LEFT(AY25,FIND(" ", AY25)-1)</f>
        <v>2.0</v>
      </c>
      <c r="BA25" s="11" t="str">
        <f>MID(LEFT(AY25,FIND("–",AY25)-1),FIND("(",AY25)+1,LEN(AY25))</f>
        <v>2.0</v>
      </c>
      <c r="BB25" s="11" t="str">
        <f>MID(LEFT(AY25,FIND(")",AY25)-1),FIND("–",AY25)+1,LEN(AY25))</f>
        <v>2.0</v>
      </c>
      <c r="BC25" s="11">
        <v>146</v>
      </c>
      <c r="BD25" s="58" t="s">
        <v>902</v>
      </c>
      <c r="BE25" s="11" t="str">
        <f t="shared" ref="BE25:BE26" si="54">LEFT(BD25,FIND(" ", BD25)-1)</f>
        <v>2.0</v>
      </c>
      <c r="BF25" s="11" t="str">
        <f t="shared" ref="BF25:BF26" si="55">MID(LEFT(BD25,FIND("–",BD25)-1),FIND("(",BD25)+1,LEN(BD25))</f>
        <v>2.0</v>
      </c>
      <c r="BG25" s="11" t="str">
        <f t="shared" ref="BG25:BG26" si="56">MID(LEFT(BD25,FIND(")",BD25)-1),FIND("–",BD25)+1,LEN(BD25))</f>
        <v>2.0</v>
      </c>
      <c r="BH25" s="11" t="s">
        <v>22</v>
      </c>
      <c r="BI25" s="25" t="s">
        <v>22</v>
      </c>
      <c r="CD25" s="155"/>
      <c r="CH25" s="155"/>
      <c r="CV25" s="25"/>
      <c r="CZ25" s="25"/>
    </row>
    <row r="26" spans="1:105" s="11" customFormat="1">
      <c r="A26" s="174" t="s">
        <v>2351</v>
      </c>
      <c r="L26" s="25"/>
      <c r="N26" s="125"/>
      <c r="Z26" s="25"/>
      <c r="AE26" s="36"/>
      <c r="AI26" s="25"/>
      <c r="AJ26" s="11" t="s">
        <v>27</v>
      </c>
      <c r="AK26" s="11" t="s">
        <v>2379</v>
      </c>
      <c r="AL26" s="11">
        <v>11</v>
      </c>
      <c r="AM26" s="17" t="s">
        <v>344</v>
      </c>
      <c r="AN26" s="109" t="s">
        <v>1507</v>
      </c>
      <c r="AO26" s="17" t="s">
        <v>420</v>
      </c>
      <c r="AP26" s="17" t="s">
        <v>946</v>
      </c>
      <c r="AQ26" s="11" t="s">
        <v>23</v>
      </c>
      <c r="AR26" s="11" t="s">
        <v>23</v>
      </c>
      <c r="AS26" s="11" t="s">
        <v>2385</v>
      </c>
      <c r="AT26" s="17" t="s">
        <v>2410</v>
      </c>
      <c r="AU26" s="86" t="s">
        <v>2404</v>
      </c>
      <c r="AV26" s="11" t="str">
        <f t="shared" si="52"/>
        <v>148</v>
      </c>
      <c r="AW26" s="18" t="str">
        <f t="shared" si="53"/>
        <v>97</v>
      </c>
      <c r="AX26" s="11">
        <v>150</v>
      </c>
      <c r="AY26" s="58" t="s">
        <v>902</v>
      </c>
      <c r="AZ26" s="11" t="str">
        <f t="shared" ref="AZ26" si="57">LEFT(AY26,FIND(" ", AY26)-1)</f>
        <v>2.0</v>
      </c>
      <c r="BA26" s="11" t="str">
        <f t="shared" ref="BA26" si="58">MID(LEFT(AY26,FIND("–",AY26)-1),FIND("(",AY26)+1,LEN(AY26))</f>
        <v>2.0</v>
      </c>
      <c r="BB26" s="11" t="str">
        <f t="shared" ref="BB26" si="59">MID(LEFT(AY26,FIND(")",AY26)-1),FIND("–",AY26)+1,LEN(AY26))</f>
        <v>2.0</v>
      </c>
      <c r="BC26" s="11">
        <v>148</v>
      </c>
      <c r="BD26" s="58" t="s">
        <v>2406</v>
      </c>
      <c r="BE26" s="11" t="str">
        <f t="shared" si="54"/>
        <v>102.5</v>
      </c>
      <c r="BF26" s="11" t="str">
        <f t="shared" si="55"/>
        <v>81.8</v>
      </c>
      <c r="BG26" s="11" t="str">
        <f t="shared" si="56"/>
        <v>128.5</v>
      </c>
      <c r="BH26" s="11" t="s">
        <v>22</v>
      </c>
      <c r="BI26" s="25" t="s">
        <v>22</v>
      </c>
      <c r="CD26" s="155"/>
      <c r="CH26" s="155"/>
      <c r="CV26" s="25"/>
      <c r="CZ26" s="25"/>
    </row>
    <row r="27" spans="1:105" s="11" customFormat="1">
      <c r="A27" s="174" t="s">
        <v>2351</v>
      </c>
      <c r="L27" s="25"/>
      <c r="N27" s="125"/>
      <c r="Z27" s="25"/>
      <c r="AE27" s="36"/>
      <c r="AI27" s="25"/>
      <c r="AJ27" s="11" t="s">
        <v>27</v>
      </c>
      <c r="AK27" s="11" t="s">
        <v>2380</v>
      </c>
      <c r="AL27" s="11">
        <v>12</v>
      </c>
      <c r="AM27" s="17" t="s">
        <v>344</v>
      </c>
      <c r="AN27" s="109" t="s">
        <v>1507</v>
      </c>
      <c r="AO27" s="17" t="s">
        <v>420</v>
      </c>
      <c r="AP27" s="17" t="s">
        <v>946</v>
      </c>
      <c r="AQ27" s="11" t="s">
        <v>23</v>
      </c>
      <c r="AR27" s="11" t="s">
        <v>23</v>
      </c>
      <c r="AS27" s="11" t="s">
        <v>2385</v>
      </c>
      <c r="AT27" s="17" t="s">
        <v>2410</v>
      </c>
      <c r="AU27" s="86" t="s">
        <v>2405</v>
      </c>
      <c r="AV27" s="11" t="str">
        <f t="shared" si="36"/>
        <v>148</v>
      </c>
      <c r="AW27" s="18" t="str">
        <f t="shared" si="37"/>
        <v>93</v>
      </c>
      <c r="AX27" s="11">
        <v>150</v>
      </c>
      <c r="AY27" s="58" t="s">
        <v>902</v>
      </c>
      <c r="AZ27" s="11" t="str">
        <f>LEFT(AY27,FIND(" ", AY27)-1)</f>
        <v>2.0</v>
      </c>
      <c r="BA27" s="11" t="str">
        <f>MID(LEFT(AY27,FIND("–",AY27)-1),FIND("(",AY27)+1,LEN(AY27))</f>
        <v>2.0</v>
      </c>
      <c r="BB27" s="11" t="str">
        <f>MID(LEFT(AY27,FIND(")",AY27)-1),FIND("–",AY27)+1,LEN(AY27))</f>
        <v>2.0</v>
      </c>
      <c r="BC27" s="11">
        <v>148</v>
      </c>
      <c r="BD27" s="58" t="s">
        <v>2407</v>
      </c>
      <c r="BE27" s="11" t="str">
        <f t="shared" si="41"/>
        <v>69.1</v>
      </c>
      <c r="BF27" s="11" t="str">
        <f t="shared" si="42"/>
        <v>53.0</v>
      </c>
      <c r="BG27" s="11" t="str">
        <f t="shared" si="43"/>
        <v>90.0</v>
      </c>
      <c r="BH27" s="11" t="s">
        <v>22</v>
      </c>
      <c r="BI27" s="25" t="s">
        <v>22</v>
      </c>
      <c r="CD27" s="155"/>
      <c r="CH27" s="155"/>
      <c r="CV27" s="25"/>
      <c r="CZ27" s="25"/>
    </row>
    <row r="28" spans="1:105" s="11" customFormat="1">
      <c r="A28" s="174" t="s">
        <v>2351</v>
      </c>
      <c r="L28" s="25"/>
      <c r="N28" s="125"/>
      <c r="Z28" s="25"/>
      <c r="AE28" s="36"/>
      <c r="AI28" s="25"/>
      <c r="AJ28" s="11" t="s">
        <v>60</v>
      </c>
      <c r="AK28" s="11" t="s">
        <v>22</v>
      </c>
      <c r="AL28" s="11" t="s">
        <v>22</v>
      </c>
      <c r="AM28" s="11" t="s">
        <v>26</v>
      </c>
      <c r="AN28" s="11" t="s">
        <v>22</v>
      </c>
      <c r="AO28" s="11" t="s">
        <v>22</v>
      </c>
      <c r="AP28" s="11" t="s">
        <v>22</v>
      </c>
      <c r="AQ28" s="11" t="s">
        <v>23</v>
      </c>
      <c r="AR28" s="11" t="s">
        <v>23</v>
      </c>
      <c r="AS28" s="11" t="s">
        <v>22</v>
      </c>
      <c r="AT28" s="11" t="s">
        <v>22</v>
      </c>
      <c r="AU28" s="84" t="s">
        <v>22</v>
      </c>
      <c r="AV28" s="11" t="s">
        <v>22</v>
      </c>
      <c r="AW28" s="11" t="s">
        <v>22</v>
      </c>
      <c r="AX28" s="11" t="s">
        <v>22</v>
      </c>
      <c r="AY28" s="11" t="s">
        <v>22</v>
      </c>
      <c r="AZ28" s="11" t="s">
        <v>22</v>
      </c>
      <c r="BA28" s="11" t="s">
        <v>22</v>
      </c>
      <c r="BB28" s="11" t="s">
        <v>22</v>
      </c>
      <c r="BC28" s="11" t="s">
        <v>22</v>
      </c>
      <c r="BD28" s="11" t="s">
        <v>22</v>
      </c>
      <c r="BE28" s="11" t="s">
        <v>22</v>
      </c>
      <c r="BF28" s="11" t="s">
        <v>22</v>
      </c>
      <c r="BG28" s="11" t="s">
        <v>22</v>
      </c>
      <c r="BH28" s="11" t="s">
        <v>22</v>
      </c>
      <c r="BI28" s="25" t="s">
        <v>22</v>
      </c>
      <c r="CD28" s="155"/>
      <c r="CH28" s="155"/>
      <c r="CV28" s="25"/>
      <c r="CZ28" s="25"/>
    </row>
    <row r="30" spans="1:105" s="94" customFormat="1">
      <c r="A30" s="93" t="s">
        <v>1526</v>
      </c>
      <c r="B30" s="94" t="s">
        <v>854</v>
      </c>
      <c r="C30" s="94" t="s">
        <v>34</v>
      </c>
      <c r="D30" s="94" t="s">
        <v>855</v>
      </c>
      <c r="E30" s="94" t="s">
        <v>10</v>
      </c>
      <c r="F30" s="94" t="s">
        <v>2325</v>
      </c>
      <c r="G30" s="93" t="s">
        <v>856</v>
      </c>
      <c r="H30" s="95" t="s">
        <v>857</v>
      </c>
      <c r="I30" s="93" t="s">
        <v>1171</v>
      </c>
      <c r="J30" s="95" t="s">
        <v>859</v>
      </c>
      <c r="K30" s="94" t="s">
        <v>860</v>
      </c>
      <c r="L30" s="96">
        <v>44119</v>
      </c>
      <c r="M30" s="94" t="s">
        <v>528</v>
      </c>
      <c r="N30" s="126">
        <v>43950</v>
      </c>
      <c r="O30" s="94" t="s">
        <v>24</v>
      </c>
      <c r="P30" s="94" t="s">
        <v>24</v>
      </c>
      <c r="Q30" s="94" t="s">
        <v>236</v>
      </c>
      <c r="R30" s="94" t="s">
        <v>89</v>
      </c>
      <c r="S30" s="94" t="s">
        <v>48</v>
      </c>
      <c r="T30" s="94" t="s">
        <v>23</v>
      </c>
      <c r="U30" s="94" t="s">
        <v>23</v>
      </c>
      <c r="V30" s="94">
        <v>192</v>
      </c>
      <c r="W30" s="94" t="s">
        <v>24</v>
      </c>
      <c r="X30" s="94" t="s">
        <v>861</v>
      </c>
      <c r="Y30" s="97" t="s">
        <v>862</v>
      </c>
      <c r="Z30" s="98" t="s">
        <v>863</v>
      </c>
      <c r="AA30" s="94" t="s">
        <v>864</v>
      </c>
      <c r="AB30" s="94" t="s">
        <v>865</v>
      </c>
      <c r="AC30" s="94" t="s">
        <v>127</v>
      </c>
      <c r="AD30" s="94" t="s">
        <v>1312</v>
      </c>
      <c r="AE30" s="99" t="s">
        <v>867</v>
      </c>
      <c r="AF30" s="94" t="s">
        <v>137</v>
      </c>
      <c r="AG30" s="94" t="s">
        <v>1005</v>
      </c>
      <c r="AH30" s="94" t="s">
        <v>452</v>
      </c>
      <c r="AI30" s="98" t="s">
        <v>22</v>
      </c>
      <c r="AJ30" s="94" t="s">
        <v>27</v>
      </c>
      <c r="AK30" s="94" t="s">
        <v>913</v>
      </c>
      <c r="AL30" s="94">
        <v>1</v>
      </c>
      <c r="AM30" s="97" t="s">
        <v>344</v>
      </c>
      <c r="AN30" s="94" t="s">
        <v>874</v>
      </c>
      <c r="AO30" s="97" t="s">
        <v>420</v>
      </c>
      <c r="AP30" s="97" t="s">
        <v>946</v>
      </c>
      <c r="AQ30" s="94" t="s">
        <v>23</v>
      </c>
      <c r="AR30" s="94" t="s">
        <v>23</v>
      </c>
      <c r="AS30" s="94" t="s">
        <v>487</v>
      </c>
      <c r="AT30" s="97" t="s">
        <v>62</v>
      </c>
      <c r="AU30" s="100" t="s">
        <v>494</v>
      </c>
      <c r="AV30" s="94" t="str">
        <f t="shared" ref="AV30:AV37" si="60">MID(LEFT(AU30,FIND(" (",AU30)-1),FIND("/",AU30)+1,LEN(AU30))</f>
        <v>24</v>
      </c>
      <c r="AW30" s="101" t="str">
        <f t="shared" ref="AW30:AW37" si="61">MID(LEFT(AU30,FIND("%",AU30)-1),FIND("(",AU30)+1,LEN(AU30))</f>
        <v>0</v>
      </c>
      <c r="AX30" s="94">
        <v>24</v>
      </c>
      <c r="AY30" s="102" t="s">
        <v>902</v>
      </c>
      <c r="AZ30" s="94" t="str">
        <f t="shared" ref="AZ30:AZ37" si="62">LEFT(AY30,FIND(" ", AY30)-1)</f>
        <v>2.0</v>
      </c>
      <c r="BA30" s="94" t="str">
        <f t="shared" ref="BA30:BA37" si="63">MID(LEFT(AY30,FIND("–",AY30)-1),FIND("(",AY30)+1,LEN(AY30))</f>
        <v>2.0</v>
      </c>
      <c r="BB30" s="94" t="str">
        <f t="shared" ref="BB30:BB37" si="64">MID(LEFT(AY30,FIND(")",AY30)-1),FIND("–",AY30)+1,LEN(AY30))</f>
        <v>2.0</v>
      </c>
      <c r="BC30" s="94">
        <v>24</v>
      </c>
      <c r="BD30" s="102" t="s">
        <v>902</v>
      </c>
      <c r="BE30" s="94" t="str">
        <f t="shared" ref="BE30:BE37" si="65">LEFT(BD30,FIND(" ", BD30)-1)</f>
        <v>2.0</v>
      </c>
      <c r="BF30" s="94" t="str">
        <f t="shared" ref="BF30:BF37" si="66">MID(LEFT(BD30,FIND("–",BD30)-1),FIND("(",BD30)+1,LEN(BD30))</f>
        <v>2.0</v>
      </c>
      <c r="BG30" s="94" t="str">
        <f t="shared" ref="BG30:BG37" si="67">MID(LEFT(BD30,FIND(")",BD30)-1),FIND("–",BD30)+1,LEN(BD30))</f>
        <v>2.0</v>
      </c>
      <c r="BH30" s="94" t="s">
        <v>22</v>
      </c>
      <c r="BI30" s="98" t="s">
        <v>22</v>
      </c>
      <c r="BJ30" s="94" t="s">
        <v>26</v>
      </c>
      <c r="BK30" s="94" t="s">
        <v>22</v>
      </c>
      <c r="BL30" s="94" t="s">
        <v>22</v>
      </c>
      <c r="BM30" s="94" t="s">
        <v>22</v>
      </c>
      <c r="BN30" s="94" t="s">
        <v>22</v>
      </c>
      <c r="BO30" s="94" t="s">
        <v>22</v>
      </c>
      <c r="BP30" s="94" t="s">
        <v>22</v>
      </c>
      <c r="BQ30" s="94" t="s">
        <v>22</v>
      </c>
      <c r="BR30" s="94" t="s">
        <v>22</v>
      </c>
      <c r="BS30" s="94" t="s">
        <v>22</v>
      </c>
      <c r="BT30" s="94" t="s">
        <v>22</v>
      </c>
      <c r="BU30" s="94" t="s">
        <v>22</v>
      </c>
      <c r="BV30" s="94" t="s">
        <v>22</v>
      </c>
      <c r="BW30" s="94" t="s">
        <v>22</v>
      </c>
      <c r="BX30" s="94" t="s">
        <v>22</v>
      </c>
      <c r="BY30" s="94" t="s">
        <v>22</v>
      </c>
      <c r="BZ30" s="94" t="s">
        <v>22</v>
      </c>
      <c r="CA30" s="94" t="s">
        <v>22</v>
      </c>
      <c r="CB30" s="94" t="s">
        <v>22</v>
      </c>
      <c r="CC30" s="94" t="s">
        <v>22</v>
      </c>
      <c r="CD30" s="103" t="s">
        <v>22</v>
      </c>
      <c r="CE30" s="94" t="s">
        <v>22</v>
      </c>
      <c r="CF30" s="94" t="s">
        <v>22</v>
      </c>
      <c r="CG30" s="94" t="s">
        <v>22</v>
      </c>
      <c r="CH30" s="155" t="s">
        <v>26</v>
      </c>
      <c r="CI30" s="94" t="s">
        <v>22</v>
      </c>
      <c r="CJ30" s="94" t="s">
        <v>22</v>
      </c>
      <c r="CK30" s="94" t="s">
        <v>22</v>
      </c>
      <c r="CL30" s="94" t="s">
        <v>22</v>
      </c>
      <c r="CM30" s="94" t="s">
        <v>22</v>
      </c>
      <c r="CN30" s="94" t="s">
        <v>22</v>
      </c>
      <c r="CO30" s="94" t="s">
        <v>22</v>
      </c>
      <c r="CP30" s="94" t="s">
        <v>22</v>
      </c>
      <c r="CQ30" s="94" t="s">
        <v>22</v>
      </c>
      <c r="CR30" s="94" t="s">
        <v>22</v>
      </c>
      <c r="CS30" s="94" t="s">
        <v>22</v>
      </c>
      <c r="CT30" s="94" t="s">
        <v>22</v>
      </c>
      <c r="CU30" s="94" t="s">
        <v>22</v>
      </c>
      <c r="CV30" s="98" t="s">
        <v>22</v>
      </c>
      <c r="CW30" s="94" t="s">
        <v>909</v>
      </c>
      <c r="CX30" s="94" t="s">
        <v>22</v>
      </c>
      <c r="CY30" s="94" t="s">
        <v>912</v>
      </c>
      <c r="CZ30" s="98" t="s">
        <v>24</v>
      </c>
      <c r="DA30" s="94" t="s">
        <v>68</v>
      </c>
    </row>
    <row r="31" spans="1:105" s="11" customFormat="1">
      <c r="A31" s="174" t="s">
        <v>1526</v>
      </c>
      <c r="G31" s="12"/>
      <c r="H31" s="14"/>
      <c r="I31" s="10"/>
      <c r="J31" s="14"/>
      <c r="L31" s="24"/>
      <c r="N31" s="125"/>
      <c r="Z31" s="25"/>
      <c r="AE31" s="36"/>
      <c r="AI31" s="25"/>
      <c r="AJ31" s="11" t="s">
        <v>27</v>
      </c>
      <c r="AK31" s="11" t="s">
        <v>868</v>
      </c>
      <c r="AL31" s="11">
        <v>2</v>
      </c>
      <c r="AM31" s="17" t="s">
        <v>344</v>
      </c>
      <c r="AN31" s="11" t="s">
        <v>874</v>
      </c>
      <c r="AO31" s="17" t="s">
        <v>420</v>
      </c>
      <c r="AP31" s="17" t="s">
        <v>946</v>
      </c>
      <c r="AQ31" s="11" t="s">
        <v>23</v>
      </c>
      <c r="AR31" s="11" t="s">
        <v>23</v>
      </c>
      <c r="AS31" s="11" t="s">
        <v>487</v>
      </c>
      <c r="AT31" s="17" t="s">
        <v>62</v>
      </c>
      <c r="AU31" s="86" t="s">
        <v>495</v>
      </c>
      <c r="AV31" s="11" t="str">
        <f>MID(LEFT(AU31,FIND(" (",AU31)-1),FIND("/",AU31)+1,LEN(AU31))</f>
        <v>24</v>
      </c>
      <c r="AW31" s="18" t="str">
        <f>MID(LEFT(AU31,FIND("%",AU31)-1),FIND("(",AU31)+1,LEN(AU31))</f>
        <v>100</v>
      </c>
      <c r="AX31" s="11">
        <v>24</v>
      </c>
      <c r="AY31" s="58" t="s">
        <v>879</v>
      </c>
      <c r="AZ31" s="11" t="str">
        <f>LEFT(AY31,FIND(" ", AY31)-1)</f>
        <v>2.1</v>
      </c>
      <c r="BA31" s="11" t="str">
        <f>MID(LEFT(AY31,FIND("–",AY31)-1),FIND("(",AY31)+1,LEN(AY31))</f>
        <v>2.0</v>
      </c>
      <c r="BB31" s="11" t="str">
        <f>MID(LEFT(AY31,FIND(")",AY31)-1),FIND("–",AY31)+1,LEN(AY31))</f>
        <v>2.3</v>
      </c>
      <c r="BC31" s="11">
        <v>24</v>
      </c>
      <c r="BD31" s="58" t="s">
        <v>875</v>
      </c>
      <c r="BE31" s="11" t="str">
        <f>LEFT(BD31,FIND(" ", BD31)-1)</f>
        <v>87.7</v>
      </c>
      <c r="BF31" s="11" t="str">
        <f>MID(LEFT(BD31,FIND("–",BD31)-1),FIND("(",BD31)+1,LEN(BD31))</f>
        <v>64.9</v>
      </c>
      <c r="BG31" s="11" t="str">
        <f>MID(LEFT(BD31,FIND(")",BD31)-1),FIND("–",BD31)+1,LEN(BD31))</f>
        <v>118.6</v>
      </c>
      <c r="BH31" s="11" t="s">
        <v>22</v>
      </c>
      <c r="BI31" s="25" t="s">
        <v>22</v>
      </c>
      <c r="CD31" s="155"/>
      <c r="CH31" s="155"/>
      <c r="CV31" s="25"/>
      <c r="CW31" s="11" t="s">
        <v>910</v>
      </c>
      <c r="CZ31" s="25"/>
    </row>
    <row r="32" spans="1:105" s="11" customFormat="1">
      <c r="A32" s="174" t="s">
        <v>1526</v>
      </c>
      <c r="L32" s="25"/>
      <c r="N32" s="125"/>
      <c r="Z32" s="25"/>
      <c r="AE32" s="36"/>
      <c r="AI32" s="25"/>
      <c r="AJ32" s="11" t="s">
        <v>27</v>
      </c>
      <c r="AK32" s="11" t="s">
        <v>870</v>
      </c>
      <c r="AL32" s="11">
        <v>3</v>
      </c>
      <c r="AM32" s="17" t="s">
        <v>344</v>
      </c>
      <c r="AN32" s="11" t="s">
        <v>874</v>
      </c>
      <c r="AO32" s="17" t="s">
        <v>420</v>
      </c>
      <c r="AP32" s="17" t="s">
        <v>946</v>
      </c>
      <c r="AQ32" s="11" t="s">
        <v>23</v>
      </c>
      <c r="AR32" s="11" t="s">
        <v>23</v>
      </c>
      <c r="AS32" s="11" t="s">
        <v>487</v>
      </c>
      <c r="AT32" s="17" t="s">
        <v>62</v>
      </c>
      <c r="AU32" s="86" t="s">
        <v>495</v>
      </c>
      <c r="AV32" s="11" t="str">
        <f>MID(LEFT(AU32,FIND(" (",AU32)-1),FIND("/",AU32)+1,LEN(AU32))</f>
        <v>24</v>
      </c>
      <c r="AW32" s="18" t="str">
        <f>MID(LEFT(AU32,FIND("%",AU32)-1),FIND("(",AU32)+1,LEN(AU32))</f>
        <v>100</v>
      </c>
      <c r="AX32" s="11">
        <v>24</v>
      </c>
      <c r="AY32" s="58" t="s">
        <v>879</v>
      </c>
      <c r="AZ32" s="11" t="str">
        <f>LEFT(AY32,FIND(" ", AY32)-1)</f>
        <v>2.1</v>
      </c>
      <c r="BA32" s="11" t="str">
        <f>MID(LEFT(AY32,FIND("–",AY32)-1),FIND("(",AY32)+1,LEN(AY32))</f>
        <v>2.0</v>
      </c>
      <c r="BB32" s="11" t="str">
        <f>MID(LEFT(AY32,FIND(")",AY32)-1),FIND("–",AY32)+1,LEN(AY32))</f>
        <v>2.3</v>
      </c>
      <c r="BC32" s="11">
        <v>24</v>
      </c>
      <c r="BD32" s="58" t="s">
        <v>878</v>
      </c>
      <c r="BE32" s="11" t="str">
        <f>LEFT(BD32,FIND(" ", BD32)-1)</f>
        <v>211.2</v>
      </c>
      <c r="BF32" s="11" t="str">
        <f>MID(LEFT(BD32,FIND("–",BD32)-1),FIND("(",BD32)+1,LEN(BD32))</f>
        <v>158.9</v>
      </c>
      <c r="BG32" s="11" t="str">
        <f>MID(LEFT(BD32,FIND(")",BD32)-1),FIND("–",BD32)+1,LEN(BD32))</f>
        <v>280.6</v>
      </c>
      <c r="BH32" s="11" t="s">
        <v>22</v>
      </c>
      <c r="BI32" s="25" t="s">
        <v>22</v>
      </c>
      <c r="CD32" s="155"/>
      <c r="CH32" s="155"/>
      <c r="CV32" s="25"/>
      <c r="CZ32" s="25"/>
    </row>
    <row r="33" spans="1:105" s="11" customFormat="1">
      <c r="A33" s="174" t="s">
        <v>1526</v>
      </c>
      <c r="L33" s="25"/>
      <c r="N33" s="125"/>
      <c r="Z33" s="25"/>
      <c r="AE33" s="36"/>
      <c r="AI33" s="25"/>
      <c r="AJ33" s="11" t="s">
        <v>27</v>
      </c>
      <c r="AK33" s="11" t="s">
        <v>872</v>
      </c>
      <c r="AL33" s="11">
        <v>4</v>
      </c>
      <c r="AM33" s="17" t="s">
        <v>344</v>
      </c>
      <c r="AN33" s="11" t="s">
        <v>874</v>
      </c>
      <c r="AO33" s="17" t="s">
        <v>420</v>
      </c>
      <c r="AP33" s="17" t="s">
        <v>946</v>
      </c>
      <c r="AQ33" s="11" t="s">
        <v>23</v>
      </c>
      <c r="AR33" s="11" t="s">
        <v>23</v>
      </c>
      <c r="AS33" s="11" t="s">
        <v>487</v>
      </c>
      <c r="AT33" s="17" t="s">
        <v>62</v>
      </c>
      <c r="AU33" s="86" t="s">
        <v>495</v>
      </c>
      <c r="AV33" s="11" t="str">
        <f>MID(LEFT(AU33,FIND(" (",AU33)-1),FIND("/",AU33)+1,LEN(AU33))</f>
        <v>24</v>
      </c>
      <c r="AW33" s="18" t="str">
        <f>MID(LEFT(AU33,FIND("%",AU33)-1),FIND("(",AU33)+1,LEN(AU33))</f>
        <v>100</v>
      </c>
      <c r="AX33" s="11">
        <v>24</v>
      </c>
      <c r="AY33" s="58" t="s">
        <v>879</v>
      </c>
      <c r="AZ33" s="11" t="str">
        <f>LEFT(AY33,FIND(" ", AY33)-1)</f>
        <v>2.1</v>
      </c>
      <c r="BA33" s="11" t="str">
        <f>MID(LEFT(AY33,FIND("–",AY33)-1),FIND("(",AY33)+1,LEN(AY33))</f>
        <v>2.0</v>
      </c>
      <c r="BB33" s="11" t="str">
        <f>MID(LEFT(AY33,FIND(")",AY33)-1),FIND("–",AY33)+1,LEN(AY33))</f>
        <v>2.3</v>
      </c>
      <c r="BC33" s="11">
        <v>24</v>
      </c>
      <c r="BD33" s="58" t="s">
        <v>877</v>
      </c>
      <c r="BE33" s="11" t="str">
        <f>LEFT(BD33,FIND(" ", BD33)-1)</f>
        <v>228.7</v>
      </c>
      <c r="BF33" s="11" t="str">
        <f>MID(LEFT(BD33,FIND("–",BD33)-1),FIND("(",BD33)+1,LEN(BD33))</f>
        <v>186.1</v>
      </c>
      <c r="BG33" s="11" t="str">
        <f>MID(LEFT(BD33,FIND(")",BD33)-1),FIND("–",BD33)+1,LEN(BD33))</f>
        <v>281.1</v>
      </c>
      <c r="BH33" s="11" t="s">
        <v>22</v>
      </c>
      <c r="BI33" s="25" t="s">
        <v>22</v>
      </c>
      <c r="CD33" s="155"/>
      <c r="CH33" s="155"/>
      <c r="CV33" s="25"/>
      <c r="CZ33" s="25"/>
    </row>
    <row r="34" spans="1:105" s="11" customFormat="1">
      <c r="A34" s="174" t="s">
        <v>1526</v>
      </c>
      <c r="G34" s="12"/>
      <c r="H34" s="14"/>
      <c r="I34" s="10"/>
      <c r="J34" s="14"/>
      <c r="L34" s="24"/>
      <c r="N34" s="125"/>
      <c r="Z34" s="25"/>
      <c r="AE34" s="36"/>
      <c r="AI34" s="25"/>
      <c r="AJ34" s="11" t="s">
        <v>27</v>
      </c>
      <c r="AK34" s="11" t="s">
        <v>914</v>
      </c>
      <c r="AL34" s="11">
        <v>5</v>
      </c>
      <c r="AM34" s="17" t="s">
        <v>344</v>
      </c>
      <c r="AN34" s="11" t="s">
        <v>874</v>
      </c>
      <c r="AO34" s="17" t="s">
        <v>420</v>
      </c>
      <c r="AP34" s="17" t="s">
        <v>946</v>
      </c>
      <c r="AQ34" s="11" t="s">
        <v>23</v>
      </c>
      <c r="AR34" s="11" t="s">
        <v>23</v>
      </c>
      <c r="AS34" s="11" t="s">
        <v>487</v>
      </c>
      <c r="AT34" s="17" t="s">
        <v>62</v>
      </c>
      <c r="AU34" s="86" t="s">
        <v>884</v>
      </c>
      <c r="AV34" s="11" t="str">
        <f t="shared" ref="AV34" si="68">MID(LEFT(AU34,FIND(" (",AU34)-1),FIND("/",AU34)+1,LEN(AU34))</f>
        <v>23</v>
      </c>
      <c r="AW34" s="18" t="str">
        <f t="shared" ref="AW34" si="69">MID(LEFT(AU34,FIND("%",AU34)-1),FIND("(",AU34)+1,LEN(AU34))</f>
        <v>0</v>
      </c>
      <c r="AX34" s="11">
        <v>24</v>
      </c>
      <c r="AY34" s="58" t="s">
        <v>902</v>
      </c>
      <c r="AZ34" s="11" t="str">
        <f t="shared" ref="AZ34" si="70">LEFT(AY34,FIND(" ", AY34)-1)</f>
        <v>2.0</v>
      </c>
      <c r="BA34" s="11" t="str">
        <f t="shared" ref="BA34" si="71">MID(LEFT(AY34,FIND("–",AY34)-1),FIND("(",AY34)+1,LEN(AY34))</f>
        <v>2.0</v>
      </c>
      <c r="BB34" s="11" t="str">
        <f t="shared" ref="BB34" si="72">MID(LEFT(AY34,FIND(")",AY34)-1),FIND("–",AY34)+1,LEN(AY34))</f>
        <v>2.0</v>
      </c>
      <c r="BC34" s="11">
        <v>23</v>
      </c>
      <c r="BD34" s="58" t="s">
        <v>902</v>
      </c>
      <c r="BE34" s="11" t="str">
        <f t="shared" ref="BE34" si="73">LEFT(BD34,FIND(" ", BD34)-1)</f>
        <v>2.0</v>
      </c>
      <c r="BF34" s="11" t="str">
        <f t="shared" ref="BF34" si="74">MID(LEFT(BD34,FIND("–",BD34)-1),FIND("(",BD34)+1,LEN(BD34))</f>
        <v>2.0</v>
      </c>
      <c r="BG34" s="11" t="str">
        <f t="shared" ref="BG34" si="75">MID(LEFT(BD34,FIND(")",BD34)-1),FIND("–",BD34)+1,LEN(BD34))</f>
        <v>2.0</v>
      </c>
      <c r="BH34" s="11" t="s">
        <v>22</v>
      </c>
      <c r="BI34" s="25" t="s">
        <v>22</v>
      </c>
      <c r="CD34" s="155"/>
      <c r="CH34" s="155"/>
      <c r="CV34" s="25"/>
      <c r="CZ34" s="25"/>
    </row>
    <row r="35" spans="1:105" s="11" customFormat="1">
      <c r="A35" s="174" t="s">
        <v>1526</v>
      </c>
      <c r="L35" s="25"/>
      <c r="N35" s="125"/>
      <c r="Z35" s="25"/>
      <c r="AE35" s="36"/>
      <c r="AI35" s="25"/>
      <c r="AJ35" s="11" t="s">
        <v>27</v>
      </c>
      <c r="AK35" s="11" t="s">
        <v>869</v>
      </c>
      <c r="AL35" s="11">
        <v>6</v>
      </c>
      <c r="AM35" s="17" t="s">
        <v>344</v>
      </c>
      <c r="AN35" s="11" t="s">
        <v>874</v>
      </c>
      <c r="AO35" s="17" t="s">
        <v>420</v>
      </c>
      <c r="AP35" s="17" t="s">
        <v>946</v>
      </c>
      <c r="AQ35" s="11" t="s">
        <v>23</v>
      </c>
      <c r="AR35" s="11" t="s">
        <v>23</v>
      </c>
      <c r="AS35" s="11" t="s">
        <v>487</v>
      </c>
      <c r="AT35" s="17" t="s">
        <v>62</v>
      </c>
      <c r="AU35" s="86" t="s">
        <v>885</v>
      </c>
      <c r="AV35" s="11" t="str">
        <f t="shared" si="60"/>
        <v>23</v>
      </c>
      <c r="AW35" s="18" t="str">
        <f t="shared" si="61"/>
        <v>100</v>
      </c>
      <c r="AX35" s="11">
        <v>23</v>
      </c>
      <c r="AY35" s="58" t="s">
        <v>882</v>
      </c>
      <c r="AZ35" s="11" t="str">
        <f>LEFT(AY35,FIND(" ", AY35)-1)</f>
        <v>2.2</v>
      </c>
      <c r="BA35" s="11" t="str">
        <f>MID(LEFT(AY35,FIND("–",AY35)-1),FIND("(",AY35)+1,LEN(AY35))</f>
        <v>1.9</v>
      </c>
      <c r="BB35" s="11" t="str">
        <f>MID(LEFT(AY35,FIND(")",AY35)-1),FIND("–",AY35)+1,LEN(AY35))</f>
        <v>2.3</v>
      </c>
      <c r="BC35" s="11">
        <v>23</v>
      </c>
      <c r="BD35" s="58" t="s">
        <v>876</v>
      </c>
      <c r="BE35" s="11" t="str">
        <f t="shared" si="65"/>
        <v>80.7</v>
      </c>
      <c r="BF35" s="11" t="str">
        <f t="shared" si="66"/>
        <v>65.4</v>
      </c>
      <c r="BG35" s="11" t="str">
        <f t="shared" si="67"/>
        <v>99.6</v>
      </c>
      <c r="BH35" s="11" t="s">
        <v>22</v>
      </c>
      <c r="BI35" s="25" t="s">
        <v>22</v>
      </c>
      <c r="CD35" s="155"/>
      <c r="CH35" s="155"/>
      <c r="CV35" s="25"/>
      <c r="CZ35" s="25"/>
    </row>
    <row r="36" spans="1:105" s="11" customFormat="1">
      <c r="A36" s="174" t="s">
        <v>1526</v>
      </c>
      <c r="L36" s="25"/>
      <c r="N36" s="125"/>
      <c r="Z36" s="25"/>
      <c r="AE36" s="36"/>
      <c r="AI36" s="25"/>
      <c r="AJ36" s="11" t="s">
        <v>27</v>
      </c>
      <c r="AK36" s="11" t="s">
        <v>871</v>
      </c>
      <c r="AL36" s="11">
        <v>7</v>
      </c>
      <c r="AM36" s="17" t="s">
        <v>344</v>
      </c>
      <c r="AN36" s="11" t="s">
        <v>874</v>
      </c>
      <c r="AO36" s="17" t="s">
        <v>420</v>
      </c>
      <c r="AP36" s="17" t="s">
        <v>946</v>
      </c>
      <c r="AQ36" s="11" t="s">
        <v>23</v>
      </c>
      <c r="AR36" s="11" t="s">
        <v>23</v>
      </c>
      <c r="AS36" s="11" t="s">
        <v>487</v>
      </c>
      <c r="AT36" s="17" t="s">
        <v>62</v>
      </c>
      <c r="AU36" s="86" t="s">
        <v>495</v>
      </c>
      <c r="AV36" s="11" t="str">
        <f t="shared" si="60"/>
        <v>24</v>
      </c>
      <c r="AW36" s="18" t="str">
        <f t="shared" si="61"/>
        <v>100</v>
      </c>
      <c r="AX36" s="11">
        <v>24</v>
      </c>
      <c r="AY36" s="58" t="s">
        <v>881</v>
      </c>
      <c r="AZ36" s="11" t="str">
        <f>LEFT(AY36,FIND(" ", AY36)-1)</f>
        <v>2.5</v>
      </c>
      <c r="BA36" s="11" t="str">
        <f>MID(LEFT(AY36,FIND("–",AY36)-1),FIND("(",AY36)+1,LEN(AY36))</f>
        <v>2.1</v>
      </c>
      <c r="BB36" s="11" t="str">
        <f>MID(LEFT(AY36,FIND(")",AY36)-1),FIND("–",AY36)+1,LEN(AY36))</f>
        <v>2.9</v>
      </c>
      <c r="BC36" s="11">
        <v>24</v>
      </c>
      <c r="BD36" s="58" t="s">
        <v>888</v>
      </c>
      <c r="BE36" s="11" t="str">
        <f t="shared" si="65"/>
        <v>131.5</v>
      </c>
      <c r="BF36" s="11" t="str">
        <f t="shared" si="66"/>
        <v>108.2</v>
      </c>
      <c r="BG36" s="11" t="str">
        <f t="shared" si="67"/>
        <v>159.7</v>
      </c>
      <c r="BH36" s="11" t="s">
        <v>22</v>
      </c>
      <c r="BI36" s="25" t="s">
        <v>22</v>
      </c>
      <c r="CD36" s="155"/>
      <c r="CH36" s="155"/>
      <c r="CV36" s="25"/>
      <c r="CZ36" s="25"/>
    </row>
    <row r="37" spans="1:105" s="11" customFormat="1">
      <c r="A37" s="174" t="s">
        <v>1526</v>
      </c>
      <c r="L37" s="25"/>
      <c r="N37" s="125"/>
      <c r="Z37" s="25"/>
      <c r="AE37" s="36"/>
      <c r="AI37" s="25"/>
      <c r="AJ37" s="11" t="s">
        <v>27</v>
      </c>
      <c r="AK37" s="11" t="s">
        <v>873</v>
      </c>
      <c r="AL37" s="11">
        <v>8</v>
      </c>
      <c r="AM37" s="17" t="s">
        <v>344</v>
      </c>
      <c r="AN37" s="11" t="s">
        <v>874</v>
      </c>
      <c r="AO37" s="17" t="s">
        <v>420</v>
      </c>
      <c r="AP37" s="17" t="s">
        <v>946</v>
      </c>
      <c r="AQ37" s="11" t="s">
        <v>23</v>
      </c>
      <c r="AR37" s="11" t="s">
        <v>23</v>
      </c>
      <c r="AS37" s="11" t="s">
        <v>487</v>
      </c>
      <c r="AT37" s="17" t="s">
        <v>62</v>
      </c>
      <c r="AU37" s="86" t="s">
        <v>885</v>
      </c>
      <c r="AV37" s="11" t="str">
        <f t="shared" si="60"/>
        <v>23</v>
      </c>
      <c r="AW37" s="18" t="str">
        <f t="shared" si="61"/>
        <v>100</v>
      </c>
      <c r="AX37" s="11">
        <v>24</v>
      </c>
      <c r="AY37" s="58" t="s">
        <v>883</v>
      </c>
      <c r="AZ37" s="11" t="str">
        <f t="shared" si="62"/>
        <v>2.3</v>
      </c>
      <c r="BA37" s="11" t="str">
        <f t="shared" si="63"/>
        <v>2.0</v>
      </c>
      <c r="BB37" s="11" t="str">
        <f t="shared" si="64"/>
        <v>2.6</v>
      </c>
      <c r="BC37" s="11">
        <v>23</v>
      </c>
      <c r="BD37" s="58" t="s">
        <v>1260</v>
      </c>
      <c r="BE37" s="11" t="str">
        <f t="shared" si="65"/>
        <v>170.9</v>
      </c>
      <c r="BF37" s="11" t="str">
        <f t="shared" si="66"/>
        <v>133.0</v>
      </c>
      <c r="BG37" s="11" t="str">
        <f t="shared" si="67"/>
        <v>219.5</v>
      </c>
      <c r="BH37" s="11" t="s">
        <v>22</v>
      </c>
      <c r="BI37" s="25" t="s">
        <v>22</v>
      </c>
      <c r="CD37" s="155"/>
      <c r="CH37" s="155"/>
      <c r="CV37" s="25"/>
      <c r="CZ37" s="25"/>
    </row>
    <row r="38" spans="1:105" s="11" customFormat="1">
      <c r="A38" s="174" t="s">
        <v>1526</v>
      </c>
      <c r="L38" s="25"/>
      <c r="N38" s="125"/>
      <c r="Z38" s="25"/>
      <c r="AE38" s="36"/>
      <c r="AI38" s="25"/>
      <c r="AJ38" s="11" t="s">
        <v>60</v>
      </c>
      <c r="AK38" s="11" t="s">
        <v>22</v>
      </c>
      <c r="AL38" s="11" t="s">
        <v>22</v>
      </c>
      <c r="AM38" s="11" t="s">
        <v>26</v>
      </c>
      <c r="AN38" s="11" t="s">
        <v>22</v>
      </c>
      <c r="AO38" s="11" t="s">
        <v>22</v>
      </c>
      <c r="AP38" s="11" t="s">
        <v>22</v>
      </c>
      <c r="AQ38" s="11" t="s">
        <v>23</v>
      </c>
      <c r="AR38" s="11" t="s">
        <v>23</v>
      </c>
      <c r="AS38" s="11" t="s">
        <v>22</v>
      </c>
      <c r="AT38" s="11" t="s">
        <v>22</v>
      </c>
      <c r="AU38" s="84" t="s">
        <v>22</v>
      </c>
      <c r="AV38" s="11" t="s">
        <v>22</v>
      </c>
      <c r="AW38" s="11" t="s">
        <v>22</v>
      </c>
      <c r="AX38" s="11" t="s">
        <v>22</v>
      </c>
      <c r="AY38" s="11" t="s">
        <v>22</v>
      </c>
      <c r="AZ38" s="11" t="s">
        <v>22</v>
      </c>
      <c r="BA38" s="11" t="s">
        <v>22</v>
      </c>
      <c r="BB38" s="11" t="s">
        <v>22</v>
      </c>
      <c r="BC38" s="11" t="s">
        <v>22</v>
      </c>
      <c r="BD38" s="11" t="s">
        <v>22</v>
      </c>
      <c r="BE38" s="11" t="s">
        <v>22</v>
      </c>
      <c r="BF38" s="11" t="s">
        <v>22</v>
      </c>
      <c r="BG38" s="11" t="s">
        <v>22</v>
      </c>
      <c r="BH38" s="11" t="s">
        <v>22</v>
      </c>
      <c r="BI38" s="25" t="s">
        <v>22</v>
      </c>
      <c r="CD38" s="155"/>
      <c r="CH38" s="155"/>
      <c r="CV38" s="25"/>
      <c r="CZ38" s="25"/>
    </row>
    <row r="40" spans="1:105" s="94" customFormat="1">
      <c r="A40" s="93" t="s">
        <v>1527</v>
      </c>
      <c r="B40" s="94" t="s">
        <v>854</v>
      </c>
      <c r="C40" s="94" t="s">
        <v>34</v>
      </c>
      <c r="D40" s="94" t="s">
        <v>855</v>
      </c>
      <c r="E40" s="94" t="s">
        <v>11</v>
      </c>
      <c r="F40" s="94" t="s">
        <v>2325</v>
      </c>
      <c r="G40" s="93" t="s">
        <v>856</v>
      </c>
      <c r="H40" s="95" t="s">
        <v>857</v>
      </c>
      <c r="I40" s="93" t="s">
        <v>1171</v>
      </c>
      <c r="J40" s="95" t="s">
        <v>859</v>
      </c>
      <c r="K40" s="94" t="s">
        <v>860</v>
      </c>
      <c r="L40" s="96">
        <v>44119</v>
      </c>
      <c r="M40" s="94" t="s">
        <v>526</v>
      </c>
      <c r="N40" s="126">
        <v>43969</v>
      </c>
      <c r="O40" s="94" t="s">
        <v>24</v>
      </c>
      <c r="P40" s="94" t="s">
        <v>24</v>
      </c>
      <c r="Q40" s="94" t="s">
        <v>236</v>
      </c>
      <c r="R40" s="94" t="s">
        <v>89</v>
      </c>
      <c r="S40" s="94" t="s">
        <v>48</v>
      </c>
      <c r="T40" s="94" t="s">
        <v>23</v>
      </c>
      <c r="U40" s="94" t="s">
        <v>23</v>
      </c>
      <c r="V40" s="94">
        <v>448</v>
      </c>
      <c r="W40" s="94" t="s">
        <v>24</v>
      </c>
      <c r="X40" s="94" t="s">
        <v>370</v>
      </c>
      <c r="Y40" s="97" t="s">
        <v>889</v>
      </c>
      <c r="Z40" s="98" t="s">
        <v>890</v>
      </c>
      <c r="AA40" s="94" t="s">
        <v>864</v>
      </c>
      <c r="AB40" s="94" t="s">
        <v>891</v>
      </c>
      <c r="AC40" s="94" t="s">
        <v>127</v>
      </c>
      <c r="AD40" s="94" t="s">
        <v>1313</v>
      </c>
      <c r="AE40" s="99" t="s">
        <v>892</v>
      </c>
      <c r="AF40" s="94" t="s">
        <v>137</v>
      </c>
      <c r="AG40" s="94" t="s">
        <v>1005</v>
      </c>
      <c r="AH40" s="94" t="s">
        <v>452</v>
      </c>
      <c r="AI40" s="98" t="s">
        <v>22</v>
      </c>
      <c r="AJ40" s="94" t="s">
        <v>27</v>
      </c>
      <c r="AK40" s="94" t="s">
        <v>105</v>
      </c>
      <c r="AL40" s="94">
        <v>1</v>
      </c>
      <c r="AM40" s="97" t="s">
        <v>344</v>
      </c>
      <c r="AN40" s="94" t="s">
        <v>874</v>
      </c>
      <c r="AO40" s="97" t="s">
        <v>420</v>
      </c>
      <c r="AP40" s="97" t="s">
        <v>946</v>
      </c>
      <c r="AQ40" s="94" t="s">
        <v>23</v>
      </c>
      <c r="AR40" s="94" t="s">
        <v>23</v>
      </c>
      <c r="AS40" s="94" t="s">
        <v>897</v>
      </c>
      <c r="AT40" s="97" t="s">
        <v>62</v>
      </c>
      <c r="AU40" s="100" t="s">
        <v>903</v>
      </c>
      <c r="AV40" s="94" t="str">
        <f t="shared" ref="AV40:AV44" si="76">MID(LEFT(AU40,FIND(" (",AU40)-1),FIND("/",AU40)+1,LEN(AU40))</f>
        <v>83</v>
      </c>
      <c r="AW40" s="101" t="str">
        <f t="shared" ref="AW40:AW44" si="77">MID(LEFT(AU40,FIND("%",AU40)-1),FIND("(",AU40)+1,LEN(AU40))</f>
        <v>0</v>
      </c>
      <c r="AX40" s="94">
        <f>28*4</f>
        <v>112</v>
      </c>
      <c r="AY40" s="102" t="s">
        <v>902</v>
      </c>
      <c r="AZ40" s="94" t="str">
        <f t="shared" ref="AZ40:AZ42" si="78">LEFT(AY40,FIND(" ", AY40)-1)</f>
        <v>2.0</v>
      </c>
      <c r="BA40" s="94" t="str">
        <f t="shared" ref="BA40:BA42" si="79">MID(LEFT(AY40,FIND("–",AY40)-1),FIND("(",AY40)+1,LEN(AY40))</f>
        <v>2.0</v>
      </c>
      <c r="BB40" s="94" t="str">
        <f t="shared" ref="BB40:BB42" si="80">MID(LEFT(AY40,FIND(")",AY40)-1),FIND("–",AY40)+1,LEN(AY40))</f>
        <v>2.0</v>
      </c>
      <c r="BC40" s="94">
        <v>83</v>
      </c>
      <c r="BD40" s="102" t="s">
        <v>902</v>
      </c>
      <c r="BE40" s="94" t="str">
        <f t="shared" ref="BE40:BE44" si="81">LEFT(BD40,FIND(" ", BD40)-1)</f>
        <v>2.0</v>
      </c>
      <c r="BF40" s="94" t="str">
        <f t="shared" ref="BF40:BF44" si="82">MID(LEFT(BD40,FIND("–",BD40)-1),FIND("(",BD40)+1,LEN(BD40))</f>
        <v>2.0</v>
      </c>
      <c r="BG40" s="94" t="str">
        <f t="shared" ref="BG40:BG44" si="83">MID(LEFT(BD40,FIND(")",BD40)-1),FIND("–",BD40)+1,LEN(BD40))</f>
        <v>2.0</v>
      </c>
      <c r="BH40" s="94" t="s">
        <v>22</v>
      </c>
      <c r="BI40" s="98" t="s">
        <v>22</v>
      </c>
      <c r="BJ40" s="94" t="s">
        <v>26</v>
      </c>
      <c r="BK40" s="94" t="s">
        <v>22</v>
      </c>
      <c r="BL40" s="94" t="s">
        <v>22</v>
      </c>
      <c r="BM40" s="94" t="s">
        <v>22</v>
      </c>
      <c r="BN40" s="94" t="s">
        <v>22</v>
      </c>
      <c r="BO40" s="94" t="s">
        <v>22</v>
      </c>
      <c r="BP40" s="94" t="s">
        <v>22</v>
      </c>
      <c r="BQ40" s="94" t="s">
        <v>22</v>
      </c>
      <c r="BR40" s="94" t="s">
        <v>22</v>
      </c>
      <c r="BS40" s="94" t="s">
        <v>22</v>
      </c>
      <c r="BT40" s="94" t="s">
        <v>22</v>
      </c>
      <c r="BU40" s="94" t="s">
        <v>22</v>
      </c>
      <c r="BV40" s="94" t="s">
        <v>22</v>
      </c>
      <c r="BW40" s="94" t="s">
        <v>22</v>
      </c>
      <c r="BX40" s="94" t="s">
        <v>22</v>
      </c>
      <c r="BY40" s="94" t="s">
        <v>22</v>
      </c>
      <c r="BZ40" s="94" t="s">
        <v>22</v>
      </c>
      <c r="CA40" s="94" t="s">
        <v>22</v>
      </c>
      <c r="CB40" s="94" t="s">
        <v>22</v>
      </c>
      <c r="CC40" s="94" t="s">
        <v>22</v>
      </c>
      <c r="CD40" s="103" t="s">
        <v>22</v>
      </c>
      <c r="CE40" s="94" t="s">
        <v>22</v>
      </c>
      <c r="CF40" s="94" t="s">
        <v>22</v>
      </c>
      <c r="CG40" s="94" t="s">
        <v>22</v>
      </c>
      <c r="CH40" s="103" t="s">
        <v>26</v>
      </c>
      <c r="CI40" s="94" t="s">
        <v>22</v>
      </c>
      <c r="CJ40" s="94" t="s">
        <v>22</v>
      </c>
      <c r="CK40" s="94" t="s">
        <v>22</v>
      </c>
      <c r="CL40" s="94" t="s">
        <v>22</v>
      </c>
      <c r="CM40" s="94" t="s">
        <v>22</v>
      </c>
      <c r="CN40" s="94" t="s">
        <v>22</v>
      </c>
      <c r="CO40" s="94" t="s">
        <v>22</v>
      </c>
      <c r="CP40" s="94" t="s">
        <v>22</v>
      </c>
      <c r="CQ40" s="94" t="s">
        <v>22</v>
      </c>
      <c r="CR40" s="94" t="s">
        <v>22</v>
      </c>
      <c r="CS40" s="94" t="s">
        <v>22</v>
      </c>
      <c r="CT40" s="94" t="s">
        <v>22</v>
      </c>
      <c r="CU40" s="94" t="s">
        <v>22</v>
      </c>
      <c r="CV40" s="98" t="s">
        <v>22</v>
      </c>
      <c r="CW40" s="94" t="s">
        <v>908</v>
      </c>
      <c r="CX40" s="94" t="s">
        <v>22</v>
      </c>
      <c r="CY40" s="94" t="s">
        <v>911</v>
      </c>
      <c r="CZ40" s="98" t="s">
        <v>24</v>
      </c>
      <c r="DA40" s="94" t="s">
        <v>68</v>
      </c>
    </row>
    <row r="41" spans="1:105" s="11" customFormat="1">
      <c r="A41" s="174" t="s">
        <v>1527</v>
      </c>
      <c r="G41" s="12"/>
      <c r="H41" s="14"/>
      <c r="I41" s="10"/>
      <c r="J41" s="14"/>
      <c r="L41" s="24"/>
      <c r="N41" s="125"/>
      <c r="Z41" s="25"/>
      <c r="AE41" s="36"/>
      <c r="AI41" s="25"/>
      <c r="AJ41" s="11" t="s">
        <v>27</v>
      </c>
      <c r="AK41" s="11" t="s">
        <v>893</v>
      </c>
      <c r="AL41" s="11">
        <v>2</v>
      </c>
      <c r="AM41" s="17" t="s">
        <v>344</v>
      </c>
      <c r="AN41" s="11" t="s">
        <v>874</v>
      </c>
      <c r="AO41" s="17" t="s">
        <v>420</v>
      </c>
      <c r="AP41" s="17" t="s">
        <v>946</v>
      </c>
      <c r="AQ41" s="11" t="s">
        <v>23</v>
      </c>
      <c r="AR41" s="11" t="s">
        <v>23</v>
      </c>
      <c r="AS41" s="11" t="s">
        <v>897</v>
      </c>
      <c r="AT41" s="17" t="s">
        <v>62</v>
      </c>
      <c r="AU41" s="86" t="s">
        <v>904</v>
      </c>
      <c r="AV41" s="11" t="str">
        <f t="shared" si="76"/>
        <v>84</v>
      </c>
      <c r="AW41" s="18" t="str">
        <f t="shared" si="77"/>
        <v>100</v>
      </c>
      <c r="AX41" s="11">
        <v>84</v>
      </c>
      <c r="AY41" s="58" t="s">
        <v>902</v>
      </c>
      <c r="AZ41" s="11" t="str">
        <f t="shared" si="78"/>
        <v>2.0</v>
      </c>
      <c r="BA41" s="11" t="str">
        <f t="shared" si="79"/>
        <v>2.0</v>
      </c>
      <c r="BB41" s="11" t="str">
        <f t="shared" si="80"/>
        <v>2.0</v>
      </c>
      <c r="BC41" s="11">
        <v>84</v>
      </c>
      <c r="BD41" s="58" t="s">
        <v>898</v>
      </c>
      <c r="BE41" s="11" t="str">
        <f t="shared" si="81"/>
        <v>14.7</v>
      </c>
      <c r="BF41" s="11" t="str">
        <f t="shared" si="82"/>
        <v>11.6</v>
      </c>
      <c r="BG41" s="11" t="str">
        <f t="shared" si="83"/>
        <v>18.8</v>
      </c>
      <c r="BH41" s="11" t="s">
        <v>22</v>
      </c>
      <c r="BI41" s="25" t="s">
        <v>22</v>
      </c>
      <c r="CD41" s="155"/>
      <c r="CH41" s="155"/>
      <c r="CV41" s="25"/>
      <c r="CZ41" s="25"/>
    </row>
    <row r="42" spans="1:105" s="11" customFormat="1">
      <c r="A42" s="174" t="s">
        <v>1527</v>
      </c>
      <c r="G42" s="12"/>
      <c r="H42" s="14"/>
      <c r="I42" s="10"/>
      <c r="J42" s="14"/>
      <c r="L42" s="24"/>
      <c r="N42" s="125"/>
      <c r="Z42" s="25"/>
      <c r="AE42" s="36"/>
      <c r="AI42" s="25"/>
      <c r="AJ42" s="11" t="s">
        <v>27</v>
      </c>
      <c r="AK42" s="11" t="s">
        <v>895</v>
      </c>
      <c r="AL42" s="11">
        <v>3</v>
      </c>
      <c r="AM42" s="17" t="s">
        <v>344</v>
      </c>
      <c r="AN42" s="11" t="s">
        <v>874</v>
      </c>
      <c r="AO42" s="17" t="s">
        <v>420</v>
      </c>
      <c r="AP42" s="17" t="s">
        <v>946</v>
      </c>
      <c r="AQ42" s="11" t="s">
        <v>23</v>
      </c>
      <c r="AR42" s="11" t="s">
        <v>23</v>
      </c>
      <c r="AS42" s="11" t="s">
        <v>897</v>
      </c>
      <c r="AT42" s="17" t="s">
        <v>62</v>
      </c>
      <c r="AU42" s="86" t="s">
        <v>499</v>
      </c>
      <c r="AV42" s="11" t="str">
        <f t="shared" si="76"/>
        <v>42</v>
      </c>
      <c r="AW42" s="18" t="str">
        <f t="shared" si="77"/>
        <v>100</v>
      </c>
      <c r="AX42" s="11">
        <v>84</v>
      </c>
      <c r="AY42" s="58" t="s">
        <v>880</v>
      </c>
      <c r="AZ42" s="11" t="str">
        <f t="shared" si="78"/>
        <v>2.1</v>
      </c>
      <c r="BA42" s="11" t="str">
        <f t="shared" si="79"/>
        <v>2.0</v>
      </c>
      <c r="BB42" s="11" t="str">
        <f t="shared" si="80"/>
        <v>2.2</v>
      </c>
      <c r="BC42" s="11">
        <v>42</v>
      </c>
      <c r="BD42" s="58" t="s">
        <v>907</v>
      </c>
      <c r="BE42" s="11" t="str">
        <f t="shared" si="81"/>
        <v>169.5</v>
      </c>
      <c r="BF42" s="11" t="str">
        <f t="shared" si="82"/>
        <v>132.2</v>
      </c>
      <c r="BG42" s="11" t="str">
        <f t="shared" si="83"/>
        <v>217.1</v>
      </c>
      <c r="BH42" s="11" t="s">
        <v>22</v>
      </c>
      <c r="BI42" s="25" t="s">
        <v>22</v>
      </c>
      <c r="CD42" s="155"/>
      <c r="CH42" s="155"/>
      <c r="CV42" s="25"/>
      <c r="CZ42" s="25"/>
    </row>
    <row r="43" spans="1:105" s="11" customFormat="1">
      <c r="A43" s="174" t="s">
        <v>1527</v>
      </c>
      <c r="L43" s="25"/>
      <c r="N43" s="125"/>
      <c r="Z43" s="25"/>
      <c r="AE43" s="36"/>
      <c r="AI43" s="25"/>
      <c r="AJ43" s="11" t="s">
        <v>27</v>
      </c>
      <c r="AK43" s="11" t="s">
        <v>894</v>
      </c>
      <c r="AL43" s="11">
        <v>4</v>
      </c>
      <c r="AM43" s="17" t="s">
        <v>344</v>
      </c>
      <c r="AN43" s="11" t="s">
        <v>874</v>
      </c>
      <c r="AO43" s="17" t="s">
        <v>420</v>
      </c>
      <c r="AP43" s="17" t="s">
        <v>946</v>
      </c>
      <c r="AQ43" s="11" t="s">
        <v>23</v>
      </c>
      <c r="AR43" s="11" t="s">
        <v>23</v>
      </c>
      <c r="AS43" s="11" t="s">
        <v>897</v>
      </c>
      <c r="AT43" s="17" t="s">
        <v>62</v>
      </c>
      <c r="AU43" s="86" t="s">
        <v>905</v>
      </c>
      <c r="AV43" s="11" t="str">
        <f t="shared" si="76"/>
        <v>39</v>
      </c>
      <c r="AW43" s="18" t="str">
        <f t="shared" si="77"/>
        <v>100</v>
      </c>
      <c r="AX43" s="11">
        <v>84</v>
      </c>
      <c r="AY43" s="58" t="s">
        <v>901</v>
      </c>
      <c r="AZ43" s="11" t="str">
        <f>LEFT(AY43,FIND(" ", AY43)-1)</f>
        <v>2.1</v>
      </c>
      <c r="BA43" s="11" t="str">
        <f>MID(LEFT(AY43,FIND("–",AY43)-1),FIND("(",AY43)+1,LEN(AY43))</f>
        <v>2.0</v>
      </c>
      <c r="BB43" s="11" t="str">
        <f>MID(LEFT(AY43,FIND(")",AY43)-1),FIND("–",AY43)+1,LEN(AY43))</f>
        <v>2.1</v>
      </c>
      <c r="BC43" s="11">
        <v>39</v>
      </c>
      <c r="BD43" s="58" t="s">
        <v>899</v>
      </c>
      <c r="BE43" s="11" t="str">
        <f t="shared" si="81"/>
        <v>282.7</v>
      </c>
      <c r="BF43" s="11" t="str">
        <f t="shared" si="82"/>
        <v>221.2</v>
      </c>
      <c r="BG43" s="11" t="str">
        <f t="shared" si="83"/>
        <v>361.4</v>
      </c>
      <c r="BH43" s="11" t="s">
        <v>22</v>
      </c>
      <c r="BI43" s="25" t="s">
        <v>22</v>
      </c>
      <c r="CD43" s="155"/>
      <c r="CH43" s="155"/>
      <c r="CV43" s="25"/>
      <c r="CZ43" s="25"/>
    </row>
    <row r="44" spans="1:105" s="11" customFormat="1">
      <c r="A44" s="174" t="s">
        <v>1527</v>
      </c>
      <c r="L44" s="25"/>
      <c r="N44" s="125"/>
      <c r="Z44" s="25"/>
      <c r="AE44" s="36"/>
      <c r="AI44" s="25"/>
      <c r="AJ44" s="11" t="s">
        <v>27</v>
      </c>
      <c r="AK44" s="11" t="s">
        <v>896</v>
      </c>
      <c r="AL44" s="11">
        <v>5</v>
      </c>
      <c r="AM44" s="17" t="s">
        <v>344</v>
      </c>
      <c r="AN44" s="11" t="s">
        <v>874</v>
      </c>
      <c r="AO44" s="17" t="s">
        <v>420</v>
      </c>
      <c r="AP44" s="17" t="s">
        <v>946</v>
      </c>
      <c r="AQ44" s="11" t="s">
        <v>23</v>
      </c>
      <c r="AR44" s="11" t="s">
        <v>23</v>
      </c>
      <c r="AS44" s="11" t="s">
        <v>897</v>
      </c>
      <c r="AT44" s="17" t="s">
        <v>62</v>
      </c>
      <c r="AU44" s="86" t="s">
        <v>906</v>
      </c>
      <c r="AV44" s="11" t="str">
        <f t="shared" si="76"/>
        <v>83</v>
      </c>
      <c r="AW44" s="18" t="str">
        <f t="shared" si="77"/>
        <v>100</v>
      </c>
      <c r="AX44" s="11">
        <v>84</v>
      </c>
      <c r="AY44" s="58" t="s">
        <v>902</v>
      </c>
      <c r="AZ44" s="11" t="str">
        <f>LEFT(AY44,FIND(" ", AY44)-1)</f>
        <v>2.0</v>
      </c>
      <c r="BA44" s="11" t="str">
        <f>MID(LEFT(AY44,FIND("–",AY44)-1),FIND("(",AY44)+1,LEN(AY44))</f>
        <v>2.0</v>
      </c>
      <c r="BB44" s="11" t="str">
        <f>MID(LEFT(AY44,FIND(")",AY44)-1),FIND("–",AY44)+1,LEN(AY44))</f>
        <v>2.0</v>
      </c>
      <c r="BC44" s="11">
        <v>83</v>
      </c>
      <c r="BD44" s="58" t="s">
        <v>900</v>
      </c>
      <c r="BE44" s="11" t="str">
        <f t="shared" si="81"/>
        <v>218.0</v>
      </c>
      <c r="BF44" s="11" t="str">
        <f t="shared" si="82"/>
        <v>181.8</v>
      </c>
      <c r="BG44" s="11" t="str">
        <f t="shared" si="83"/>
        <v>261.3</v>
      </c>
      <c r="BH44" s="11" t="s">
        <v>22</v>
      </c>
      <c r="BI44" s="25" t="s">
        <v>22</v>
      </c>
      <c r="CD44" s="155"/>
      <c r="CH44" s="155"/>
      <c r="CV44" s="25"/>
      <c r="CZ44" s="25"/>
    </row>
    <row r="45" spans="1:105" s="11" customFormat="1">
      <c r="A45" s="174" t="s">
        <v>1527</v>
      </c>
      <c r="L45" s="25"/>
      <c r="N45" s="125"/>
      <c r="Z45" s="25"/>
      <c r="AE45" s="36"/>
      <c r="AI45" s="25"/>
      <c r="AJ45" s="11" t="s">
        <v>60</v>
      </c>
      <c r="AK45" s="11" t="s">
        <v>22</v>
      </c>
      <c r="AL45" s="11" t="s">
        <v>22</v>
      </c>
      <c r="AM45" s="11" t="s">
        <v>26</v>
      </c>
      <c r="AN45" s="11" t="s">
        <v>22</v>
      </c>
      <c r="AO45" s="11" t="s">
        <v>22</v>
      </c>
      <c r="AP45" s="11" t="s">
        <v>22</v>
      </c>
      <c r="AQ45" s="11" t="s">
        <v>23</v>
      </c>
      <c r="AR45" s="11" t="s">
        <v>23</v>
      </c>
      <c r="AS45" s="11" t="s">
        <v>22</v>
      </c>
      <c r="AT45" s="11" t="s">
        <v>22</v>
      </c>
      <c r="AU45" s="84" t="s">
        <v>22</v>
      </c>
      <c r="AV45" s="11" t="s">
        <v>22</v>
      </c>
      <c r="AW45" s="11" t="s">
        <v>22</v>
      </c>
      <c r="AX45" s="11" t="s">
        <v>22</v>
      </c>
      <c r="AY45" s="11" t="s">
        <v>22</v>
      </c>
      <c r="AZ45" s="11" t="s">
        <v>22</v>
      </c>
      <c r="BA45" s="11" t="s">
        <v>22</v>
      </c>
      <c r="BB45" s="11" t="s">
        <v>22</v>
      </c>
      <c r="BC45" s="11" t="s">
        <v>22</v>
      </c>
      <c r="BD45" s="11" t="s">
        <v>22</v>
      </c>
      <c r="BE45" s="11" t="s">
        <v>22</v>
      </c>
      <c r="BF45" s="11" t="s">
        <v>22</v>
      </c>
      <c r="BG45" s="11" t="s">
        <v>22</v>
      </c>
      <c r="BH45" s="11" t="s">
        <v>22</v>
      </c>
      <c r="BI45" s="25" t="s">
        <v>22</v>
      </c>
      <c r="CD45" s="155"/>
      <c r="CH45" s="155"/>
      <c r="CV45" s="25"/>
      <c r="CZ45" s="25"/>
    </row>
    <row r="47" spans="1:105" s="94" customFormat="1">
      <c r="A47" s="93" t="s">
        <v>1538</v>
      </c>
      <c r="B47" s="94" t="s">
        <v>1535</v>
      </c>
      <c r="C47" s="94" t="s">
        <v>34</v>
      </c>
      <c r="D47" s="94" t="s">
        <v>2209</v>
      </c>
      <c r="E47" s="94" t="s">
        <v>10</v>
      </c>
      <c r="F47" s="94" t="s">
        <v>2325</v>
      </c>
      <c r="G47" s="93" t="s">
        <v>1536</v>
      </c>
      <c r="H47" s="114" t="s">
        <v>1537</v>
      </c>
      <c r="I47" s="93" t="s">
        <v>1854</v>
      </c>
      <c r="J47" s="95" t="s">
        <v>1855</v>
      </c>
      <c r="K47" s="94" t="s">
        <v>1856</v>
      </c>
      <c r="L47" s="96">
        <v>44217</v>
      </c>
      <c r="M47" s="94" t="s">
        <v>528</v>
      </c>
      <c r="N47" s="126">
        <v>44025</v>
      </c>
      <c r="O47" s="94" t="s">
        <v>24</v>
      </c>
      <c r="P47" s="94" t="s">
        <v>24</v>
      </c>
      <c r="Q47" s="94" t="s">
        <v>236</v>
      </c>
      <c r="R47" s="94" t="s">
        <v>1539</v>
      </c>
      <c r="S47" s="94" t="s">
        <v>48</v>
      </c>
      <c r="T47" s="94" t="s">
        <v>23</v>
      </c>
      <c r="U47" s="94" t="s">
        <v>23</v>
      </c>
      <c r="V47" s="94">
        <v>375</v>
      </c>
      <c r="W47" s="94" t="s">
        <v>24</v>
      </c>
      <c r="X47" s="94" t="s">
        <v>135</v>
      </c>
      <c r="Y47" s="94" t="s">
        <v>1857</v>
      </c>
      <c r="Z47" s="98" t="s">
        <v>1858</v>
      </c>
      <c r="AA47" s="94" t="s">
        <v>1541</v>
      </c>
      <c r="AB47" s="94" t="s">
        <v>1540</v>
      </c>
      <c r="AC47" s="94" t="s">
        <v>127</v>
      </c>
      <c r="AD47" s="94" t="s">
        <v>1542</v>
      </c>
      <c r="AE47" s="99" t="s">
        <v>1543</v>
      </c>
      <c r="AF47" s="94" t="s">
        <v>137</v>
      </c>
      <c r="AG47" s="94" t="s">
        <v>452</v>
      </c>
      <c r="AH47" s="94" t="s">
        <v>452</v>
      </c>
      <c r="AI47" s="98" t="s">
        <v>22</v>
      </c>
      <c r="AJ47" s="94" t="s">
        <v>27</v>
      </c>
      <c r="AK47" s="94" t="s">
        <v>1547</v>
      </c>
      <c r="AL47" s="94">
        <v>1</v>
      </c>
      <c r="AM47" s="94" t="s">
        <v>1534</v>
      </c>
      <c r="AN47" s="94" t="s">
        <v>44</v>
      </c>
      <c r="AO47" s="97" t="s">
        <v>78</v>
      </c>
      <c r="AP47" s="97" t="s">
        <v>949</v>
      </c>
      <c r="AQ47" s="94" t="s">
        <v>23</v>
      </c>
      <c r="AR47" s="94" t="s">
        <v>23</v>
      </c>
      <c r="AS47" s="94" t="s">
        <v>487</v>
      </c>
      <c r="AT47" s="97" t="s">
        <v>62</v>
      </c>
      <c r="AU47" s="184" t="s">
        <v>1866</v>
      </c>
      <c r="AV47" s="94">
        <v>73</v>
      </c>
      <c r="AW47" s="94">
        <v>66</v>
      </c>
      <c r="AX47" s="94">
        <v>73</v>
      </c>
      <c r="AY47" s="102" t="s">
        <v>1549</v>
      </c>
      <c r="AZ47" s="94" t="str">
        <f t="shared" ref="AZ47" si="84">LEFT(AY47,FIND(" ", AY47)-1)</f>
        <v>500</v>
      </c>
      <c r="BA47" s="94" t="str">
        <f t="shared" ref="BA47" si="85">MID(LEFT(AY47,FIND("–",AY47)-1),FIND("(",AY47)+1,LEN(AY47))</f>
        <v>500</v>
      </c>
      <c r="BB47" s="94" t="str">
        <f t="shared" ref="BB47" si="86">MID(LEFT(AY47,FIND(")",AY47)-1),FIND("–",AY47)+1,LEN(AY47))</f>
        <v>500</v>
      </c>
      <c r="BC47" s="94">
        <v>73</v>
      </c>
      <c r="BD47" s="102" t="s">
        <v>1860</v>
      </c>
      <c r="BE47" s="94" t="str">
        <f t="shared" ref="BE47" si="87">LEFT(BD47,FIND(" ", BD47)-1)</f>
        <v>2,000.0</v>
      </c>
      <c r="BF47" s="94" t="str">
        <f t="shared" ref="BF47" si="88">MID(LEFT(BD47,FIND("–",BD47)-1),FIND("(",BD47)+1,LEN(BD47))</f>
        <v>1,654.6</v>
      </c>
      <c r="BG47" s="94" t="str">
        <f t="shared" ref="BG47" si="89">MID(LEFT(BD47,FIND(")",BD47)-1),FIND("–",BD47)+1,LEN(BD47))</f>
        <v>2,417.5</v>
      </c>
      <c r="BH47" s="94" t="s">
        <v>22</v>
      </c>
      <c r="BI47" s="98" t="s">
        <v>1893</v>
      </c>
      <c r="BJ47" s="94" t="s">
        <v>26</v>
      </c>
      <c r="BK47" s="94" t="s">
        <v>22</v>
      </c>
      <c r="BL47" s="94" t="s">
        <v>22</v>
      </c>
      <c r="BM47" s="94" t="s">
        <v>22</v>
      </c>
      <c r="BN47" s="94" t="s">
        <v>22</v>
      </c>
      <c r="BO47" s="94" t="s">
        <v>22</v>
      </c>
      <c r="BP47" s="94" t="s">
        <v>22</v>
      </c>
      <c r="BQ47" s="94" t="s">
        <v>22</v>
      </c>
      <c r="BR47" s="94" t="s">
        <v>22</v>
      </c>
      <c r="BS47" s="94" t="s">
        <v>22</v>
      </c>
      <c r="BT47" s="94" t="s">
        <v>22</v>
      </c>
      <c r="BU47" s="94" t="s">
        <v>22</v>
      </c>
      <c r="BV47" s="94" t="s">
        <v>22</v>
      </c>
      <c r="BW47" s="94" t="s">
        <v>22</v>
      </c>
      <c r="BX47" s="94" t="s">
        <v>22</v>
      </c>
      <c r="BY47" s="94" t="s">
        <v>22</v>
      </c>
      <c r="BZ47" s="94" t="s">
        <v>22</v>
      </c>
      <c r="CA47" s="94" t="s">
        <v>22</v>
      </c>
      <c r="CB47" s="94" t="s">
        <v>22</v>
      </c>
      <c r="CC47" s="94" t="s">
        <v>22</v>
      </c>
      <c r="CD47" s="103" t="s">
        <v>22</v>
      </c>
      <c r="CE47" s="94" t="s">
        <v>22</v>
      </c>
      <c r="CF47" s="94" t="s">
        <v>22</v>
      </c>
      <c r="CG47" s="94" t="s">
        <v>22</v>
      </c>
      <c r="CH47" s="103" t="s">
        <v>26</v>
      </c>
      <c r="CI47" s="94" t="s">
        <v>22</v>
      </c>
      <c r="CJ47" s="94" t="s">
        <v>22</v>
      </c>
      <c r="CK47" s="94" t="s">
        <v>22</v>
      </c>
      <c r="CL47" s="94" t="s">
        <v>22</v>
      </c>
      <c r="CM47" s="94" t="s">
        <v>22</v>
      </c>
      <c r="CN47" s="94" t="s">
        <v>22</v>
      </c>
      <c r="CO47" s="94" t="s">
        <v>22</v>
      </c>
      <c r="CP47" s="94" t="s">
        <v>22</v>
      </c>
      <c r="CQ47" s="94" t="s">
        <v>22</v>
      </c>
      <c r="CR47" s="94" t="s">
        <v>22</v>
      </c>
      <c r="CS47" s="94" t="s">
        <v>22</v>
      </c>
      <c r="CT47" s="94" t="s">
        <v>22</v>
      </c>
      <c r="CU47" s="94" t="s">
        <v>22</v>
      </c>
      <c r="CV47" s="98" t="s">
        <v>22</v>
      </c>
      <c r="CW47" s="103" t="s">
        <v>1548</v>
      </c>
      <c r="CX47" s="94" t="s">
        <v>22</v>
      </c>
      <c r="CY47" s="94" t="s">
        <v>1554</v>
      </c>
      <c r="CZ47" s="98" t="s">
        <v>1262</v>
      </c>
      <c r="DA47" s="94" t="s">
        <v>68</v>
      </c>
    </row>
    <row r="48" spans="1:105" s="11" customFormat="1">
      <c r="A48" s="174" t="s">
        <v>1538</v>
      </c>
      <c r="G48" s="12"/>
      <c r="H48" s="14"/>
      <c r="I48" s="10"/>
      <c r="J48" s="14"/>
      <c r="L48" s="24"/>
      <c r="N48" s="125"/>
      <c r="Z48" s="25"/>
      <c r="AE48" s="36"/>
      <c r="AI48" s="25"/>
      <c r="AJ48" s="11" t="s">
        <v>27</v>
      </c>
      <c r="AK48" s="11" t="s">
        <v>1544</v>
      </c>
      <c r="AL48" s="11">
        <v>2</v>
      </c>
      <c r="AM48" s="11" t="s">
        <v>1534</v>
      </c>
      <c r="AN48" s="11" t="s">
        <v>44</v>
      </c>
      <c r="AO48" s="17" t="s">
        <v>78</v>
      </c>
      <c r="AP48" s="17" t="s">
        <v>949</v>
      </c>
      <c r="AQ48" s="11" t="s">
        <v>23</v>
      </c>
      <c r="AR48" s="11" t="s">
        <v>23</v>
      </c>
      <c r="AS48" s="11" t="s">
        <v>487</v>
      </c>
      <c r="AT48" s="17" t="s">
        <v>62</v>
      </c>
      <c r="AU48" s="178" t="s">
        <v>1864</v>
      </c>
      <c r="AV48" s="11">
        <v>99</v>
      </c>
      <c r="AW48" s="11">
        <v>94</v>
      </c>
      <c r="AX48" s="11">
        <v>99</v>
      </c>
      <c r="AY48" s="58" t="s">
        <v>1549</v>
      </c>
      <c r="AZ48" s="11" t="str">
        <f>LEFT(AY48,FIND(" ", AY48)-1)</f>
        <v>500</v>
      </c>
      <c r="BA48" s="11" t="str">
        <f>MID(LEFT(AY48,FIND("–",AY48)-1),FIND("(",AY48)+1,LEN(AY48))</f>
        <v>500</v>
      </c>
      <c r="BB48" s="11" t="str">
        <f>MID(LEFT(AY48,FIND(")",AY48)-1),FIND("–",AY48)+1,LEN(AY48))</f>
        <v>500</v>
      </c>
      <c r="BC48" s="11">
        <v>99</v>
      </c>
      <c r="BD48" s="58" t="s">
        <v>1859</v>
      </c>
      <c r="BE48" s="11" t="str">
        <f>LEFT(BD48,FIND(" ", BD48)-1)</f>
        <v>4,955.7</v>
      </c>
      <c r="BF48" s="11" t="str">
        <f>MID(LEFT(BD48,FIND("–",BD48)-1),FIND("(",BD48)+1,LEN(BD48))</f>
        <v>4,192.9</v>
      </c>
      <c r="BG48" s="11" t="str">
        <f>MID(LEFT(BD48,FIND(")",BD48)-1),FIND("–",BD48)+1,LEN(BD48))</f>
        <v>5857.3</v>
      </c>
      <c r="BH48" s="11" t="s">
        <v>22</v>
      </c>
      <c r="BI48" s="25" t="s">
        <v>22</v>
      </c>
      <c r="CD48" s="155"/>
      <c r="CH48" s="155"/>
      <c r="CV48" s="25"/>
      <c r="CW48" s="11" t="s">
        <v>1553</v>
      </c>
      <c r="CZ48" s="25"/>
    </row>
    <row r="49" spans="1:104" s="11" customFormat="1">
      <c r="A49" s="174" t="s">
        <v>1538</v>
      </c>
      <c r="L49" s="25"/>
      <c r="N49" s="125"/>
      <c r="Z49" s="25"/>
      <c r="AE49" s="36"/>
      <c r="AI49" s="25"/>
      <c r="AJ49" s="11" t="s">
        <v>27</v>
      </c>
      <c r="AK49" s="11" t="s">
        <v>1545</v>
      </c>
      <c r="AL49" s="11">
        <v>3</v>
      </c>
      <c r="AM49" s="11" t="s">
        <v>1534</v>
      </c>
      <c r="AN49" s="11" t="s">
        <v>44</v>
      </c>
      <c r="AO49" s="17" t="s">
        <v>78</v>
      </c>
      <c r="AP49" s="17" t="s">
        <v>949</v>
      </c>
      <c r="AQ49" s="11" t="s">
        <v>23</v>
      </c>
      <c r="AR49" s="11" t="s">
        <v>23</v>
      </c>
      <c r="AS49" s="11" t="s">
        <v>487</v>
      </c>
      <c r="AT49" s="17" t="s">
        <v>62</v>
      </c>
      <c r="AU49" s="178" t="s">
        <v>850</v>
      </c>
      <c r="AV49" s="11">
        <v>99</v>
      </c>
      <c r="AW49" s="11">
        <v>93</v>
      </c>
      <c r="AX49" s="11">
        <v>99</v>
      </c>
      <c r="AY49" s="58" t="s">
        <v>1549</v>
      </c>
      <c r="AZ49" s="11" t="str">
        <f>LEFT(AY49,FIND(" ", AY49)-1)</f>
        <v>500</v>
      </c>
      <c r="BA49" s="11" t="str">
        <f>MID(LEFT(AY49,FIND("–",AY49)-1),FIND("(",AY49)+1,LEN(AY49))</f>
        <v>500</v>
      </c>
      <c r="BB49" s="11" t="str">
        <f>MID(LEFT(AY49,FIND(")",AY49)-1),FIND("–",AY49)+1,LEN(AY49))</f>
        <v>500</v>
      </c>
      <c r="BC49" s="11">
        <v>99</v>
      </c>
      <c r="BD49" s="58" t="s">
        <v>1861</v>
      </c>
      <c r="BE49" s="11" t="str">
        <f>LEFT(BD49,FIND(" ", BD49)-1)</f>
        <v>5,771.1</v>
      </c>
      <c r="BF49" s="11" t="str">
        <f>MID(LEFT(BD49,FIND("–",BD49)-1),FIND("(",BD49)+1,LEN(BD49))</f>
        <v>4,793.6</v>
      </c>
      <c r="BG49" s="11" t="str">
        <f>MID(LEFT(BD49,FIND(")",BD49)-1),FIND("–",BD49)+1,LEN(BD49))</f>
        <v>6,948.0</v>
      </c>
      <c r="BH49" s="11" t="s">
        <v>22</v>
      </c>
      <c r="BI49" s="25" t="s">
        <v>22</v>
      </c>
      <c r="CD49" s="155"/>
      <c r="CH49" s="155"/>
      <c r="CV49" s="25"/>
      <c r="CW49" s="11" t="s">
        <v>1550</v>
      </c>
      <c r="CZ49" s="25"/>
    </row>
    <row r="50" spans="1:104" s="11" customFormat="1">
      <c r="A50" s="174" t="s">
        <v>1538</v>
      </c>
      <c r="L50" s="25"/>
      <c r="N50" s="125"/>
      <c r="Z50" s="25"/>
      <c r="AE50" s="36"/>
      <c r="AI50" s="25"/>
      <c r="AJ50" s="11" t="s">
        <v>27</v>
      </c>
      <c r="AK50" s="11" t="s">
        <v>1546</v>
      </c>
      <c r="AL50" s="11">
        <v>4</v>
      </c>
      <c r="AM50" s="11" t="s">
        <v>1534</v>
      </c>
      <c r="AN50" s="11" t="s">
        <v>44</v>
      </c>
      <c r="AO50" s="17" t="s">
        <v>78</v>
      </c>
      <c r="AP50" s="17" t="s">
        <v>949</v>
      </c>
      <c r="AQ50" s="11" t="s">
        <v>23</v>
      </c>
      <c r="AR50" s="11" t="s">
        <v>23</v>
      </c>
      <c r="AS50" s="11" t="s">
        <v>487</v>
      </c>
      <c r="AT50" s="17" t="s">
        <v>62</v>
      </c>
      <c r="AU50" s="178" t="s">
        <v>1865</v>
      </c>
      <c r="AV50" s="11">
        <v>93</v>
      </c>
      <c r="AW50" s="11">
        <v>98</v>
      </c>
      <c r="AX50" s="11">
        <v>93</v>
      </c>
      <c r="AY50" s="58" t="s">
        <v>1549</v>
      </c>
      <c r="AZ50" s="11" t="str">
        <f>LEFT(AY50,FIND(" ", AY50)-1)</f>
        <v>500</v>
      </c>
      <c r="BA50" s="11" t="str">
        <f>MID(LEFT(AY50,FIND("–",AY50)-1),FIND("(",AY50)+1,LEN(AY50))</f>
        <v>500</v>
      </c>
      <c r="BB50" s="11" t="str">
        <f>MID(LEFT(AY50,FIND(")",AY50)-1),FIND("–",AY50)+1,LEN(AY50))</f>
        <v>500</v>
      </c>
      <c r="BC50" s="11">
        <v>93</v>
      </c>
      <c r="BD50" s="58" t="s">
        <v>1862</v>
      </c>
      <c r="BE50" s="11" t="str">
        <f>LEFT(BD50,FIND(" ", BD50)-1)</f>
        <v>6,286.1</v>
      </c>
      <c r="BF50" s="11" t="str">
        <f>MID(LEFT(BD50,FIND("–",BD50)-1),FIND("(",BD50)+1,LEN(BD50))</f>
        <v>5,339.4</v>
      </c>
      <c r="BG50" s="11" t="str">
        <f>MID(LEFT(BD50,FIND(")",BD50)-1),FIND("–",BD50)+1,LEN(BD50))</f>
        <v>7,400.8</v>
      </c>
      <c r="BH50" s="11" t="s">
        <v>22</v>
      </c>
      <c r="BI50" s="25" t="s">
        <v>22</v>
      </c>
      <c r="CD50" s="155"/>
      <c r="CH50" s="155"/>
      <c r="CV50" s="25"/>
      <c r="CW50" s="11" t="s">
        <v>553</v>
      </c>
      <c r="CZ50" s="25"/>
    </row>
    <row r="51" spans="1:104" s="11" customFormat="1">
      <c r="A51" s="174" t="s">
        <v>1538</v>
      </c>
      <c r="G51" s="12"/>
      <c r="H51" s="14"/>
      <c r="I51" s="10"/>
      <c r="J51" s="14"/>
      <c r="L51" s="24"/>
      <c r="N51" s="125"/>
      <c r="Z51" s="25"/>
      <c r="AE51" s="36"/>
      <c r="AI51" s="25"/>
      <c r="AJ51" s="11" t="s">
        <v>27</v>
      </c>
      <c r="AK51" s="11" t="s">
        <v>1547</v>
      </c>
      <c r="AL51" s="11">
        <v>1</v>
      </c>
      <c r="AM51" s="17" t="s">
        <v>344</v>
      </c>
      <c r="AN51" s="11" t="s">
        <v>1551</v>
      </c>
      <c r="AO51" s="11" t="s">
        <v>420</v>
      </c>
      <c r="AP51" s="11" t="s">
        <v>946</v>
      </c>
      <c r="AQ51" s="11" t="s">
        <v>23</v>
      </c>
      <c r="AR51" s="11" t="s">
        <v>23</v>
      </c>
      <c r="AS51" s="11" t="s">
        <v>487</v>
      </c>
      <c r="AT51" s="17" t="s">
        <v>62</v>
      </c>
      <c r="AU51" s="78" t="s">
        <v>1863</v>
      </c>
      <c r="AV51" s="11">
        <v>73</v>
      </c>
      <c r="AW51" s="183">
        <v>8</v>
      </c>
      <c r="AX51" s="11">
        <v>73</v>
      </c>
      <c r="AY51" s="58" t="s">
        <v>1869</v>
      </c>
      <c r="AZ51" s="11" t="str">
        <f t="shared" ref="AZ51" si="90">LEFT(AY51,FIND(" ", AY51)-1)</f>
        <v>6.1</v>
      </c>
      <c r="BA51" s="11" t="str">
        <f t="shared" ref="BA51" si="91">MID(LEFT(AY51,FIND("–",AY51)-1),FIND("(",AY51)+1,LEN(AY51))</f>
        <v>5.8</v>
      </c>
      <c r="BB51" s="11" t="str">
        <f t="shared" ref="BB51" si="92">MID(LEFT(AY51,FIND(")",AY51)-1),FIND("–",AY51)+1,LEN(AY51))</f>
        <v>6.4</v>
      </c>
      <c r="BC51" s="11">
        <v>73</v>
      </c>
      <c r="BD51" s="58" t="s">
        <v>1868</v>
      </c>
      <c r="BE51" s="11" t="str">
        <f t="shared" ref="BE51:BE54" si="93">LEFT(BD51,FIND(" ", BD51)-1)</f>
        <v>7.2</v>
      </c>
      <c r="BF51" s="11" t="str">
        <f t="shared" ref="BF51:BF54" si="94">MID(LEFT(BD51,FIND("–",BD51)-1),FIND("(",BD51)+1,LEN(BD51))</f>
        <v>6.4</v>
      </c>
      <c r="BG51" s="11" t="str">
        <f t="shared" ref="BG51:BG54" si="95">MID(LEFT(BD51,FIND(")",BD51)-1),FIND("–",BD51)+1,LEN(BD51))</f>
        <v>8.1</v>
      </c>
      <c r="BH51" s="11" t="s">
        <v>22</v>
      </c>
      <c r="BI51" s="25" t="s">
        <v>22</v>
      </c>
      <c r="CD51" s="155"/>
      <c r="CH51" s="155"/>
      <c r="CV51" s="25"/>
      <c r="CW51" s="11" t="s">
        <v>1894</v>
      </c>
      <c r="CZ51" s="25"/>
    </row>
    <row r="52" spans="1:104" s="11" customFormat="1">
      <c r="A52" s="174" t="s">
        <v>1538</v>
      </c>
      <c r="L52" s="25"/>
      <c r="N52" s="125"/>
      <c r="Z52" s="25"/>
      <c r="AE52" s="36"/>
      <c r="AI52" s="25"/>
      <c r="AJ52" s="11" t="s">
        <v>27</v>
      </c>
      <c r="AK52" s="11" t="s">
        <v>1544</v>
      </c>
      <c r="AL52" s="11">
        <v>2</v>
      </c>
      <c r="AM52" s="17" t="s">
        <v>344</v>
      </c>
      <c r="AN52" s="11" t="s">
        <v>1551</v>
      </c>
      <c r="AO52" s="11" t="s">
        <v>420</v>
      </c>
      <c r="AP52" s="11" t="s">
        <v>946</v>
      </c>
      <c r="AQ52" s="11" t="s">
        <v>23</v>
      </c>
      <c r="AR52" s="11" t="s">
        <v>23</v>
      </c>
      <c r="AS52" s="11" t="s">
        <v>487</v>
      </c>
      <c r="AT52" s="17" t="s">
        <v>62</v>
      </c>
      <c r="AU52" s="78" t="s">
        <v>1799</v>
      </c>
      <c r="AV52" s="11">
        <v>99</v>
      </c>
      <c r="AW52" s="183">
        <v>88</v>
      </c>
      <c r="AX52" s="11">
        <v>99</v>
      </c>
      <c r="AY52" s="58" t="s">
        <v>1870</v>
      </c>
      <c r="AZ52" s="11" t="str">
        <f>LEFT(AY52,FIND(" ", AY52)-1)</f>
        <v>6.2</v>
      </c>
      <c r="BA52" s="11" t="str">
        <f>MID(LEFT(AY52,FIND("–",AY52)-1),FIND("(",AY52)+1,LEN(AY52))</f>
        <v>5.9</v>
      </c>
      <c r="BB52" s="11" t="str">
        <f>MID(LEFT(AY52,FIND(")",AY52)-1),FIND("–",AY52)+1,LEN(AY52))</f>
        <v>6.5</v>
      </c>
      <c r="BC52" s="11">
        <v>99</v>
      </c>
      <c r="BD52" s="58" t="s">
        <v>1867</v>
      </c>
      <c r="BE52" s="11" t="str">
        <f t="shared" si="93"/>
        <v>61.7</v>
      </c>
      <c r="BF52" s="11" t="str">
        <f t="shared" si="94"/>
        <v>49.5</v>
      </c>
      <c r="BG52" s="11" t="str">
        <f t="shared" si="95"/>
        <v>76.9</v>
      </c>
      <c r="BH52" s="11" t="s">
        <v>22</v>
      </c>
      <c r="BI52" s="25" t="s">
        <v>22</v>
      </c>
      <c r="CD52" s="155"/>
      <c r="CH52" s="155"/>
      <c r="CV52" s="25"/>
      <c r="CZ52" s="25"/>
    </row>
    <row r="53" spans="1:104" s="11" customFormat="1">
      <c r="A53" s="174" t="s">
        <v>1538</v>
      </c>
      <c r="L53" s="25"/>
      <c r="N53" s="125"/>
      <c r="Z53" s="25"/>
      <c r="AE53" s="36"/>
      <c r="AI53" s="25"/>
      <c r="AJ53" s="11" t="s">
        <v>27</v>
      </c>
      <c r="AK53" s="11" t="s">
        <v>1545</v>
      </c>
      <c r="AL53" s="11">
        <v>3</v>
      </c>
      <c r="AM53" s="17" t="s">
        <v>344</v>
      </c>
      <c r="AN53" s="11" t="s">
        <v>1551</v>
      </c>
      <c r="AO53" s="11" t="s">
        <v>420</v>
      </c>
      <c r="AP53" s="11" t="s">
        <v>946</v>
      </c>
      <c r="AQ53" s="11" t="s">
        <v>23</v>
      </c>
      <c r="AR53" s="11" t="s">
        <v>23</v>
      </c>
      <c r="AS53" s="11" t="s">
        <v>487</v>
      </c>
      <c r="AT53" s="17" t="s">
        <v>62</v>
      </c>
      <c r="AU53" s="78" t="s">
        <v>976</v>
      </c>
      <c r="AV53" s="11">
        <v>99</v>
      </c>
      <c r="AW53" s="183">
        <v>92</v>
      </c>
      <c r="AX53" s="11">
        <v>99</v>
      </c>
      <c r="AY53" s="58" t="s">
        <v>1871</v>
      </c>
      <c r="AZ53" s="11" t="str">
        <f>LEFT(AY53,FIND(" ", AY53)-1)</f>
        <v>6.0</v>
      </c>
      <c r="BA53" s="11" t="str">
        <f>MID(LEFT(AY53,FIND("–",AY53)-1),FIND("(",AY53)+1,LEN(AY53))</f>
        <v>5.8</v>
      </c>
      <c r="BB53" s="11" t="str">
        <f>MID(LEFT(AY53,FIND(")",AY53)-1),FIND("–",AY53)+1,LEN(AY53))</f>
        <v>6.2</v>
      </c>
      <c r="BC53" s="11">
        <v>99</v>
      </c>
      <c r="BD53" s="58" t="s">
        <v>1873</v>
      </c>
      <c r="BE53" s="11" t="str">
        <f t="shared" si="93"/>
        <v>66.4</v>
      </c>
      <c r="BF53" s="11" t="str">
        <f t="shared" si="94"/>
        <v>53.4</v>
      </c>
      <c r="BG53" s="11" t="str">
        <f t="shared" si="95"/>
        <v>82.4</v>
      </c>
      <c r="BH53" s="11" t="s">
        <v>22</v>
      </c>
      <c r="BI53" s="25" t="s">
        <v>22</v>
      </c>
      <c r="CD53" s="155"/>
      <c r="CH53" s="155"/>
      <c r="CV53" s="25"/>
      <c r="CZ53" s="25"/>
    </row>
    <row r="54" spans="1:104" s="11" customFormat="1">
      <c r="A54" s="174" t="s">
        <v>1538</v>
      </c>
      <c r="L54" s="25"/>
      <c r="N54" s="125"/>
      <c r="Z54" s="25"/>
      <c r="AE54" s="36"/>
      <c r="AI54" s="25"/>
      <c r="AJ54" s="11" t="s">
        <v>27</v>
      </c>
      <c r="AK54" s="11" t="s">
        <v>1546</v>
      </c>
      <c r="AL54" s="11">
        <v>4</v>
      </c>
      <c r="AM54" s="17" t="s">
        <v>344</v>
      </c>
      <c r="AN54" s="11" t="s">
        <v>1551</v>
      </c>
      <c r="AO54" s="11" t="s">
        <v>420</v>
      </c>
      <c r="AP54" s="11" t="s">
        <v>946</v>
      </c>
      <c r="AQ54" s="11" t="s">
        <v>23</v>
      </c>
      <c r="AR54" s="11" t="s">
        <v>23</v>
      </c>
      <c r="AS54" s="11" t="s">
        <v>487</v>
      </c>
      <c r="AT54" s="17" t="s">
        <v>62</v>
      </c>
      <c r="AU54" s="78" t="s">
        <v>1809</v>
      </c>
      <c r="AV54" s="11">
        <v>93</v>
      </c>
      <c r="AW54" s="183">
        <v>83</v>
      </c>
      <c r="AX54" s="11">
        <v>93</v>
      </c>
      <c r="AY54" s="58" t="s">
        <v>1872</v>
      </c>
      <c r="AZ54" s="11" t="str">
        <f t="shared" ref="AZ54" si="96">LEFT(AY54,FIND(" ", AY54)-1)</f>
        <v>6.0</v>
      </c>
      <c r="BA54" s="11" t="str">
        <f t="shared" ref="BA54" si="97">MID(LEFT(AY54,FIND("–",AY54)-1),FIND("(",AY54)+1,LEN(AY54))</f>
        <v>5.8</v>
      </c>
      <c r="BB54" s="11" t="str">
        <f t="shared" ref="BB54" si="98">MID(LEFT(AY54,FIND(")",AY54)-1),FIND("–",AY54)+1,LEN(AY54))</f>
        <v>6.1</v>
      </c>
      <c r="BC54" s="11">
        <v>93</v>
      </c>
      <c r="BD54" s="58" t="s">
        <v>1874</v>
      </c>
      <c r="BE54" s="11" t="str">
        <f t="shared" si="93"/>
        <v>48.0</v>
      </c>
      <c r="BF54" s="11" t="str">
        <f t="shared" si="94"/>
        <v>37.7</v>
      </c>
      <c r="BG54" s="11" t="str">
        <f t="shared" si="95"/>
        <v>61.1</v>
      </c>
      <c r="BH54" s="11" t="s">
        <v>22</v>
      </c>
      <c r="BI54" s="25" t="s">
        <v>22</v>
      </c>
      <c r="CD54" s="155"/>
      <c r="CH54" s="155"/>
      <c r="CV54" s="25"/>
      <c r="CZ54" s="25"/>
    </row>
    <row r="55" spans="1:104" s="109" customFormat="1">
      <c r="A55" s="116" t="s">
        <v>1538</v>
      </c>
      <c r="L55" s="110"/>
      <c r="N55" s="131"/>
      <c r="Z55" s="110"/>
      <c r="AE55" s="169"/>
      <c r="AI55" s="110"/>
      <c r="AJ55" s="109" t="s">
        <v>60</v>
      </c>
      <c r="AK55" s="109" t="s">
        <v>1547</v>
      </c>
      <c r="AL55" s="109">
        <v>1</v>
      </c>
      <c r="AM55" s="109" t="s">
        <v>1555</v>
      </c>
      <c r="AN55" s="109" t="s">
        <v>1552</v>
      </c>
      <c r="AO55" s="11" t="s">
        <v>152</v>
      </c>
      <c r="AP55" s="11" t="s">
        <v>960</v>
      </c>
      <c r="AQ55" s="11" t="s">
        <v>23</v>
      </c>
      <c r="AR55" s="11" t="s">
        <v>24</v>
      </c>
      <c r="AS55" s="11" t="s">
        <v>487</v>
      </c>
      <c r="AT55" s="109" t="s">
        <v>22</v>
      </c>
      <c r="AU55" s="172" t="s">
        <v>22</v>
      </c>
      <c r="AV55" s="109" t="s">
        <v>22</v>
      </c>
      <c r="AW55" s="109" t="s">
        <v>22</v>
      </c>
      <c r="AX55" s="109">
        <v>4</v>
      </c>
      <c r="AY55" s="58" t="s">
        <v>1875</v>
      </c>
      <c r="AZ55" s="109" t="s">
        <v>22</v>
      </c>
      <c r="BA55" s="109" t="s">
        <v>22</v>
      </c>
      <c r="BB55" s="109" t="s">
        <v>22</v>
      </c>
      <c r="BC55" s="109">
        <v>6</v>
      </c>
      <c r="BD55" s="58" t="s">
        <v>1879</v>
      </c>
      <c r="BE55" s="11" t="str">
        <f t="shared" ref="BE55:BE58" si="99">LEFT(BD55,FIND(" ", BD55)-1)</f>
        <v>3.0</v>
      </c>
      <c r="BF55" s="11" t="str">
        <f t="shared" ref="BF55:BF58" si="100">MID(LEFT(BD55,FIND("–",BD55)-1),FIND("(",BD55)+1,LEN(BD55))</f>
        <v>1.0</v>
      </c>
      <c r="BG55" s="11" t="str">
        <f t="shared" ref="BG55:BG58" si="101">MID(LEFT(BD55,FIND(")",BD55)-1),FIND("–",BD55)+1,LEN(BD55))</f>
        <v>23.0</v>
      </c>
      <c r="BH55" s="11" t="s">
        <v>22</v>
      </c>
      <c r="BI55" s="25" t="s">
        <v>22</v>
      </c>
      <c r="CD55" s="160"/>
      <c r="CH55" s="160"/>
      <c r="CV55" s="110"/>
      <c r="CZ55" s="110"/>
    </row>
    <row r="56" spans="1:104" s="109" customFormat="1">
      <c r="A56" s="116" t="s">
        <v>1538</v>
      </c>
      <c r="L56" s="110"/>
      <c r="N56" s="131"/>
      <c r="Z56" s="111"/>
      <c r="AE56" s="110"/>
      <c r="AI56" s="110"/>
      <c r="AJ56" s="109" t="s">
        <v>60</v>
      </c>
      <c r="AK56" s="109" t="s">
        <v>1544</v>
      </c>
      <c r="AL56" s="109">
        <v>2</v>
      </c>
      <c r="AM56" s="109" t="s">
        <v>1555</v>
      </c>
      <c r="AN56" s="109" t="s">
        <v>1552</v>
      </c>
      <c r="AO56" s="11" t="s">
        <v>152</v>
      </c>
      <c r="AP56" s="11" t="s">
        <v>960</v>
      </c>
      <c r="AQ56" s="11" t="s">
        <v>23</v>
      </c>
      <c r="AR56" s="11" t="s">
        <v>24</v>
      </c>
      <c r="AS56" s="11" t="s">
        <v>487</v>
      </c>
      <c r="AT56" s="109" t="s">
        <v>22</v>
      </c>
      <c r="AU56" s="172" t="s">
        <v>22</v>
      </c>
      <c r="AV56" s="109" t="s">
        <v>22</v>
      </c>
      <c r="AW56" s="109" t="s">
        <v>22</v>
      </c>
      <c r="AX56" s="109">
        <v>8</v>
      </c>
      <c r="AY56" s="58" t="s">
        <v>1876</v>
      </c>
      <c r="AZ56" s="109" t="s">
        <v>22</v>
      </c>
      <c r="BA56" s="109" t="s">
        <v>22</v>
      </c>
      <c r="BB56" s="109" t="s">
        <v>22</v>
      </c>
      <c r="BC56" s="109">
        <v>13</v>
      </c>
      <c r="BD56" s="58" t="s">
        <v>1880</v>
      </c>
      <c r="BE56" s="11" t="str">
        <f t="shared" si="99"/>
        <v>105</v>
      </c>
      <c r="BF56" s="11" t="str">
        <f t="shared" si="100"/>
        <v>8.5</v>
      </c>
      <c r="BG56" s="11" t="str">
        <f t="shared" si="101"/>
        <v>166.0</v>
      </c>
      <c r="BH56" s="11" t="s">
        <v>22</v>
      </c>
      <c r="BI56" s="25" t="s">
        <v>22</v>
      </c>
      <c r="CD56" s="160"/>
      <c r="CH56" s="160"/>
      <c r="CV56" s="110"/>
      <c r="CZ56" s="110"/>
    </row>
    <row r="57" spans="1:104" s="109" customFormat="1">
      <c r="A57" s="116" t="s">
        <v>1538</v>
      </c>
      <c r="L57" s="110"/>
      <c r="N57" s="131"/>
      <c r="Z57" s="111"/>
      <c r="AE57" s="110"/>
      <c r="AI57" s="110"/>
      <c r="AJ57" s="109" t="s">
        <v>60</v>
      </c>
      <c r="AK57" s="109" t="s">
        <v>1545</v>
      </c>
      <c r="AL57" s="109">
        <v>3</v>
      </c>
      <c r="AM57" s="109" t="s">
        <v>1555</v>
      </c>
      <c r="AN57" s="109" t="s">
        <v>1552</v>
      </c>
      <c r="AO57" s="11" t="s">
        <v>152</v>
      </c>
      <c r="AP57" s="11" t="s">
        <v>960</v>
      </c>
      <c r="AQ57" s="11" t="s">
        <v>23</v>
      </c>
      <c r="AR57" s="11" t="s">
        <v>24</v>
      </c>
      <c r="AS57" s="11" t="s">
        <v>487</v>
      </c>
      <c r="AT57" s="109" t="s">
        <v>22</v>
      </c>
      <c r="AU57" s="172" t="s">
        <v>22</v>
      </c>
      <c r="AV57" s="109" t="s">
        <v>22</v>
      </c>
      <c r="AW57" s="109" t="s">
        <v>22</v>
      </c>
      <c r="AX57" s="109">
        <v>11</v>
      </c>
      <c r="AY57" s="58" t="s">
        <v>1877</v>
      </c>
      <c r="AZ57" s="109" t="s">
        <v>22</v>
      </c>
      <c r="BA57" s="109" t="s">
        <v>22</v>
      </c>
      <c r="BB57" s="109" t="s">
        <v>22</v>
      </c>
      <c r="BC57" s="109">
        <v>14</v>
      </c>
      <c r="BD57" s="58" t="s">
        <v>1881</v>
      </c>
      <c r="BE57" s="11" t="str">
        <f t="shared" si="99"/>
        <v>55.0</v>
      </c>
      <c r="BF57" s="11" t="str">
        <f t="shared" si="100"/>
        <v>22.0</v>
      </c>
      <c r="BG57" s="11" t="str">
        <f t="shared" si="101"/>
        <v>173.8</v>
      </c>
      <c r="BH57" s="11" t="s">
        <v>22</v>
      </c>
      <c r="BI57" s="25" t="s">
        <v>22</v>
      </c>
      <c r="CD57" s="160"/>
      <c r="CH57" s="160"/>
      <c r="CV57" s="110"/>
      <c r="CZ57" s="110"/>
    </row>
    <row r="58" spans="1:104" s="109" customFormat="1">
      <c r="A58" s="116" t="s">
        <v>1538</v>
      </c>
      <c r="L58" s="110"/>
      <c r="N58" s="131"/>
      <c r="Z58" s="111"/>
      <c r="AE58" s="110"/>
      <c r="AI58" s="110"/>
      <c r="AJ58" s="109" t="s">
        <v>60</v>
      </c>
      <c r="AK58" s="109" t="s">
        <v>1546</v>
      </c>
      <c r="AL58" s="109">
        <v>4</v>
      </c>
      <c r="AM58" s="109" t="s">
        <v>1555</v>
      </c>
      <c r="AN58" s="109" t="s">
        <v>1552</v>
      </c>
      <c r="AO58" s="11" t="s">
        <v>152</v>
      </c>
      <c r="AP58" s="11" t="s">
        <v>960</v>
      </c>
      <c r="AQ58" s="11" t="s">
        <v>23</v>
      </c>
      <c r="AR58" s="11" t="s">
        <v>24</v>
      </c>
      <c r="AS58" s="11" t="s">
        <v>487</v>
      </c>
      <c r="AT58" s="109" t="s">
        <v>22</v>
      </c>
      <c r="AU58" s="172" t="s">
        <v>22</v>
      </c>
      <c r="AV58" s="109" t="s">
        <v>22</v>
      </c>
      <c r="AW58" s="109" t="s">
        <v>22</v>
      </c>
      <c r="AX58" s="109">
        <v>12</v>
      </c>
      <c r="AY58" s="58" t="s">
        <v>1878</v>
      </c>
      <c r="AZ58" s="109" t="s">
        <v>22</v>
      </c>
      <c r="BA58" s="109" t="s">
        <v>22</v>
      </c>
      <c r="BB58" s="109" t="s">
        <v>22</v>
      </c>
      <c r="BC58" s="109">
        <v>14</v>
      </c>
      <c r="BD58" s="58" t="s">
        <v>1882</v>
      </c>
      <c r="BE58" s="11" t="str">
        <f t="shared" si="99"/>
        <v>31.5</v>
      </c>
      <c r="BF58" s="11" t="str">
        <f t="shared" si="100"/>
        <v>16.0</v>
      </c>
      <c r="BG58" s="11" t="str">
        <f t="shared" si="101"/>
        <v>121.0</v>
      </c>
      <c r="BH58" s="11" t="s">
        <v>22</v>
      </c>
      <c r="BI58" s="25" t="s">
        <v>22</v>
      </c>
      <c r="CD58" s="160"/>
      <c r="CH58" s="160"/>
      <c r="CV58" s="110"/>
      <c r="CZ58" s="110"/>
    </row>
    <row r="59" spans="1:104" s="109" customFormat="1">
      <c r="A59" s="116" t="s">
        <v>1538</v>
      </c>
      <c r="L59" s="110"/>
      <c r="N59" s="131"/>
      <c r="Z59" s="111"/>
      <c r="AE59" s="110"/>
      <c r="AI59" s="110"/>
      <c r="AJ59" s="109" t="s">
        <v>60</v>
      </c>
      <c r="AK59" s="109" t="s">
        <v>1547</v>
      </c>
      <c r="AL59" s="109">
        <v>1</v>
      </c>
      <c r="AM59" s="11" t="s">
        <v>553</v>
      </c>
      <c r="AN59" s="107" t="s">
        <v>2201</v>
      </c>
      <c r="AO59" s="11" t="s">
        <v>1891</v>
      </c>
      <c r="AP59" s="11" t="s">
        <v>1891</v>
      </c>
      <c r="AQ59" s="11" t="s">
        <v>23</v>
      </c>
      <c r="AR59" s="11" t="s">
        <v>24</v>
      </c>
      <c r="AS59" s="11" t="s">
        <v>487</v>
      </c>
      <c r="AT59" s="109" t="s">
        <v>22</v>
      </c>
      <c r="AU59" s="172" t="s">
        <v>22</v>
      </c>
      <c r="AV59" s="109" t="s">
        <v>22</v>
      </c>
      <c r="AW59" s="109" t="s">
        <v>22</v>
      </c>
      <c r="AX59" s="109" t="s">
        <v>22</v>
      </c>
      <c r="AY59" s="109" t="s">
        <v>22</v>
      </c>
      <c r="AZ59" s="109" t="s">
        <v>22</v>
      </c>
      <c r="BA59" s="109" t="s">
        <v>22</v>
      </c>
      <c r="BB59" s="109" t="s">
        <v>22</v>
      </c>
      <c r="BC59" s="109">
        <v>8</v>
      </c>
      <c r="BD59" s="58" t="s">
        <v>1883</v>
      </c>
      <c r="BE59" s="11" t="str">
        <f t="shared" ref="BE59:BE62" si="102">LEFT(BD59,FIND(" ", BD59)-1)</f>
        <v>0.08</v>
      </c>
      <c r="BF59" s="11" t="str">
        <f t="shared" ref="BF59:BF62" si="103">MID(LEFT(BD59,FIND("–",BD59)-1),FIND("(",BD59)+1,LEN(BD59))</f>
        <v>0.02</v>
      </c>
      <c r="BG59" s="11" t="str">
        <f t="shared" ref="BG59:BG62" si="104">MID(LEFT(BD59,FIND(")",BD59)-1),FIND("–",BD59)+1,LEN(BD59))</f>
        <v>0.3</v>
      </c>
      <c r="BH59" s="11">
        <v>1.5</v>
      </c>
      <c r="BI59" s="25" t="s">
        <v>22</v>
      </c>
      <c r="CD59" s="160"/>
      <c r="CH59" s="160"/>
      <c r="CV59" s="110"/>
      <c r="CZ59" s="110"/>
    </row>
    <row r="60" spans="1:104" s="109" customFormat="1">
      <c r="A60" s="116" t="s">
        <v>1538</v>
      </c>
      <c r="L60" s="110"/>
      <c r="N60" s="131"/>
      <c r="Z60" s="111"/>
      <c r="AE60" s="110"/>
      <c r="AI60" s="110"/>
      <c r="AJ60" s="109" t="s">
        <v>60</v>
      </c>
      <c r="AK60" s="109" t="s">
        <v>1544</v>
      </c>
      <c r="AL60" s="109">
        <v>2</v>
      </c>
      <c r="AM60" s="11" t="s">
        <v>553</v>
      </c>
      <c r="AN60" s="107" t="s">
        <v>2201</v>
      </c>
      <c r="AO60" s="11" t="s">
        <v>1891</v>
      </c>
      <c r="AP60" s="11" t="s">
        <v>1891</v>
      </c>
      <c r="AQ60" s="11" t="s">
        <v>23</v>
      </c>
      <c r="AR60" s="11" t="s">
        <v>24</v>
      </c>
      <c r="AS60" s="11" t="s">
        <v>487</v>
      </c>
      <c r="AT60" s="109" t="s">
        <v>22</v>
      </c>
      <c r="AU60" s="172" t="s">
        <v>22</v>
      </c>
      <c r="AV60" s="109" t="s">
        <v>22</v>
      </c>
      <c r="AW60" s="109" t="s">
        <v>22</v>
      </c>
      <c r="AX60" s="109" t="s">
        <v>22</v>
      </c>
      <c r="AY60" s="109" t="s">
        <v>22</v>
      </c>
      <c r="AZ60" s="109" t="s">
        <v>22</v>
      </c>
      <c r="BA60" s="109" t="s">
        <v>22</v>
      </c>
      <c r="BB60" s="109" t="s">
        <v>22</v>
      </c>
      <c r="BC60" s="109">
        <v>8</v>
      </c>
      <c r="BD60" s="58" t="s">
        <v>1884</v>
      </c>
      <c r="BE60" s="11" t="str">
        <f t="shared" si="102"/>
        <v>0.4</v>
      </c>
      <c r="BF60" s="11" t="str">
        <f t="shared" si="103"/>
        <v>0.2</v>
      </c>
      <c r="BG60" s="11" t="str">
        <f t="shared" si="104"/>
        <v>1.0</v>
      </c>
      <c r="BH60" s="11">
        <v>1.5</v>
      </c>
      <c r="BI60" s="25" t="s">
        <v>22</v>
      </c>
      <c r="CD60" s="160"/>
      <c r="CH60" s="160"/>
      <c r="CV60" s="110"/>
      <c r="CZ60" s="110"/>
    </row>
    <row r="61" spans="1:104" s="109" customFormat="1">
      <c r="A61" s="116" t="s">
        <v>1538</v>
      </c>
      <c r="L61" s="110"/>
      <c r="N61" s="131"/>
      <c r="Z61" s="111"/>
      <c r="AE61" s="110"/>
      <c r="AI61" s="110"/>
      <c r="AJ61" s="109" t="s">
        <v>60</v>
      </c>
      <c r="AK61" s="109" t="s">
        <v>1545</v>
      </c>
      <c r="AL61" s="109">
        <v>3</v>
      </c>
      <c r="AM61" s="11" t="s">
        <v>553</v>
      </c>
      <c r="AN61" s="107" t="s">
        <v>2201</v>
      </c>
      <c r="AO61" s="11" t="s">
        <v>1891</v>
      </c>
      <c r="AP61" s="11" t="s">
        <v>1891</v>
      </c>
      <c r="AQ61" s="11" t="s">
        <v>23</v>
      </c>
      <c r="AR61" s="11" t="s">
        <v>24</v>
      </c>
      <c r="AS61" s="11" t="s">
        <v>487</v>
      </c>
      <c r="AT61" s="109" t="s">
        <v>22</v>
      </c>
      <c r="AU61" s="172" t="s">
        <v>22</v>
      </c>
      <c r="AV61" s="109" t="s">
        <v>22</v>
      </c>
      <c r="AW61" s="109" t="s">
        <v>22</v>
      </c>
      <c r="AX61" s="109" t="s">
        <v>22</v>
      </c>
      <c r="AY61" s="109" t="s">
        <v>22</v>
      </c>
      <c r="AZ61" s="109" t="s">
        <v>22</v>
      </c>
      <c r="BA61" s="109" t="s">
        <v>22</v>
      </c>
      <c r="BB61" s="109" t="s">
        <v>22</v>
      </c>
      <c r="BC61" s="109">
        <v>8</v>
      </c>
      <c r="BD61" s="58" t="s">
        <v>1885</v>
      </c>
      <c r="BE61" s="11" t="str">
        <f t="shared" si="102"/>
        <v>0.8</v>
      </c>
      <c r="BF61" s="11" t="str">
        <f t="shared" si="103"/>
        <v>0.3</v>
      </c>
      <c r="BG61" s="11" t="str">
        <f t="shared" si="104"/>
        <v>1.0</v>
      </c>
      <c r="BH61" s="11">
        <v>1.5</v>
      </c>
      <c r="BI61" s="25" t="s">
        <v>22</v>
      </c>
      <c r="CD61" s="160"/>
      <c r="CH61" s="160"/>
      <c r="CV61" s="110"/>
      <c r="CZ61" s="110"/>
    </row>
    <row r="62" spans="1:104" s="109" customFormat="1">
      <c r="A62" s="116" t="s">
        <v>1538</v>
      </c>
      <c r="L62" s="110"/>
      <c r="N62" s="131"/>
      <c r="Z62" s="111"/>
      <c r="AE62" s="110"/>
      <c r="AI62" s="110"/>
      <c r="AJ62" s="109" t="s">
        <v>60</v>
      </c>
      <c r="AK62" s="109" t="s">
        <v>1546</v>
      </c>
      <c r="AL62" s="109">
        <v>4</v>
      </c>
      <c r="AM62" s="11" t="s">
        <v>553</v>
      </c>
      <c r="AN62" s="107" t="s">
        <v>2201</v>
      </c>
      <c r="AO62" s="11" t="s">
        <v>1891</v>
      </c>
      <c r="AP62" s="11" t="s">
        <v>1891</v>
      </c>
      <c r="AQ62" s="11" t="s">
        <v>23</v>
      </c>
      <c r="AR62" s="11" t="s">
        <v>24</v>
      </c>
      <c r="AS62" s="11" t="s">
        <v>487</v>
      </c>
      <c r="AT62" s="109" t="s">
        <v>22</v>
      </c>
      <c r="AU62" s="172" t="s">
        <v>22</v>
      </c>
      <c r="AV62" s="109" t="s">
        <v>22</v>
      </c>
      <c r="AW62" s="109" t="s">
        <v>22</v>
      </c>
      <c r="AX62" s="109" t="s">
        <v>22</v>
      </c>
      <c r="AY62" s="109" t="s">
        <v>22</v>
      </c>
      <c r="AZ62" s="109" t="s">
        <v>22</v>
      </c>
      <c r="BA62" s="109" t="s">
        <v>22</v>
      </c>
      <c r="BB62" s="109" t="s">
        <v>22</v>
      </c>
      <c r="BC62" s="109">
        <v>8</v>
      </c>
      <c r="BD62" s="58" t="s">
        <v>1886</v>
      </c>
      <c r="BE62" s="11" t="str">
        <f t="shared" si="102"/>
        <v>0.1</v>
      </c>
      <c r="BF62" s="11" t="str">
        <f t="shared" si="103"/>
        <v>0.1</v>
      </c>
      <c r="BG62" s="11" t="str">
        <f t="shared" si="104"/>
        <v>0.3</v>
      </c>
      <c r="BH62" s="11">
        <v>1.5</v>
      </c>
      <c r="BI62" s="25" t="s">
        <v>22</v>
      </c>
      <c r="CD62" s="160"/>
      <c r="CH62" s="160"/>
      <c r="CV62" s="110"/>
      <c r="CZ62" s="110"/>
    </row>
    <row r="63" spans="1:104" s="109" customFormat="1">
      <c r="A63" s="116" t="s">
        <v>1538</v>
      </c>
      <c r="L63" s="110"/>
      <c r="N63" s="131"/>
      <c r="Z63" s="111"/>
      <c r="AE63" s="110"/>
      <c r="AI63" s="110"/>
      <c r="AJ63" s="109" t="s">
        <v>60</v>
      </c>
      <c r="AK63" s="109" t="s">
        <v>1547</v>
      </c>
      <c r="AL63" s="109">
        <v>1</v>
      </c>
      <c r="AM63" s="11" t="s">
        <v>554</v>
      </c>
      <c r="AN63" s="107" t="s">
        <v>2201</v>
      </c>
      <c r="AO63" s="11" t="s">
        <v>1892</v>
      </c>
      <c r="AP63" s="11" t="s">
        <v>1892</v>
      </c>
      <c r="AQ63" s="11" t="s">
        <v>23</v>
      </c>
      <c r="AR63" s="11" t="s">
        <v>24</v>
      </c>
      <c r="AS63" s="11" t="s">
        <v>487</v>
      </c>
      <c r="AT63" s="109" t="s">
        <v>22</v>
      </c>
      <c r="AU63" s="172" t="s">
        <v>22</v>
      </c>
      <c r="AV63" s="109" t="s">
        <v>22</v>
      </c>
      <c r="AW63" s="109" t="s">
        <v>22</v>
      </c>
      <c r="AX63" s="109" t="s">
        <v>22</v>
      </c>
      <c r="AY63" s="109" t="s">
        <v>22</v>
      </c>
      <c r="AZ63" s="109" t="s">
        <v>22</v>
      </c>
      <c r="BA63" s="109" t="s">
        <v>22</v>
      </c>
      <c r="BB63" s="109" t="s">
        <v>22</v>
      </c>
      <c r="BC63" s="109">
        <v>8</v>
      </c>
      <c r="BD63" s="58" t="s">
        <v>1887</v>
      </c>
      <c r="BE63" s="11" t="str">
        <f t="shared" ref="BE63:BE66" si="105">LEFT(BD63,FIND(" ", BD63)-1)</f>
        <v>0.01</v>
      </c>
      <c r="BF63" s="11" t="str">
        <f t="shared" ref="BF63:BF66" si="106">MID(LEFT(BD63,FIND("–",BD63)-1),FIND("(",BD63)+1,LEN(BD63))</f>
        <v>0.01</v>
      </c>
      <c r="BG63" s="11" t="str">
        <f t="shared" ref="BG63:BG66" si="107">MID(LEFT(BD63,FIND(")",BD63)-1),FIND("–",BD63)+1,LEN(BD63))</f>
        <v>0.04</v>
      </c>
      <c r="BH63" s="11">
        <v>1.5</v>
      </c>
      <c r="BI63" s="25" t="s">
        <v>22</v>
      </c>
      <c r="CD63" s="160"/>
      <c r="CH63" s="160"/>
      <c r="CV63" s="110"/>
      <c r="CZ63" s="110"/>
    </row>
    <row r="64" spans="1:104" s="109" customFormat="1">
      <c r="A64" s="116" t="s">
        <v>1538</v>
      </c>
      <c r="L64" s="110"/>
      <c r="N64" s="131"/>
      <c r="Z64" s="111"/>
      <c r="AE64" s="110"/>
      <c r="AI64" s="110"/>
      <c r="AJ64" s="109" t="s">
        <v>60</v>
      </c>
      <c r="AK64" s="109" t="s">
        <v>1544</v>
      </c>
      <c r="AL64" s="109">
        <v>2</v>
      </c>
      <c r="AM64" s="11" t="s">
        <v>554</v>
      </c>
      <c r="AN64" s="107" t="s">
        <v>2201</v>
      </c>
      <c r="AO64" s="11" t="s">
        <v>1892</v>
      </c>
      <c r="AP64" s="11" t="s">
        <v>1892</v>
      </c>
      <c r="AQ64" s="11" t="s">
        <v>23</v>
      </c>
      <c r="AR64" s="11" t="s">
        <v>24</v>
      </c>
      <c r="AS64" s="11" t="s">
        <v>487</v>
      </c>
      <c r="AT64" s="109" t="s">
        <v>22</v>
      </c>
      <c r="AU64" s="172" t="s">
        <v>22</v>
      </c>
      <c r="AV64" s="109" t="s">
        <v>22</v>
      </c>
      <c r="AW64" s="109" t="s">
        <v>22</v>
      </c>
      <c r="AX64" s="109" t="s">
        <v>22</v>
      </c>
      <c r="AY64" s="109" t="s">
        <v>22</v>
      </c>
      <c r="AZ64" s="109" t="s">
        <v>22</v>
      </c>
      <c r="BA64" s="109" t="s">
        <v>22</v>
      </c>
      <c r="BB64" s="109" t="s">
        <v>22</v>
      </c>
      <c r="BC64" s="109">
        <v>8</v>
      </c>
      <c r="BD64" s="58" t="s">
        <v>1888</v>
      </c>
      <c r="BE64" s="11" t="str">
        <f t="shared" si="105"/>
        <v>0.04</v>
      </c>
      <c r="BF64" s="11" t="str">
        <f t="shared" si="106"/>
        <v>0.01</v>
      </c>
      <c r="BG64" s="11" t="str">
        <f t="shared" si="107"/>
        <v>0.2</v>
      </c>
      <c r="BH64" s="11">
        <v>1.5</v>
      </c>
      <c r="BI64" s="25" t="s">
        <v>22</v>
      </c>
      <c r="CD64" s="160"/>
      <c r="CH64" s="160"/>
      <c r="CV64" s="110"/>
      <c r="CZ64" s="110"/>
    </row>
    <row r="65" spans="1:105" s="109" customFormat="1">
      <c r="A65" s="116" t="s">
        <v>1538</v>
      </c>
      <c r="L65" s="110"/>
      <c r="N65" s="131"/>
      <c r="Z65" s="111"/>
      <c r="AE65" s="110"/>
      <c r="AI65" s="110"/>
      <c r="AJ65" s="109" t="s">
        <v>60</v>
      </c>
      <c r="AK65" s="109" t="s">
        <v>1545</v>
      </c>
      <c r="AL65" s="109">
        <v>3</v>
      </c>
      <c r="AM65" s="11" t="s">
        <v>554</v>
      </c>
      <c r="AN65" s="107" t="s">
        <v>2201</v>
      </c>
      <c r="AO65" s="11" t="s">
        <v>1892</v>
      </c>
      <c r="AP65" s="11" t="s">
        <v>1892</v>
      </c>
      <c r="AQ65" s="11" t="s">
        <v>23</v>
      </c>
      <c r="AR65" s="11" t="s">
        <v>24</v>
      </c>
      <c r="AS65" s="11" t="s">
        <v>487</v>
      </c>
      <c r="AT65" s="109" t="s">
        <v>22</v>
      </c>
      <c r="AU65" s="172" t="s">
        <v>22</v>
      </c>
      <c r="AV65" s="109" t="s">
        <v>22</v>
      </c>
      <c r="AW65" s="109" t="s">
        <v>22</v>
      </c>
      <c r="AX65" s="109" t="s">
        <v>22</v>
      </c>
      <c r="AY65" s="109" t="s">
        <v>22</v>
      </c>
      <c r="AZ65" s="109" t="s">
        <v>22</v>
      </c>
      <c r="BA65" s="109" t="s">
        <v>22</v>
      </c>
      <c r="BB65" s="109" t="s">
        <v>22</v>
      </c>
      <c r="BC65" s="109">
        <v>8</v>
      </c>
      <c r="BD65" s="58" t="s">
        <v>1889</v>
      </c>
      <c r="BE65" s="11" t="str">
        <f t="shared" si="105"/>
        <v>0.05</v>
      </c>
      <c r="BF65" s="11" t="str">
        <f t="shared" si="106"/>
        <v>0.01</v>
      </c>
      <c r="BG65" s="11" t="str">
        <f t="shared" si="107"/>
        <v>1.3</v>
      </c>
      <c r="BH65" s="11">
        <v>1.5</v>
      </c>
      <c r="BI65" s="25" t="s">
        <v>22</v>
      </c>
      <c r="CD65" s="160"/>
      <c r="CH65" s="160"/>
      <c r="CV65" s="110"/>
      <c r="CZ65" s="110"/>
    </row>
    <row r="66" spans="1:105" s="109" customFormat="1">
      <c r="A66" s="116" t="s">
        <v>1538</v>
      </c>
      <c r="L66" s="110"/>
      <c r="N66" s="131"/>
      <c r="Z66" s="111"/>
      <c r="AE66" s="110"/>
      <c r="AI66" s="110"/>
      <c r="AJ66" s="109" t="s">
        <v>60</v>
      </c>
      <c r="AK66" s="109" t="s">
        <v>1546</v>
      </c>
      <c r="AL66" s="109">
        <v>4</v>
      </c>
      <c r="AM66" s="11" t="s">
        <v>554</v>
      </c>
      <c r="AN66" s="107" t="s">
        <v>2201</v>
      </c>
      <c r="AO66" s="11" t="s">
        <v>1892</v>
      </c>
      <c r="AP66" s="11" t="s">
        <v>1892</v>
      </c>
      <c r="AQ66" s="11" t="s">
        <v>23</v>
      </c>
      <c r="AR66" s="11" t="s">
        <v>24</v>
      </c>
      <c r="AS66" s="11" t="s">
        <v>487</v>
      </c>
      <c r="AT66" s="109" t="s">
        <v>22</v>
      </c>
      <c r="AU66" s="172" t="s">
        <v>22</v>
      </c>
      <c r="AV66" s="109" t="s">
        <v>22</v>
      </c>
      <c r="AW66" s="109" t="s">
        <v>22</v>
      </c>
      <c r="AX66" s="109" t="s">
        <v>22</v>
      </c>
      <c r="AY66" s="109" t="s">
        <v>22</v>
      </c>
      <c r="AZ66" s="109" t="s">
        <v>22</v>
      </c>
      <c r="BA66" s="109" t="s">
        <v>22</v>
      </c>
      <c r="BB66" s="109" t="s">
        <v>22</v>
      </c>
      <c r="BC66" s="109">
        <v>8</v>
      </c>
      <c r="BD66" s="58" t="s">
        <v>1890</v>
      </c>
      <c r="BE66" s="11" t="str">
        <f t="shared" si="105"/>
        <v>0.02</v>
      </c>
      <c r="BF66" s="11" t="str">
        <f t="shared" si="106"/>
        <v>0.01</v>
      </c>
      <c r="BG66" s="11" t="str">
        <f t="shared" si="107"/>
        <v>0.05</v>
      </c>
      <c r="BH66" s="11">
        <v>1.5</v>
      </c>
      <c r="BI66" s="25" t="s">
        <v>22</v>
      </c>
      <c r="CD66" s="160"/>
      <c r="CH66" s="160"/>
      <c r="CV66" s="110"/>
      <c r="CZ66" s="110"/>
    </row>
    <row r="68" spans="1:105" s="94" customFormat="1">
      <c r="A68" s="93" t="s">
        <v>2179</v>
      </c>
      <c r="B68" s="94" t="s">
        <v>1535</v>
      </c>
      <c r="C68" s="94" t="s">
        <v>34</v>
      </c>
      <c r="D68" s="94" t="s">
        <v>2208</v>
      </c>
      <c r="E68" s="94" t="s">
        <v>11</v>
      </c>
      <c r="F68" s="94" t="s">
        <v>2325</v>
      </c>
      <c r="G68" s="93" t="s">
        <v>1536</v>
      </c>
      <c r="H68" s="114" t="s">
        <v>1537</v>
      </c>
      <c r="I68" s="93" t="s">
        <v>1854</v>
      </c>
      <c r="J68" s="95" t="s">
        <v>2180</v>
      </c>
      <c r="K68" s="94" t="s">
        <v>2181</v>
      </c>
      <c r="L68" s="96">
        <v>44263</v>
      </c>
      <c r="M68" s="94" t="s">
        <v>526</v>
      </c>
      <c r="N68" s="126">
        <v>44079</v>
      </c>
      <c r="O68" s="94" t="s">
        <v>24</v>
      </c>
      <c r="P68" s="94" t="s">
        <v>24</v>
      </c>
      <c r="Q68" s="94" t="s">
        <v>236</v>
      </c>
      <c r="R68" s="94" t="s">
        <v>1539</v>
      </c>
      <c r="S68" s="94" t="s">
        <v>2182</v>
      </c>
      <c r="T68" s="94" t="s">
        <v>23</v>
      </c>
      <c r="U68" s="94" t="s">
        <v>23</v>
      </c>
      <c r="V68" s="94">
        <v>380</v>
      </c>
      <c r="W68" s="94" t="s">
        <v>24</v>
      </c>
      <c r="X68" s="94" t="s">
        <v>2183</v>
      </c>
      <c r="Y68" s="94" t="s">
        <v>2184</v>
      </c>
      <c r="Z68" s="98" t="s">
        <v>2185</v>
      </c>
      <c r="AA68" s="94" t="s">
        <v>1541</v>
      </c>
      <c r="AB68" s="94" t="s">
        <v>865</v>
      </c>
      <c r="AC68" s="94" t="s">
        <v>127</v>
      </c>
      <c r="AD68" s="94" t="s">
        <v>2186</v>
      </c>
      <c r="AE68" s="25" t="s">
        <v>26</v>
      </c>
      <c r="AF68" s="94" t="s">
        <v>137</v>
      </c>
      <c r="AG68" s="94" t="s">
        <v>452</v>
      </c>
      <c r="AH68" s="94" t="s">
        <v>452</v>
      </c>
      <c r="AI68" s="98" t="s">
        <v>22</v>
      </c>
      <c r="AJ68" s="94" t="s">
        <v>27</v>
      </c>
      <c r="AK68" s="94" t="s">
        <v>1544</v>
      </c>
      <c r="AL68" s="94">
        <v>1</v>
      </c>
      <c r="AM68" s="94" t="s">
        <v>432</v>
      </c>
      <c r="AN68" s="94" t="s">
        <v>44</v>
      </c>
      <c r="AO68" s="97" t="s">
        <v>78</v>
      </c>
      <c r="AP68" s="97" t="s">
        <v>949</v>
      </c>
      <c r="AQ68" s="94" t="s">
        <v>23</v>
      </c>
      <c r="AR68" s="94" t="s">
        <v>23</v>
      </c>
      <c r="AS68" s="94" t="s">
        <v>844</v>
      </c>
      <c r="AT68" s="97" t="s">
        <v>62</v>
      </c>
      <c r="AU68" s="184" t="s">
        <v>2187</v>
      </c>
      <c r="AV68" s="94" t="str">
        <f t="shared" ref="AV68" si="108">MID(LEFT(AU68,FIND(" (",AU68)-1),FIND("/",AU68)+1,LEN(AU68))</f>
        <v>184</v>
      </c>
      <c r="AW68" s="101" t="str">
        <f t="shared" ref="AW68" si="109">MID(LEFT(AU68,FIND("%",AU68)-1),FIND("(",AU68)+1,LEN(AU68))</f>
        <v>98</v>
      </c>
      <c r="AX68" s="94">
        <v>190</v>
      </c>
      <c r="AY68" s="102" t="s">
        <v>1549</v>
      </c>
      <c r="AZ68" s="94" t="str">
        <f t="shared" ref="AZ68" si="110">LEFT(AY68,FIND(" ", AY68)-1)</f>
        <v>500</v>
      </c>
      <c r="BA68" s="94" t="str">
        <f t="shared" ref="BA68" si="111">MID(LEFT(AY68,FIND("–",AY68)-1),FIND("(",AY68)+1,LEN(AY68))</f>
        <v>500</v>
      </c>
      <c r="BB68" s="94" t="str">
        <f t="shared" ref="BB68" si="112">MID(LEFT(AY68,FIND(")",AY68)-1),FIND("–",AY68)+1,LEN(AY68))</f>
        <v>500</v>
      </c>
      <c r="BC68" s="94">
        <v>184</v>
      </c>
      <c r="BD68" s="102" t="s">
        <v>2189</v>
      </c>
      <c r="BE68" s="94" t="str">
        <f t="shared" ref="BE68" si="113">LEFT(BD68,FIND(" ", BD68)-1)</f>
        <v>10,413.9</v>
      </c>
      <c r="BF68" s="94" t="str">
        <f t="shared" ref="BF68" si="114">MID(LEFT(BD68,FIND("–",BD68)-1),FIND("(",BD68)+1,LEN(BD68))</f>
        <v>9,142.4</v>
      </c>
      <c r="BG68" s="94" t="str">
        <f t="shared" ref="BG68" si="115">MID(LEFT(BD68,FIND(")",BD68)-1),FIND("–",BD68)+1,LEN(BD68))</f>
        <v>11,862.2</v>
      </c>
      <c r="BH68" s="94" t="s">
        <v>22</v>
      </c>
      <c r="BI68" s="98" t="s">
        <v>2215</v>
      </c>
      <c r="BJ68" s="94" t="s">
        <v>26</v>
      </c>
      <c r="BK68" s="94" t="s">
        <v>22</v>
      </c>
      <c r="BL68" s="94" t="s">
        <v>22</v>
      </c>
      <c r="BM68" s="94" t="s">
        <v>22</v>
      </c>
      <c r="BN68" s="94" t="s">
        <v>22</v>
      </c>
      <c r="BO68" s="94" t="s">
        <v>22</v>
      </c>
      <c r="BP68" s="94" t="s">
        <v>22</v>
      </c>
      <c r="BQ68" s="94" t="s">
        <v>22</v>
      </c>
      <c r="BR68" s="94" t="s">
        <v>22</v>
      </c>
      <c r="BS68" s="94" t="s">
        <v>22</v>
      </c>
      <c r="BT68" s="94" t="s">
        <v>22</v>
      </c>
      <c r="BU68" s="94" t="s">
        <v>22</v>
      </c>
      <c r="BV68" s="94" t="s">
        <v>22</v>
      </c>
      <c r="BW68" s="94" t="s">
        <v>22</v>
      </c>
      <c r="BX68" s="94" t="s">
        <v>22</v>
      </c>
      <c r="BY68" s="94" t="s">
        <v>22</v>
      </c>
      <c r="BZ68" s="94" t="s">
        <v>22</v>
      </c>
      <c r="CA68" s="94" t="s">
        <v>22</v>
      </c>
      <c r="CB68" s="94" t="s">
        <v>22</v>
      </c>
      <c r="CC68" s="94" t="s">
        <v>22</v>
      </c>
      <c r="CD68" s="103" t="s">
        <v>22</v>
      </c>
      <c r="CE68" s="94" t="s">
        <v>22</v>
      </c>
      <c r="CF68" s="94" t="s">
        <v>22</v>
      </c>
      <c r="CG68" s="94" t="s">
        <v>22</v>
      </c>
      <c r="CH68" s="103" t="s">
        <v>26</v>
      </c>
      <c r="CI68" s="94" t="s">
        <v>22</v>
      </c>
      <c r="CJ68" s="94" t="s">
        <v>22</v>
      </c>
      <c r="CK68" s="94" t="s">
        <v>22</v>
      </c>
      <c r="CL68" s="94" t="s">
        <v>22</v>
      </c>
      <c r="CM68" s="94" t="s">
        <v>22</v>
      </c>
      <c r="CN68" s="94" t="s">
        <v>22</v>
      </c>
      <c r="CO68" s="94" t="s">
        <v>22</v>
      </c>
      <c r="CP68" s="94" t="s">
        <v>22</v>
      </c>
      <c r="CQ68" s="94" t="s">
        <v>22</v>
      </c>
      <c r="CR68" s="94" t="s">
        <v>22</v>
      </c>
      <c r="CS68" s="94" t="s">
        <v>22</v>
      </c>
      <c r="CT68" s="94" t="s">
        <v>22</v>
      </c>
      <c r="CU68" s="94" t="s">
        <v>22</v>
      </c>
      <c r="CV68" s="98" t="s">
        <v>22</v>
      </c>
      <c r="CW68" s="103" t="s">
        <v>1548</v>
      </c>
      <c r="CX68" s="94" t="s">
        <v>2213</v>
      </c>
      <c r="CY68" s="94" t="s">
        <v>2207</v>
      </c>
      <c r="CZ68" s="98" t="s">
        <v>1262</v>
      </c>
      <c r="DA68" s="94" t="s">
        <v>68</v>
      </c>
    </row>
    <row r="69" spans="1:105" s="11" customFormat="1">
      <c r="A69" s="174" t="s">
        <v>2179</v>
      </c>
      <c r="G69" s="12"/>
      <c r="H69" s="14"/>
      <c r="I69" s="10"/>
      <c r="J69" s="14"/>
      <c r="L69" s="24"/>
      <c r="N69" s="125"/>
      <c r="Z69" s="25"/>
      <c r="AE69" s="36"/>
      <c r="AI69" s="25"/>
      <c r="AJ69" s="11" t="s">
        <v>27</v>
      </c>
      <c r="AK69" s="11" t="s">
        <v>1545</v>
      </c>
      <c r="AL69" s="11">
        <v>2</v>
      </c>
      <c r="AM69" s="11" t="s">
        <v>432</v>
      </c>
      <c r="AN69" s="11" t="s">
        <v>44</v>
      </c>
      <c r="AO69" s="17" t="s">
        <v>78</v>
      </c>
      <c r="AP69" s="17" t="s">
        <v>949</v>
      </c>
      <c r="AQ69" s="11" t="s">
        <v>23</v>
      </c>
      <c r="AR69" s="11" t="s">
        <v>23</v>
      </c>
      <c r="AS69" s="11" t="s">
        <v>844</v>
      </c>
      <c r="AT69" s="17" t="s">
        <v>62</v>
      </c>
      <c r="AU69" s="178" t="s">
        <v>2188</v>
      </c>
      <c r="AV69" s="11" t="str">
        <f t="shared" ref="AV69" si="116">MID(LEFT(AU69,FIND(" (",AU69)-1),FIND("/",AU69)+1,LEN(AU69))</f>
        <v>177</v>
      </c>
      <c r="AW69" s="18" t="str">
        <f t="shared" ref="AW69" si="117">MID(LEFT(AU69,FIND("%",AU69)-1),FIND("(",AU69)+1,LEN(AU69))</f>
        <v>97</v>
      </c>
      <c r="AX69" s="11">
        <v>190</v>
      </c>
      <c r="AY69" s="58" t="s">
        <v>1549</v>
      </c>
      <c r="AZ69" s="11" t="str">
        <f>LEFT(AY69,FIND(" ", AY69)-1)</f>
        <v>500</v>
      </c>
      <c r="BA69" s="11" t="str">
        <f>MID(LEFT(AY69,FIND("–",AY69)-1),FIND("(",AY69)+1,LEN(AY69))</f>
        <v>500</v>
      </c>
      <c r="BB69" s="11" t="str">
        <f>MID(LEFT(AY69,FIND(")",AY69)-1),FIND("–",AY69)+1,LEN(AY69))</f>
        <v>500</v>
      </c>
      <c r="BC69" s="11">
        <v>177</v>
      </c>
      <c r="BD69" s="58" t="s">
        <v>2190</v>
      </c>
      <c r="BE69" s="11" t="str">
        <f>LEFT(BD69,FIND(" ", BD69)-1)</f>
        <v>9,541.6</v>
      </c>
      <c r="BF69" s="11" t="str">
        <f>MID(LEFT(BD69,FIND("–",BD69)-1),FIND("(",BD69)+1,LEN(BD69))</f>
        <v>8,245.9</v>
      </c>
      <c r="BG69" s="11" t="str">
        <f>MID(LEFT(BD69,FIND(")",BD69)-1),FIND("–",BD69)+1,LEN(BD69))</f>
        <v>11,041.0</v>
      </c>
      <c r="BH69" s="11" t="s">
        <v>22</v>
      </c>
      <c r="BI69" s="25" t="s">
        <v>22</v>
      </c>
      <c r="CD69" s="155"/>
      <c r="CH69" s="155"/>
      <c r="CV69" s="25"/>
      <c r="CW69" s="11" t="s">
        <v>2214</v>
      </c>
      <c r="CZ69" s="25"/>
    </row>
    <row r="70" spans="1:105" s="11" customFormat="1">
      <c r="A70" s="174" t="s">
        <v>2179</v>
      </c>
      <c r="G70" s="12"/>
      <c r="H70" s="14"/>
      <c r="I70" s="10"/>
      <c r="J70" s="14"/>
      <c r="L70" s="24"/>
      <c r="N70" s="125"/>
      <c r="Z70" s="25"/>
      <c r="AE70" s="36"/>
      <c r="AI70" s="25"/>
      <c r="AJ70" s="11" t="s">
        <v>27</v>
      </c>
      <c r="AK70" s="11" t="s">
        <v>1544</v>
      </c>
      <c r="AL70" s="11">
        <v>1</v>
      </c>
      <c r="AM70" s="17" t="s">
        <v>344</v>
      </c>
      <c r="AN70" s="11" t="s">
        <v>2191</v>
      </c>
      <c r="AO70" s="11" t="s">
        <v>2192</v>
      </c>
      <c r="AP70" s="11" t="s">
        <v>2193</v>
      </c>
      <c r="AQ70" s="11" t="s">
        <v>23</v>
      </c>
      <c r="AR70" s="11" t="s">
        <v>23</v>
      </c>
      <c r="AS70" s="11" t="s">
        <v>844</v>
      </c>
      <c r="AT70" s="17" t="s">
        <v>62</v>
      </c>
      <c r="AU70" s="78" t="s">
        <v>2194</v>
      </c>
      <c r="AV70" s="11" t="str">
        <f t="shared" ref="AV70" si="118">MID(LEFT(AU70,FIND(" (",AU70)-1),FIND("/",AU70)+1,LEN(AU70))</f>
        <v>184</v>
      </c>
      <c r="AW70" s="18" t="str">
        <f t="shared" ref="AW70" si="119">MID(LEFT(AU70,FIND("%",AU70)-1),FIND("(",AU70)+1,LEN(AU70))</f>
        <v>93</v>
      </c>
      <c r="AX70" s="11">
        <v>190</v>
      </c>
      <c r="AY70" s="58" t="s">
        <v>2196</v>
      </c>
      <c r="AZ70" s="11" t="str">
        <f t="shared" ref="AZ70" si="120">LEFT(AY70,FIND(" ", AY70)-1)</f>
        <v>0.11</v>
      </c>
      <c r="BA70" s="11" t="str">
        <f t="shared" ref="BA70" si="121">MID(LEFT(AY70,FIND("–",AY70)-1),FIND("(",AY70)+1,LEN(AY70))</f>
        <v>0.10</v>
      </c>
      <c r="BB70" s="11" t="str">
        <f t="shared" ref="BB70" si="122">MID(LEFT(AY70,FIND(")",AY70)-1),FIND("–",AY70)+1,LEN(AY70))</f>
        <v>0.13</v>
      </c>
      <c r="BC70" s="11">
        <v>184</v>
      </c>
      <c r="BD70" s="58" t="s">
        <v>2198</v>
      </c>
      <c r="BE70" s="11" t="str">
        <f t="shared" ref="BE70:BE73" si="123">LEFT(BD70,FIND(" ", BD70)-1)</f>
        <v>100.9</v>
      </c>
      <c r="BF70" s="11" t="str">
        <f t="shared" ref="BF70:BF73" si="124">MID(LEFT(BD70,FIND("–",BD70)-1),FIND("(",BD70)+1,LEN(BD70))</f>
        <v>74.1</v>
      </c>
      <c r="BG70" s="11" t="str">
        <f t="shared" ref="BG70:BG73" si="125">MID(LEFT(BD70,FIND(")",BD70)-1),FIND("–",BD70)+1,LEN(BD70))</f>
        <v>137.4</v>
      </c>
      <c r="BH70" s="11" t="s">
        <v>22</v>
      </c>
      <c r="BI70" s="25" t="s">
        <v>22</v>
      </c>
      <c r="CD70" s="155"/>
      <c r="CH70" s="155"/>
      <c r="CV70" s="25"/>
      <c r="CW70" s="11" t="s">
        <v>2206</v>
      </c>
      <c r="CZ70" s="25"/>
    </row>
    <row r="71" spans="1:105" s="11" customFormat="1">
      <c r="A71" s="174" t="s">
        <v>2179</v>
      </c>
      <c r="L71" s="25"/>
      <c r="N71" s="125"/>
      <c r="Z71" s="25"/>
      <c r="AE71" s="36"/>
      <c r="AI71" s="25"/>
      <c r="AJ71" s="11" t="s">
        <v>27</v>
      </c>
      <c r="AK71" s="11" t="s">
        <v>1545</v>
      </c>
      <c r="AL71" s="11">
        <v>2</v>
      </c>
      <c r="AM71" s="17" t="s">
        <v>344</v>
      </c>
      <c r="AN71" s="11" t="s">
        <v>2191</v>
      </c>
      <c r="AO71" s="11" t="s">
        <v>2192</v>
      </c>
      <c r="AP71" s="11" t="s">
        <v>2193</v>
      </c>
      <c r="AQ71" s="11" t="s">
        <v>23</v>
      </c>
      <c r="AR71" s="11" t="s">
        <v>23</v>
      </c>
      <c r="AS71" s="11" t="s">
        <v>844</v>
      </c>
      <c r="AT71" s="17" t="s">
        <v>62</v>
      </c>
      <c r="AU71" s="78" t="s">
        <v>2195</v>
      </c>
      <c r="AV71" s="11" t="str">
        <f t="shared" ref="AV71" si="126">MID(LEFT(AU71,FIND(" (",AU71)-1),FIND("/",AU71)+1,LEN(AU71))</f>
        <v>177</v>
      </c>
      <c r="AW71" s="18" t="str">
        <f t="shared" ref="AW71" si="127">MID(LEFT(AU71,FIND("%",AU71)-1),FIND("(",AU71)+1,LEN(AU71))</f>
        <v>98</v>
      </c>
      <c r="AX71" s="11">
        <v>190</v>
      </c>
      <c r="AY71" s="58" t="s">
        <v>2197</v>
      </c>
      <c r="AZ71" s="11" t="str">
        <f>LEFT(AY71,FIND(" ", AY71)-1)</f>
        <v>0.10</v>
      </c>
      <c r="BA71" s="11" t="str">
        <f>MID(LEFT(AY71,FIND("–",AY71)-1),FIND("(",AY71)+1,LEN(AY71))</f>
        <v>0.09</v>
      </c>
      <c r="BB71" s="11" t="str">
        <f>MID(LEFT(AY71,FIND(")",AY71)-1),FIND("–",AY71)+1,LEN(AY71))</f>
        <v>0.11</v>
      </c>
      <c r="BC71" s="11">
        <v>177</v>
      </c>
      <c r="BD71" s="58" t="s">
        <v>2199</v>
      </c>
      <c r="BE71" s="11" t="str">
        <f t="shared" si="123"/>
        <v>197.0</v>
      </c>
      <c r="BF71" s="11" t="str">
        <f t="shared" si="124"/>
        <v>155.6</v>
      </c>
      <c r="BG71" s="11" t="str">
        <f t="shared" si="125"/>
        <v>249.4</v>
      </c>
      <c r="BH71" s="11" t="s">
        <v>22</v>
      </c>
      <c r="BI71" s="25" t="s">
        <v>22</v>
      </c>
      <c r="CD71" s="155"/>
      <c r="CH71" s="155"/>
      <c r="CV71" s="25"/>
      <c r="CW71" s="11" t="s">
        <v>2205</v>
      </c>
      <c r="CZ71" s="25"/>
    </row>
    <row r="72" spans="1:105" s="109" customFormat="1">
      <c r="A72" s="174" t="s">
        <v>2179</v>
      </c>
      <c r="L72" s="110"/>
      <c r="N72" s="131"/>
      <c r="Z72" s="110"/>
      <c r="AE72" s="169"/>
      <c r="AI72" s="110"/>
      <c r="AJ72" s="109" t="s">
        <v>60</v>
      </c>
      <c r="AK72" s="11" t="s">
        <v>1544</v>
      </c>
      <c r="AL72" s="109">
        <v>1</v>
      </c>
      <c r="AM72" s="109" t="s">
        <v>2200</v>
      </c>
      <c r="AN72" s="109" t="s">
        <v>2210</v>
      </c>
      <c r="AO72" s="11" t="s">
        <v>2202</v>
      </c>
      <c r="AP72" s="11" t="s">
        <v>2202</v>
      </c>
      <c r="AQ72" s="11" t="s">
        <v>23</v>
      </c>
      <c r="AR72" s="11" t="s">
        <v>24</v>
      </c>
      <c r="AS72" s="11" t="s">
        <v>487</v>
      </c>
      <c r="AT72" s="109" t="s">
        <v>22</v>
      </c>
      <c r="AU72" s="172" t="s">
        <v>22</v>
      </c>
      <c r="AV72" s="109" t="s">
        <v>22</v>
      </c>
      <c r="AW72" s="109" t="s">
        <v>22</v>
      </c>
      <c r="AX72" s="109" t="s">
        <v>22</v>
      </c>
      <c r="AY72" s="109" t="s">
        <v>22</v>
      </c>
      <c r="AZ72" s="109" t="s">
        <v>22</v>
      </c>
      <c r="BA72" s="109" t="s">
        <v>22</v>
      </c>
      <c r="BB72" s="109" t="s">
        <v>22</v>
      </c>
      <c r="BC72" s="109">
        <v>29</v>
      </c>
      <c r="BD72" s="58" t="s">
        <v>2203</v>
      </c>
      <c r="BE72" s="11" t="str">
        <f t="shared" si="123"/>
        <v>59.2</v>
      </c>
      <c r="BF72" s="11" t="str">
        <f t="shared" si="124"/>
        <v>48.5</v>
      </c>
      <c r="BG72" s="11" t="str">
        <f t="shared" si="125"/>
        <v>69.7</v>
      </c>
      <c r="BH72" s="11" t="s">
        <v>22</v>
      </c>
      <c r="BI72" s="25" t="s">
        <v>22</v>
      </c>
      <c r="CD72" s="160"/>
      <c r="CH72" s="160"/>
      <c r="CV72" s="110"/>
      <c r="CW72" s="109" t="s">
        <v>2211</v>
      </c>
      <c r="CZ72" s="110"/>
    </row>
    <row r="73" spans="1:105" s="109" customFormat="1">
      <c r="A73" s="174" t="s">
        <v>2179</v>
      </c>
      <c r="L73" s="110"/>
      <c r="N73" s="131"/>
      <c r="Z73" s="111"/>
      <c r="AE73" s="110"/>
      <c r="AI73" s="110"/>
      <c r="AJ73" s="109" t="s">
        <v>60</v>
      </c>
      <c r="AK73" s="11" t="s">
        <v>1545</v>
      </c>
      <c r="AL73" s="109">
        <v>2</v>
      </c>
      <c r="AM73" s="109" t="s">
        <v>2200</v>
      </c>
      <c r="AN73" s="109" t="s">
        <v>2210</v>
      </c>
      <c r="AO73" s="11" t="s">
        <v>2202</v>
      </c>
      <c r="AP73" s="11" t="s">
        <v>2202</v>
      </c>
      <c r="AQ73" s="11" t="s">
        <v>23</v>
      </c>
      <c r="AR73" s="11" t="s">
        <v>24</v>
      </c>
      <c r="AS73" s="11" t="s">
        <v>487</v>
      </c>
      <c r="AT73" s="109" t="s">
        <v>22</v>
      </c>
      <c r="AU73" s="172" t="s">
        <v>22</v>
      </c>
      <c r="AV73" s="109" t="s">
        <v>22</v>
      </c>
      <c r="AW73" s="109" t="s">
        <v>22</v>
      </c>
      <c r="AX73" s="109" t="s">
        <v>22</v>
      </c>
      <c r="AY73" s="109" t="s">
        <v>22</v>
      </c>
      <c r="AZ73" s="109" t="s">
        <v>22</v>
      </c>
      <c r="BA73" s="109" t="s">
        <v>22</v>
      </c>
      <c r="BB73" s="109" t="s">
        <v>22</v>
      </c>
      <c r="BC73" s="109">
        <v>29</v>
      </c>
      <c r="BD73" s="58" t="s">
        <v>2204</v>
      </c>
      <c r="BE73" s="11" t="str">
        <f t="shared" si="123"/>
        <v>42.5</v>
      </c>
      <c r="BF73" s="11" t="str">
        <f t="shared" si="124"/>
        <v>28.6</v>
      </c>
      <c r="BG73" s="11" t="str">
        <f t="shared" si="125"/>
        <v>56.3</v>
      </c>
      <c r="BH73" s="11" t="s">
        <v>22</v>
      </c>
      <c r="BI73" s="25" t="s">
        <v>22</v>
      </c>
      <c r="CD73" s="160"/>
      <c r="CH73" s="160"/>
      <c r="CV73" s="110"/>
      <c r="CW73" s="11" t="s">
        <v>2212</v>
      </c>
      <c r="CZ73" s="110"/>
    </row>
    <row r="75" spans="1:105" s="94" customFormat="1">
      <c r="A75" s="94" t="s">
        <v>2337</v>
      </c>
      <c r="B75" s="94" t="s">
        <v>1</v>
      </c>
      <c r="C75" s="94" t="s">
        <v>2</v>
      </c>
      <c r="D75" s="94" t="s">
        <v>1533</v>
      </c>
      <c r="E75" s="94" t="s">
        <v>9</v>
      </c>
      <c r="F75" s="94" t="s">
        <v>2325</v>
      </c>
      <c r="G75" s="94" t="s">
        <v>334</v>
      </c>
      <c r="H75" s="104" t="s">
        <v>335</v>
      </c>
      <c r="I75" s="94" t="s">
        <v>719</v>
      </c>
      <c r="J75" s="104" t="s">
        <v>720</v>
      </c>
      <c r="K75" s="94" t="s">
        <v>721</v>
      </c>
      <c r="L75" s="96">
        <v>44055</v>
      </c>
      <c r="M75" s="94" t="s">
        <v>527</v>
      </c>
      <c r="N75" s="126">
        <v>43955</v>
      </c>
      <c r="O75" s="94" t="s">
        <v>24</v>
      </c>
      <c r="P75" s="94" t="s">
        <v>24</v>
      </c>
      <c r="Q75" s="94" t="s">
        <v>2027</v>
      </c>
      <c r="R75" s="94" t="s">
        <v>45</v>
      </c>
      <c r="S75" s="94" t="s">
        <v>48</v>
      </c>
      <c r="T75" s="94" t="s">
        <v>23</v>
      </c>
      <c r="U75" s="94" t="s">
        <v>23</v>
      </c>
      <c r="V75" s="94">
        <v>45</v>
      </c>
      <c r="W75" s="94" t="s">
        <v>24</v>
      </c>
      <c r="X75" s="94" t="s">
        <v>135</v>
      </c>
      <c r="Y75" s="94" t="s">
        <v>444</v>
      </c>
      <c r="Z75" s="98" t="s">
        <v>336</v>
      </c>
      <c r="AA75" s="94" t="s">
        <v>333</v>
      </c>
      <c r="AB75" s="94" t="s">
        <v>531</v>
      </c>
      <c r="AC75" s="94" t="s">
        <v>127</v>
      </c>
      <c r="AD75" s="94" t="s">
        <v>1314</v>
      </c>
      <c r="AE75" s="99" t="s">
        <v>337</v>
      </c>
      <c r="AF75" s="94" t="s">
        <v>137</v>
      </c>
      <c r="AG75" s="93" t="s">
        <v>1006</v>
      </c>
      <c r="AH75" s="93" t="s">
        <v>1013</v>
      </c>
      <c r="AI75" s="98" t="s">
        <v>534</v>
      </c>
      <c r="AJ75" s="94" t="s">
        <v>27</v>
      </c>
      <c r="AK75" s="94" t="s">
        <v>105</v>
      </c>
      <c r="AL75" s="94">
        <v>1</v>
      </c>
      <c r="AM75" s="97" t="s">
        <v>427</v>
      </c>
      <c r="AN75" s="94" t="s">
        <v>543</v>
      </c>
      <c r="AO75" s="94" t="s">
        <v>538</v>
      </c>
      <c r="AP75" s="94" t="s">
        <v>947</v>
      </c>
      <c r="AQ75" s="94" t="s">
        <v>24</v>
      </c>
      <c r="AR75" s="94" t="s">
        <v>24</v>
      </c>
      <c r="AS75" s="94" t="s">
        <v>541</v>
      </c>
      <c r="AT75" s="94" t="s">
        <v>22</v>
      </c>
      <c r="AU75" s="106" t="s">
        <v>22</v>
      </c>
      <c r="AV75" s="94" t="s">
        <v>22</v>
      </c>
      <c r="AW75" s="94" t="s">
        <v>22</v>
      </c>
      <c r="AX75" s="94">
        <v>9</v>
      </c>
      <c r="AY75" s="102">
        <v>0.9</v>
      </c>
      <c r="AZ75" s="94">
        <v>0.9</v>
      </c>
      <c r="BA75" s="94">
        <v>0.9</v>
      </c>
      <c r="BB75" s="94">
        <v>0.9</v>
      </c>
      <c r="BC75" s="94">
        <v>9</v>
      </c>
      <c r="BD75" s="105">
        <v>0.9</v>
      </c>
      <c r="BE75" s="94">
        <v>0.9</v>
      </c>
      <c r="BF75" s="94">
        <v>0.9</v>
      </c>
      <c r="BG75" s="94">
        <v>0.9</v>
      </c>
      <c r="BH75" s="94" t="s">
        <v>22</v>
      </c>
      <c r="BI75" s="98" t="s">
        <v>22</v>
      </c>
      <c r="BJ75" s="94" t="s">
        <v>26</v>
      </c>
      <c r="BK75" s="94" t="s">
        <v>22</v>
      </c>
      <c r="BL75" s="94" t="s">
        <v>22</v>
      </c>
      <c r="BM75" s="94" t="s">
        <v>22</v>
      </c>
      <c r="BN75" s="94" t="s">
        <v>22</v>
      </c>
      <c r="BO75" s="94" t="s">
        <v>22</v>
      </c>
      <c r="BP75" s="94" t="s">
        <v>22</v>
      </c>
      <c r="BQ75" s="94" t="s">
        <v>22</v>
      </c>
      <c r="BR75" s="94" t="s">
        <v>22</v>
      </c>
      <c r="BS75" s="94" t="s">
        <v>22</v>
      </c>
      <c r="BT75" s="94" t="s">
        <v>22</v>
      </c>
      <c r="BU75" s="94" t="s">
        <v>22</v>
      </c>
      <c r="BV75" s="94" t="s">
        <v>22</v>
      </c>
      <c r="BW75" s="94" t="s">
        <v>22</v>
      </c>
      <c r="BX75" s="94" t="s">
        <v>22</v>
      </c>
      <c r="BY75" s="94" t="s">
        <v>22</v>
      </c>
      <c r="BZ75" s="94" t="s">
        <v>22</v>
      </c>
      <c r="CA75" s="94" t="s">
        <v>22</v>
      </c>
      <c r="CB75" s="94" t="s">
        <v>22</v>
      </c>
      <c r="CC75" s="94" t="s">
        <v>22</v>
      </c>
      <c r="CD75" s="103" t="s">
        <v>22</v>
      </c>
      <c r="CE75" s="94" t="s">
        <v>22</v>
      </c>
      <c r="CF75" s="94" t="s">
        <v>22</v>
      </c>
      <c r="CG75" s="94" t="s">
        <v>22</v>
      </c>
      <c r="CH75" s="103" t="s">
        <v>26</v>
      </c>
      <c r="CI75" s="94" t="s">
        <v>22</v>
      </c>
      <c r="CJ75" s="94" t="s">
        <v>22</v>
      </c>
      <c r="CK75" s="94" t="s">
        <v>22</v>
      </c>
      <c r="CL75" s="94" t="s">
        <v>22</v>
      </c>
      <c r="CM75" s="94" t="s">
        <v>22</v>
      </c>
      <c r="CN75" s="94" t="s">
        <v>22</v>
      </c>
      <c r="CO75" s="94" t="s">
        <v>22</v>
      </c>
      <c r="CP75" s="94" t="s">
        <v>22</v>
      </c>
      <c r="CQ75" s="94" t="s">
        <v>22</v>
      </c>
      <c r="CR75" s="94" t="s">
        <v>22</v>
      </c>
      <c r="CS75" s="94" t="s">
        <v>22</v>
      </c>
      <c r="CT75" s="94" t="s">
        <v>22</v>
      </c>
      <c r="CU75" s="94" t="s">
        <v>22</v>
      </c>
      <c r="CV75" s="98" t="s">
        <v>22</v>
      </c>
      <c r="CW75" s="94" t="s">
        <v>614</v>
      </c>
      <c r="CX75" s="94" t="s">
        <v>22</v>
      </c>
      <c r="CY75" s="94" t="s">
        <v>824</v>
      </c>
      <c r="CZ75" s="98" t="s">
        <v>1262</v>
      </c>
      <c r="DA75" s="94" t="s">
        <v>68</v>
      </c>
    </row>
    <row r="76" spans="1:105" s="11" customFormat="1">
      <c r="A76" s="11" t="s">
        <v>2337</v>
      </c>
      <c r="L76" s="25"/>
      <c r="N76" s="125"/>
      <c r="Z76" s="25"/>
      <c r="AE76" s="36"/>
      <c r="AI76" s="25"/>
      <c r="AJ76" s="11" t="s">
        <v>27</v>
      </c>
      <c r="AK76" s="11" t="s">
        <v>478</v>
      </c>
      <c r="AL76" s="11">
        <v>2</v>
      </c>
      <c r="AM76" s="17" t="s">
        <v>427</v>
      </c>
      <c r="AN76" s="11" t="s">
        <v>543</v>
      </c>
      <c r="AO76" s="11" t="s">
        <v>538</v>
      </c>
      <c r="AP76" s="11" t="s">
        <v>947</v>
      </c>
      <c r="AQ76" s="11" t="s">
        <v>24</v>
      </c>
      <c r="AR76" s="11" t="s">
        <v>24</v>
      </c>
      <c r="AS76" s="11" t="s">
        <v>541</v>
      </c>
      <c r="AT76" s="11" t="s">
        <v>22</v>
      </c>
      <c r="AU76" s="84" t="s">
        <v>22</v>
      </c>
      <c r="AV76" s="11" t="s">
        <v>22</v>
      </c>
      <c r="AW76" s="11" t="s">
        <v>22</v>
      </c>
      <c r="AX76" s="11">
        <v>12</v>
      </c>
      <c r="AY76" s="58">
        <v>0.8</v>
      </c>
      <c r="AZ76" s="11">
        <v>0.8</v>
      </c>
      <c r="BA76" s="11">
        <v>0.8</v>
      </c>
      <c r="BB76" s="11">
        <v>0.8</v>
      </c>
      <c r="BC76" s="11">
        <v>12</v>
      </c>
      <c r="BD76" s="15" t="s">
        <v>535</v>
      </c>
      <c r="BE76" s="20" t="str">
        <f t="shared" ref="BE76:BE78" si="128">LEFT(BD76,FIND(" ", BD76)-1)</f>
        <v>4,813</v>
      </c>
      <c r="BF76" s="20" t="str">
        <f t="shared" ref="BF76" si="129">MID(LEFT(BD76,FIND("–",BD76)-1),FIND("(",BD76)+1,LEN(BD76))</f>
        <v>2,535</v>
      </c>
      <c r="BG76" s="20" t="str">
        <f t="shared" ref="BG76" si="130">MID(LEFT(BD76,FIND(")",BD76)-1),FIND("–",BD76)+1,LEN(BD76))</f>
        <v>8,416</v>
      </c>
      <c r="BH76" s="11" t="s">
        <v>22</v>
      </c>
      <c r="BI76" s="25" t="s">
        <v>22</v>
      </c>
      <c r="CD76" s="155"/>
      <c r="CH76" s="155"/>
      <c r="CV76" s="25"/>
      <c r="CZ76" s="25"/>
    </row>
    <row r="77" spans="1:105" s="11" customFormat="1">
      <c r="A77" s="11" t="s">
        <v>2337</v>
      </c>
      <c r="L77" s="25"/>
      <c r="N77" s="125"/>
      <c r="Z77" s="25"/>
      <c r="AE77" s="36"/>
      <c r="AI77" s="25"/>
      <c r="AJ77" s="11" t="s">
        <v>27</v>
      </c>
      <c r="AK77" s="11" t="s">
        <v>537</v>
      </c>
      <c r="AL77" s="11">
        <v>3</v>
      </c>
      <c r="AM77" s="17" t="s">
        <v>427</v>
      </c>
      <c r="AN77" s="11" t="s">
        <v>543</v>
      </c>
      <c r="AO77" s="11" t="s">
        <v>538</v>
      </c>
      <c r="AP77" s="11" t="s">
        <v>947</v>
      </c>
      <c r="AQ77" s="11" t="s">
        <v>24</v>
      </c>
      <c r="AR77" s="11" t="s">
        <v>24</v>
      </c>
      <c r="AS77" s="11" t="s">
        <v>541</v>
      </c>
      <c r="AT77" s="11" t="s">
        <v>22</v>
      </c>
      <c r="AU77" s="84" t="s">
        <v>22</v>
      </c>
      <c r="AV77" s="11" t="s">
        <v>22</v>
      </c>
      <c r="AW77" s="11" t="s">
        <v>22</v>
      </c>
      <c r="AX77" s="11">
        <v>12</v>
      </c>
      <c r="AY77" s="58">
        <v>0.9</v>
      </c>
      <c r="AZ77" s="11">
        <v>0.9</v>
      </c>
      <c r="BA77" s="11">
        <v>0.9</v>
      </c>
      <c r="BB77" s="11">
        <v>0.9</v>
      </c>
      <c r="BC77" s="11">
        <v>12</v>
      </c>
      <c r="BD77" s="42" t="s">
        <v>536</v>
      </c>
      <c r="BE77" s="20" t="str">
        <f t="shared" si="128"/>
        <v>27,872</v>
      </c>
      <c r="BF77" s="20" t="str">
        <f t="shared" ref="BF77" si="131">MID(LEFT(BD77,FIND("–",BD77)-1),FIND("(",BD77)+1,LEN(BD77))</f>
        <v>19,025</v>
      </c>
      <c r="BG77" s="20" t="str">
        <f t="shared" ref="BG77" si="132">MID(LEFT(BD77,FIND(")",BD77)-1),FIND("–",BD77)+1,LEN(BD77))</f>
        <v>39,528</v>
      </c>
      <c r="BH77" s="11" t="s">
        <v>22</v>
      </c>
      <c r="BI77" s="25" t="s">
        <v>22</v>
      </c>
      <c r="CD77" s="155"/>
      <c r="CH77" s="155"/>
      <c r="CV77" s="25"/>
      <c r="CZ77" s="25"/>
    </row>
    <row r="78" spans="1:105" s="11" customFormat="1">
      <c r="A78" s="11" t="s">
        <v>2337</v>
      </c>
      <c r="L78" s="25"/>
      <c r="N78" s="125"/>
      <c r="Z78" s="25"/>
      <c r="AE78" s="36"/>
      <c r="AI78" s="25"/>
      <c r="AJ78" s="11" t="s">
        <v>27</v>
      </c>
      <c r="AK78" s="11" t="s">
        <v>46</v>
      </c>
      <c r="AL78" s="11">
        <v>4</v>
      </c>
      <c r="AM78" s="17" t="s">
        <v>427</v>
      </c>
      <c r="AN78" s="11" t="s">
        <v>543</v>
      </c>
      <c r="AO78" s="11" t="s">
        <v>538</v>
      </c>
      <c r="AP78" s="11" t="s">
        <v>947</v>
      </c>
      <c r="AQ78" s="11" t="s">
        <v>24</v>
      </c>
      <c r="AR78" s="11" t="s">
        <v>24</v>
      </c>
      <c r="AS78" s="11" t="s">
        <v>541</v>
      </c>
      <c r="AT78" s="11" t="s">
        <v>22</v>
      </c>
      <c r="AU78" s="84" t="s">
        <v>22</v>
      </c>
      <c r="AV78" s="11" t="s">
        <v>22</v>
      </c>
      <c r="AW78" s="11" t="s">
        <v>22</v>
      </c>
      <c r="AX78" s="11">
        <v>12</v>
      </c>
      <c r="AY78" s="58">
        <v>0.9</v>
      </c>
      <c r="AZ78" s="11">
        <v>0.9</v>
      </c>
      <c r="BA78" s="11">
        <v>0.9</v>
      </c>
      <c r="BB78" s="11">
        <v>0.9</v>
      </c>
      <c r="BC78" s="11">
        <v>12</v>
      </c>
      <c r="BD78" s="15" t="s">
        <v>338</v>
      </c>
      <c r="BE78" s="20" t="str">
        <f t="shared" si="128"/>
        <v>1,260</v>
      </c>
      <c r="BF78" s="20" t="str">
        <f t="shared" ref="BF78" si="133">MID(LEFT(BD78,FIND("–",BD78)-1),FIND("(",BD78)+1,LEN(BD78))</f>
        <v>755</v>
      </c>
      <c r="BG78" s="20" t="str">
        <f t="shared" ref="BG78" si="134">MID(LEFT(BD78,FIND(")",BD78)-1),FIND("–",BD78)+1,LEN(BD78))</f>
        <v>2,067</v>
      </c>
      <c r="BH78" s="11" t="s">
        <v>22</v>
      </c>
      <c r="BI78" s="25" t="s">
        <v>22</v>
      </c>
      <c r="CD78" s="155"/>
      <c r="CH78" s="155"/>
      <c r="CV78" s="25"/>
      <c r="CZ78" s="25"/>
    </row>
    <row r="79" spans="1:105" s="11" customFormat="1">
      <c r="A79" s="11" t="s">
        <v>2337</v>
      </c>
      <c r="L79" s="25"/>
      <c r="N79" s="125"/>
      <c r="Z79" s="25"/>
      <c r="AE79" s="36"/>
      <c r="AI79" s="25"/>
      <c r="AJ79" s="11" t="s">
        <v>27</v>
      </c>
      <c r="AK79" s="11" t="s">
        <v>105</v>
      </c>
      <c r="AL79" s="11">
        <v>1</v>
      </c>
      <c r="AM79" s="17" t="s">
        <v>344</v>
      </c>
      <c r="AN79" s="11" t="s">
        <v>539</v>
      </c>
      <c r="AO79" s="17" t="s">
        <v>420</v>
      </c>
      <c r="AP79" s="17" t="s">
        <v>946</v>
      </c>
      <c r="AQ79" s="11" t="s">
        <v>24</v>
      </c>
      <c r="AR79" s="11" t="s">
        <v>24</v>
      </c>
      <c r="AS79" s="11" t="s">
        <v>612</v>
      </c>
      <c r="AT79" s="11" t="s">
        <v>22</v>
      </c>
      <c r="AU79" s="84" t="s">
        <v>22</v>
      </c>
      <c r="AV79" s="11" t="s">
        <v>22</v>
      </c>
      <c r="AW79" s="11" t="s">
        <v>22</v>
      </c>
      <c r="AX79" s="11">
        <v>9</v>
      </c>
      <c r="AY79" s="58" t="s">
        <v>66</v>
      </c>
      <c r="AZ79" s="11" t="str">
        <f>LEFT(AY79,FIND(" ", AY79)-1)</f>
        <v>10</v>
      </c>
      <c r="BA79" s="11" t="str">
        <f>MID(LEFT(AY79,FIND("–",AY79)-1),FIND("(",AY79)+1,LEN(AY79))</f>
        <v>10</v>
      </c>
      <c r="BB79" s="11" t="str">
        <f>MID(LEFT(AY79,FIND(")",AY79)-1),FIND("–",AY79)+1,LEN(AY79))</f>
        <v>10</v>
      </c>
      <c r="BC79" s="11">
        <v>9</v>
      </c>
      <c r="BD79" s="15" t="s">
        <v>66</v>
      </c>
      <c r="BE79" s="20" t="str">
        <f>LEFT(BD79,FIND(" ", BD79)-1)</f>
        <v>10</v>
      </c>
      <c r="BF79" s="20" t="str">
        <f>MID(LEFT(BD79,FIND("–",BD79)-1),FIND("(",BD79)+1,LEN(BD79))</f>
        <v>10</v>
      </c>
      <c r="BG79" s="20" t="str">
        <f>MID(LEFT(BD79,FIND(")",BD79)-1),FIND("–",BD79)+1,LEN(BD79))</f>
        <v>10</v>
      </c>
      <c r="BH79" s="11" t="s">
        <v>22</v>
      </c>
      <c r="BI79" s="25" t="s">
        <v>22</v>
      </c>
      <c r="CD79" s="155"/>
      <c r="CH79" s="155"/>
      <c r="CV79" s="25"/>
      <c r="CZ79" s="25"/>
    </row>
    <row r="80" spans="1:105" s="11" customFormat="1">
      <c r="A80" s="11" t="s">
        <v>2337</v>
      </c>
      <c r="L80" s="25"/>
      <c r="N80" s="125"/>
      <c r="Z80" s="25"/>
      <c r="AE80" s="36"/>
      <c r="AI80" s="25"/>
      <c r="AJ80" s="11" t="s">
        <v>27</v>
      </c>
      <c r="AK80" s="11" t="s">
        <v>478</v>
      </c>
      <c r="AL80" s="11">
        <v>2</v>
      </c>
      <c r="AM80" s="17" t="s">
        <v>344</v>
      </c>
      <c r="AN80" s="11" t="s">
        <v>539</v>
      </c>
      <c r="AO80" s="17" t="s">
        <v>420</v>
      </c>
      <c r="AP80" s="17" t="s">
        <v>946</v>
      </c>
      <c r="AQ80" s="11" t="s">
        <v>24</v>
      </c>
      <c r="AR80" s="11" t="s">
        <v>24</v>
      </c>
      <c r="AS80" s="11" t="s">
        <v>612</v>
      </c>
      <c r="AT80" s="11" t="s">
        <v>22</v>
      </c>
      <c r="AU80" s="84" t="s">
        <v>22</v>
      </c>
      <c r="AV80" s="11" t="s">
        <v>22</v>
      </c>
      <c r="AW80" s="11" t="s">
        <v>22</v>
      </c>
      <c r="AX80" s="11">
        <v>12</v>
      </c>
      <c r="AY80" s="58" t="s">
        <v>66</v>
      </c>
      <c r="AZ80" s="11" t="str">
        <f>LEFT(AY80,FIND(" ", AY80)-1)</f>
        <v>10</v>
      </c>
      <c r="BA80" s="11" t="str">
        <f>MID(LEFT(AY80,FIND("–",AY80)-1),FIND("(",AY80)+1,LEN(AY80))</f>
        <v>10</v>
      </c>
      <c r="BB80" s="11" t="str">
        <f>MID(LEFT(AY80,FIND(")",AY80)-1),FIND("–",AY80)+1,LEN(AY80))</f>
        <v>10</v>
      </c>
      <c r="BC80" s="11">
        <v>12</v>
      </c>
      <c r="BD80" s="15" t="s">
        <v>339</v>
      </c>
      <c r="BE80" s="20" t="str">
        <f>LEFT(BD80,FIND(" ", BD80)-1)</f>
        <v>168</v>
      </c>
      <c r="BF80" s="20" t="str">
        <f>MID(LEFT(BD80,FIND("–",BD80)-1),FIND("(",BD80)+1,LEN(BD80))</f>
        <v>110</v>
      </c>
      <c r="BG80" s="20" t="str">
        <f>MID(LEFT(BD80,FIND(")",BD80)-1),FIND("–",BD80)+1,LEN(BD80))</f>
        <v>252</v>
      </c>
      <c r="BH80" s="11" t="s">
        <v>22</v>
      </c>
      <c r="BI80" s="25" t="s">
        <v>22</v>
      </c>
      <c r="CD80" s="155"/>
      <c r="CH80" s="155"/>
      <c r="CV80" s="25"/>
      <c r="CZ80" s="25"/>
    </row>
    <row r="81" spans="1:105" s="11" customFormat="1">
      <c r="A81" s="11" t="s">
        <v>2337</v>
      </c>
      <c r="L81" s="25"/>
      <c r="N81" s="125"/>
      <c r="Z81" s="25"/>
      <c r="AE81" s="36"/>
      <c r="AI81" s="25"/>
      <c r="AJ81" s="11" t="s">
        <v>27</v>
      </c>
      <c r="AK81" s="11" t="s">
        <v>537</v>
      </c>
      <c r="AL81" s="11">
        <v>3</v>
      </c>
      <c r="AM81" s="17" t="s">
        <v>344</v>
      </c>
      <c r="AN81" s="11" t="s">
        <v>539</v>
      </c>
      <c r="AO81" s="17" t="s">
        <v>420</v>
      </c>
      <c r="AP81" s="17" t="s">
        <v>946</v>
      </c>
      <c r="AQ81" s="11" t="s">
        <v>24</v>
      </c>
      <c r="AR81" s="11" t="s">
        <v>24</v>
      </c>
      <c r="AS81" s="11" t="s">
        <v>612</v>
      </c>
      <c r="AT81" s="11" t="s">
        <v>22</v>
      </c>
      <c r="AU81" s="84" t="s">
        <v>22</v>
      </c>
      <c r="AV81" s="11" t="s">
        <v>22</v>
      </c>
      <c r="AW81" s="11" t="s">
        <v>22</v>
      </c>
      <c r="AX81" s="11">
        <v>12</v>
      </c>
      <c r="AY81" s="58" t="s">
        <v>66</v>
      </c>
      <c r="AZ81" s="11" t="str">
        <f>LEFT(AY81,FIND(" ", AY81)-1)</f>
        <v>10</v>
      </c>
      <c r="BA81" s="11" t="str">
        <f>MID(LEFT(AY81,FIND("–",AY81)-1),FIND("(",AY81)+1,LEN(AY81))</f>
        <v>10</v>
      </c>
      <c r="BB81" s="11" t="str">
        <f>MID(LEFT(AY81,FIND(")",AY81)-1),FIND("–",AY81)+1,LEN(AY81))</f>
        <v>10</v>
      </c>
      <c r="BC81" s="11">
        <v>12</v>
      </c>
      <c r="BD81" s="15" t="s">
        <v>340</v>
      </c>
      <c r="BE81" s="20" t="str">
        <f>LEFT(BD81,FIND(" ", BD81)-1)</f>
        <v>267</v>
      </c>
      <c r="BF81" s="20" t="str">
        <f>MID(LEFT(BD81,FIND("–",BD81)-1),FIND("(",BD81)+1,LEN(BD81))</f>
        <v>172</v>
      </c>
      <c r="BG81" s="20" t="str">
        <f>MID(LEFT(BD81,FIND(")",BD81)-1),FIND("–",BD81)+1,LEN(BD81))</f>
        <v>411</v>
      </c>
      <c r="BH81" s="11" t="s">
        <v>22</v>
      </c>
      <c r="BI81" s="25" t="s">
        <v>22</v>
      </c>
      <c r="CD81" s="155"/>
      <c r="CH81" s="155"/>
      <c r="CV81" s="25"/>
      <c r="CZ81" s="25"/>
    </row>
    <row r="82" spans="1:105" s="11" customFormat="1">
      <c r="A82" s="11" t="s">
        <v>2337</v>
      </c>
      <c r="L82" s="25"/>
      <c r="N82" s="125"/>
      <c r="Z82" s="25"/>
      <c r="AE82" s="36"/>
      <c r="AI82" s="25"/>
      <c r="AJ82" s="11" t="s">
        <v>27</v>
      </c>
      <c r="AK82" s="11" t="s">
        <v>46</v>
      </c>
      <c r="AL82" s="11">
        <v>4</v>
      </c>
      <c r="AM82" s="17" t="s">
        <v>344</v>
      </c>
      <c r="AN82" s="11" t="s">
        <v>539</v>
      </c>
      <c r="AO82" s="17" t="s">
        <v>420</v>
      </c>
      <c r="AP82" s="17" t="s">
        <v>946</v>
      </c>
      <c r="AQ82" s="11" t="s">
        <v>24</v>
      </c>
      <c r="AR82" s="11" t="s">
        <v>24</v>
      </c>
      <c r="AS82" s="11" t="s">
        <v>612</v>
      </c>
      <c r="AT82" s="11" t="s">
        <v>22</v>
      </c>
      <c r="AU82" s="84" t="s">
        <v>22</v>
      </c>
      <c r="AV82" s="11" t="s">
        <v>22</v>
      </c>
      <c r="AW82" s="11" t="s">
        <v>22</v>
      </c>
      <c r="AX82" s="11">
        <v>12</v>
      </c>
      <c r="AY82" s="58" t="s">
        <v>66</v>
      </c>
      <c r="AZ82" s="11" t="str">
        <f>LEFT(AY82,FIND(" ", AY82)-1)</f>
        <v>10</v>
      </c>
      <c r="BA82" s="11" t="str">
        <f>MID(LEFT(AY82,FIND("–",AY82)-1),FIND("(",AY82)+1,LEN(AY82))</f>
        <v>10</v>
      </c>
      <c r="BB82" s="11" t="str">
        <f>MID(LEFT(AY82,FIND(")",AY82)-1),FIND("–",AY82)+1,LEN(AY82))</f>
        <v>10</v>
      </c>
      <c r="BC82" s="11">
        <v>12</v>
      </c>
      <c r="BD82" s="20" t="s">
        <v>510</v>
      </c>
      <c r="BE82" s="11" t="s">
        <v>512</v>
      </c>
      <c r="BF82" s="11" t="s">
        <v>512</v>
      </c>
      <c r="BG82" s="11" t="s">
        <v>512</v>
      </c>
      <c r="BH82" s="11" t="s">
        <v>22</v>
      </c>
      <c r="BI82" s="25" t="s">
        <v>22</v>
      </c>
      <c r="CD82" s="155"/>
      <c r="CH82" s="155"/>
      <c r="CV82" s="25"/>
      <c r="CZ82" s="25"/>
    </row>
    <row r="83" spans="1:105" s="11" customFormat="1">
      <c r="A83" s="11" t="s">
        <v>2337</v>
      </c>
      <c r="L83" s="25"/>
      <c r="N83" s="125"/>
      <c r="Z83" s="25"/>
      <c r="AE83" s="36"/>
      <c r="AI83" s="25"/>
      <c r="AJ83" s="11" t="s">
        <v>60</v>
      </c>
      <c r="AK83" s="11" t="s">
        <v>22</v>
      </c>
      <c r="AL83" s="11" t="s">
        <v>22</v>
      </c>
      <c r="AM83" s="11" t="s">
        <v>26</v>
      </c>
      <c r="AN83" s="11" t="s">
        <v>22</v>
      </c>
      <c r="AO83" s="11" t="s">
        <v>22</v>
      </c>
      <c r="AP83" s="11" t="s">
        <v>22</v>
      </c>
      <c r="AQ83" s="11" t="s">
        <v>23</v>
      </c>
      <c r="AR83" s="11" t="s">
        <v>23</v>
      </c>
      <c r="AS83" s="11" t="s">
        <v>22</v>
      </c>
      <c r="AT83" s="11" t="s">
        <v>22</v>
      </c>
      <c r="AU83" s="84" t="s">
        <v>22</v>
      </c>
      <c r="AV83" s="11" t="s">
        <v>22</v>
      </c>
      <c r="AW83" s="11" t="s">
        <v>22</v>
      </c>
      <c r="AX83" s="11" t="s">
        <v>22</v>
      </c>
      <c r="AY83" s="11" t="s">
        <v>22</v>
      </c>
      <c r="AZ83" s="11" t="s">
        <v>22</v>
      </c>
      <c r="BA83" s="11" t="s">
        <v>22</v>
      </c>
      <c r="BB83" s="11" t="s">
        <v>22</v>
      </c>
      <c r="BC83" s="11" t="s">
        <v>22</v>
      </c>
      <c r="BD83" s="11" t="s">
        <v>22</v>
      </c>
      <c r="BE83" s="11" t="s">
        <v>22</v>
      </c>
      <c r="BF83" s="11" t="s">
        <v>22</v>
      </c>
      <c r="BG83" s="11" t="s">
        <v>22</v>
      </c>
      <c r="BH83" s="11" t="s">
        <v>22</v>
      </c>
      <c r="BI83" s="25" t="s">
        <v>22</v>
      </c>
      <c r="CD83" s="155"/>
      <c r="CH83" s="155"/>
      <c r="CV83" s="25"/>
      <c r="CZ83" s="25"/>
    </row>
    <row r="84" spans="1:105" s="44" customFormat="1">
      <c r="L84" s="45"/>
      <c r="N84" s="127"/>
      <c r="Z84" s="45"/>
      <c r="AE84" s="46"/>
      <c r="AI84" s="45"/>
      <c r="AU84" s="85"/>
      <c r="BI84" s="45"/>
      <c r="CD84" s="157"/>
      <c r="CH84" s="157"/>
      <c r="CV84" s="45"/>
      <c r="CZ84" s="45"/>
    </row>
    <row r="85" spans="1:105" s="11" customFormat="1">
      <c r="A85" s="11" t="s">
        <v>2338</v>
      </c>
      <c r="B85" s="11" t="s">
        <v>1</v>
      </c>
      <c r="C85" s="11" t="s">
        <v>2</v>
      </c>
      <c r="D85" s="11" t="s">
        <v>1533</v>
      </c>
      <c r="E85" s="11" t="s">
        <v>9</v>
      </c>
      <c r="F85" s="94" t="s">
        <v>2325</v>
      </c>
      <c r="G85" s="11" t="s">
        <v>408</v>
      </c>
      <c r="H85" s="16" t="s">
        <v>410</v>
      </c>
      <c r="I85" s="11" t="s">
        <v>725</v>
      </c>
      <c r="J85" s="16" t="s">
        <v>726</v>
      </c>
      <c r="K85" s="11" t="s">
        <v>727</v>
      </c>
      <c r="L85" s="24">
        <v>44104</v>
      </c>
      <c r="M85" s="11" t="s">
        <v>627</v>
      </c>
      <c r="N85" s="125">
        <v>43944</v>
      </c>
      <c r="O85" s="11" t="s">
        <v>24</v>
      </c>
      <c r="P85" s="11" t="s">
        <v>24</v>
      </c>
      <c r="Q85" s="11" t="s">
        <v>137</v>
      </c>
      <c r="R85" s="11" t="s">
        <v>409</v>
      </c>
      <c r="S85" s="11" t="s">
        <v>48</v>
      </c>
      <c r="T85" s="11" t="s">
        <v>23</v>
      </c>
      <c r="U85" s="11" t="s">
        <v>23</v>
      </c>
      <c r="V85" s="11">
        <v>60</v>
      </c>
      <c r="W85" s="11" t="s">
        <v>23</v>
      </c>
      <c r="X85" s="11" t="s">
        <v>135</v>
      </c>
      <c r="Y85" s="11" t="s">
        <v>833</v>
      </c>
      <c r="Z85" s="25" t="s">
        <v>832</v>
      </c>
      <c r="AA85" s="11" t="s">
        <v>333</v>
      </c>
      <c r="AB85" s="11" t="s">
        <v>540</v>
      </c>
      <c r="AC85" s="11" t="s">
        <v>127</v>
      </c>
      <c r="AD85" s="11" t="s">
        <v>1315</v>
      </c>
      <c r="AE85" s="25" t="s">
        <v>26</v>
      </c>
      <c r="AF85" s="11" t="s">
        <v>137</v>
      </c>
      <c r="AG85" s="10" t="s">
        <v>1006</v>
      </c>
      <c r="AH85" s="10" t="s">
        <v>1014</v>
      </c>
      <c r="AI85" s="25" t="s">
        <v>834</v>
      </c>
      <c r="AJ85" s="11" t="s">
        <v>27</v>
      </c>
      <c r="AK85" s="11" t="s">
        <v>411</v>
      </c>
      <c r="AL85" s="11">
        <v>1</v>
      </c>
      <c r="AM85" s="11" t="s">
        <v>427</v>
      </c>
      <c r="AN85" s="11" t="s">
        <v>543</v>
      </c>
      <c r="AO85" s="11" t="s">
        <v>538</v>
      </c>
      <c r="AP85" s="11" t="s">
        <v>947</v>
      </c>
      <c r="AQ85" s="11" t="s">
        <v>23</v>
      </c>
      <c r="AR85" s="11" t="s">
        <v>23</v>
      </c>
      <c r="AS85" s="11" t="s">
        <v>825</v>
      </c>
      <c r="AT85" s="11" t="s">
        <v>22</v>
      </c>
      <c r="AU85" s="84" t="s">
        <v>22</v>
      </c>
      <c r="AV85" s="11" t="s">
        <v>22</v>
      </c>
      <c r="AW85" s="11" t="s">
        <v>22</v>
      </c>
      <c r="AX85" s="11" t="s">
        <v>791</v>
      </c>
      <c r="AY85" s="58" t="s">
        <v>792</v>
      </c>
      <c r="AZ85" s="20" t="str">
        <f t="shared" ref="AZ85" si="135">LEFT(AY85,FIND(" ", AY85)-1)</f>
        <v>1.6</v>
      </c>
      <c r="BA85" s="20" t="str">
        <f t="shared" ref="BA85" si="136">MID(LEFT(AY85,FIND("–",AY85)-1),FIND("(",AY85)+1,LEN(AY85))</f>
        <v>1.1</v>
      </c>
      <c r="BB85" s="20" t="str">
        <f t="shared" ref="BB85" si="137">MID(LEFT(AY85,FIND(")",AY85)-1),FIND("–",AY85)+1,LEN(AY85))</f>
        <v>2.1</v>
      </c>
      <c r="BC85" s="11">
        <v>12</v>
      </c>
      <c r="BD85" s="62" t="s">
        <v>793</v>
      </c>
      <c r="BE85" s="20" t="str">
        <f t="shared" ref="BE85" si="138">LEFT(BD85,FIND(" ", BD85)-1)</f>
        <v>3,920</v>
      </c>
      <c r="BF85" s="20" t="str">
        <f t="shared" ref="BF85" si="139">MID(LEFT(BD85,FIND("–",BD85)-1),FIND("(",BD85)+1,LEN(BD85))</f>
        <v>1,915</v>
      </c>
      <c r="BG85" s="20" t="str">
        <f t="shared" ref="BG85" si="140">MID(LEFT(BD85,FIND(")",BD85)-1),FIND("–",BD85)+1,LEN(BD85))</f>
        <v>8,023</v>
      </c>
      <c r="BH85" s="11" t="s">
        <v>22</v>
      </c>
      <c r="BI85" s="25" t="s">
        <v>402</v>
      </c>
      <c r="BJ85" s="11" t="s">
        <v>26</v>
      </c>
      <c r="BK85" s="11" t="s">
        <v>22</v>
      </c>
      <c r="BL85" s="11" t="s">
        <v>22</v>
      </c>
      <c r="BM85" s="11" t="s">
        <v>22</v>
      </c>
      <c r="BN85" s="11" t="s">
        <v>22</v>
      </c>
      <c r="BO85" s="11" t="s">
        <v>22</v>
      </c>
      <c r="BP85" s="11" t="s">
        <v>22</v>
      </c>
      <c r="BQ85" s="11" t="s">
        <v>22</v>
      </c>
      <c r="BR85" s="11" t="s">
        <v>22</v>
      </c>
      <c r="BS85" s="11" t="s">
        <v>22</v>
      </c>
      <c r="BT85" s="11" t="s">
        <v>22</v>
      </c>
      <c r="BU85" s="11" t="s">
        <v>22</v>
      </c>
      <c r="BV85" s="11" t="s">
        <v>22</v>
      </c>
      <c r="BW85" s="11" t="s">
        <v>22</v>
      </c>
      <c r="BX85" s="11" t="s">
        <v>22</v>
      </c>
      <c r="BY85" s="11" t="s">
        <v>22</v>
      </c>
      <c r="BZ85" s="11" t="s">
        <v>22</v>
      </c>
      <c r="CA85" s="11" t="s">
        <v>22</v>
      </c>
      <c r="CB85" s="11" t="s">
        <v>22</v>
      </c>
      <c r="CC85" s="11" t="s">
        <v>22</v>
      </c>
      <c r="CD85" s="103" t="s">
        <v>22</v>
      </c>
      <c r="CE85" s="94" t="s">
        <v>22</v>
      </c>
      <c r="CF85" s="94" t="s">
        <v>22</v>
      </c>
      <c r="CG85" s="94" t="s">
        <v>22</v>
      </c>
      <c r="CH85" s="155" t="s">
        <v>26</v>
      </c>
      <c r="CI85" s="94" t="s">
        <v>22</v>
      </c>
      <c r="CJ85" s="94" t="s">
        <v>22</v>
      </c>
      <c r="CK85" s="94" t="s">
        <v>22</v>
      </c>
      <c r="CL85" s="94" t="s">
        <v>22</v>
      </c>
      <c r="CM85" s="94" t="s">
        <v>22</v>
      </c>
      <c r="CN85" s="94" t="s">
        <v>22</v>
      </c>
      <c r="CO85" s="94" t="s">
        <v>22</v>
      </c>
      <c r="CP85" s="94" t="s">
        <v>22</v>
      </c>
      <c r="CQ85" s="94" t="s">
        <v>22</v>
      </c>
      <c r="CR85" s="94" t="s">
        <v>22</v>
      </c>
      <c r="CS85" s="94" t="s">
        <v>22</v>
      </c>
      <c r="CT85" s="94" t="s">
        <v>22</v>
      </c>
      <c r="CU85" s="94" t="s">
        <v>22</v>
      </c>
      <c r="CV85" s="98" t="s">
        <v>22</v>
      </c>
      <c r="CW85" s="11" t="s">
        <v>595</v>
      </c>
      <c r="CX85" s="11" t="s">
        <v>22</v>
      </c>
      <c r="CY85" s="11" t="s">
        <v>823</v>
      </c>
      <c r="CZ85" s="98" t="s">
        <v>1262</v>
      </c>
      <c r="DA85" s="11" t="s">
        <v>68</v>
      </c>
    </row>
    <row r="86" spans="1:105" s="11" customFormat="1">
      <c r="A86" s="11" t="s">
        <v>2338</v>
      </c>
      <c r="L86" s="25"/>
      <c r="N86" s="125"/>
      <c r="Z86" s="25"/>
      <c r="AE86" s="25"/>
      <c r="AG86" s="10"/>
      <c r="AH86" s="10"/>
      <c r="AI86" s="25"/>
      <c r="AJ86" s="11" t="s">
        <v>27</v>
      </c>
      <c r="AK86" s="11" t="s">
        <v>412</v>
      </c>
      <c r="AL86" s="11">
        <v>2</v>
      </c>
      <c r="AM86" s="11" t="s">
        <v>427</v>
      </c>
      <c r="AN86" s="11" t="s">
        <v>543</v>
      </c>
      <c r="AO86" s="11" t="s">
        <v>538</v>
      </c>
      <c r="AP86" s="11" t="s">
        <v>947</v>
      </c>
      <c r="AQ86" s="11" t="s">
        <v>23</v>
      </c>
      <c r="AR86" s="11" t="s">
        <v>23</v>
      </c>
      <c r="AS86" s="11" t="s">
        <v>825</v>
      </c>
      <c r="AT86" s="11" t="s">
        <v>22</v>
      </c>
      <c r="AU86" s="84" t="s">
        <v>22</v>
      </c>
      <c r="AV86" s="11" t="s">
        <v>22</v>
      </c>
      <c r="AW86" s="11" t="s">
        <v>22</v>
      </c>
      <c r="AX86" s="11" t="s">
        <v>791</v>
      </c>
      <c r="AY86" s="58" t="s">
        <v>792</v>
      </c>
      <c r="AZ86" s="20" t="str">
        <f t="shared" ref="AZ86:AZ90" si="141">LEFT(AY86,FIND(" ", AY86)-1)</f>
        <v>1.6</v>
      </c>
      <c r="BA86" s="20" t="str">
        <f t="shared" ref="BA86:BA90" si="142">MID(LEFT(AY86,FIND("–",AY86)-1),FIND("(",AY86)+1,LEN(AY86))</f>
        <v>1.1</v>
      </c>
      <c r="BB86" s="20" t="str">
        <f t="shared" ref="BB86:BB90" si="143">MID(LEFT(AY86,FIND(")",AY86)-1),FIND("–",AY86)+1,LEN(AY86))</f>
        <v>2.1</v>
      </c>
      <c r="BC86" s="11">
        <v>11</v>
      </c>
      <c r="BD86" s="58" t="s">
        <v>794</v>
      </c>
      <c r="BE86" s="20" t="str">
        <f t="shared" ref="BE86:BE94" si="144">LEFT(BD86,FIND(" ", BD86)-1)</f>
        <v>6,707</v>
      </c>
      <c r="BF86" s="20" t="str">
        <f t="shared" ref="BF86:BF94" si="145">MID(LEFT(BD86,FIND("–",BD86)-1),FIND("(",BD86)+1,LEN(BD86))</f>
        <v>3,383</v>
      </c>
      <c r="BG86" s="20" t="str">
        <f t="shared" ref="BG86:BG94" si="146">MID(LEFT(BD86,FIND(")",BD86)-1),FIND("–",BD86)+1,LEN(BD86))</f>
        <v>13,296</v>
      </c>
      <c r="BH86" s="11" t="s">
        <v>22</v>
      </c>
      <c r="BI86" s="25" t="s">
        <v>22</v>
      </c>
      <c r="CD86" s="155"/>
      <c r="CH86" s="155"/>
      <c r="CV86" s="25"/>
      <c r="CW86" s="11" t="s">
        <v>822</v>
      </c>
      <c r="CZ86" s="25" t="s">
        <v>68</v>
      </c>
      <c r="DA86" s="11" t="s">
        <v>68</v>
      </c>
    </row>
    <row r="87" spans="1:105" s="11" customFormat="1">
      <c r="A87" s="11" t="s">
        <v>2338</v>
      </c>
      <c r="L87" s="25"/>
      <c r="N87" s="125"/>
      <c r="Z87" s="25"/>
      <c r="AE87" s="25"/>
      <c r="AI87" s="25"/>
      <c r="AJ87" s="11" t="s">
        <v>27</v>
      </c>
      <c r="AK87" s="11" t="s">
        <v>413</v>
      </c>
      <c r="AL87" s="11">
        <v>3</v>
      </c>
      <c r="AM87" s="11" t="s">
        <v>427</v>
      </c>
      <c r="AN87" s="11" t="s">
        <v>543</v>
      </c>
      <c r="AO87" s="11" t="s">
        <v>538</v>
      </c>
      <c r="AP87" s="11" t="s">
        <v>947</v>
      </c>
      <c r="AQ87" s="11" t="s">
        <v>23</v>
      </c>
      <c r="AR87" s="11" t="s">
        <v>23</v>
      </c>
      <c r="AS87" s="11" t="s">
        <v>825</v>
      </c>
      <c r="AT87" s="11" t="s">
        <v>22</v>
      </c>
      <c r="AU87" s="84" t="s">
        <v>22</v>
      </c>
      <c r="AV87" s="11" t="s">
        <v>22</v>
      </c>
      <c r="AW87" s="11" t="s">
        <v>22</v>
      </c>
      <c r="AX87" s="11" t="s">
        <v>791</v>
      </c>
      <c r="AY87" s="58" t="s">
        <v>792</v>
      </c>
      <c r="AZ87" s="20" t="str">
        <f t="shared" si="141"/>
        <v>1.6</v>
      </c>
      <c r="BA87" s="20" t="str">
        <f t="shared" si="142"/>
        <v>1.1</v>
      </c>
      <c r="BB87" s="20" t="str">
        <f t="shared" si="143"/>
        <v>2.1</v>
      </c>
      <c r="BC87" s="11">
        <v>12</v>
      </c>
      <c r="BD87" s="58" t="s">
        <v>795</v>
      </c>
      <c r="BE87" s="20" t="str">
        <f t="shared" si="144"/>
        <v>12,431</v>
      </c>
      <c r="BF87" s="20" t="str">
        <f t="shared" si="145"/>
        <v>7,900</v>
      </c>
      <c r="BG87" s="20" t="str">
        <f t="shared" si="146"/>
        <v>19,559</v>
      </c>
      <c r="BH87" s="11" t="s">
        <v>22</v>
      </c>
      <c r="BI87" s="25" t="s">
        <v>22</v>
      </c>
      <c r="CD87" s="155"/>
      <c r="CH87" s="155"/>
      <c r="CV87" s="25"/>
      <c r="CW87" s="11" t="s">
        <v>829</v>
      </c>
      <c r="CZ87" s="25"/>
    </row>
    <row r="88" spans="1:105" s="11" customFormat="1">
      <c r="A88" s="11" t="s">
        <v>2338</v>
      </c>
      <c r="L88" s="25"/>
      <c r="N88" s="125"/>
      <c r="Z88" s="25"/>
      <c r="AE88" s="25"/>
      <c r="AI88" s="25"/>
      <c r="AJ88" s="11" t="s">
        <v>27</v>
      </c>
      <c r="AK88" s="11" t="s">
        <v>414</v>
      </c>
      <c r="AL88" s="11">
        <v>4</v>
      </c>
      <c r="AM88" s="11" t="s">
        <v>427</v>
      </c>
      <c r="AN88" s="11" t="s">
        <v>543</v>
      </c>
      <c r="AO88" s="11" t="s">
        <v>538</v>
      </c>
      <c r="AP88" s="11" t="s">
        <v>947</v>
      </c>
      <c r="AQ88" s="11" t="s">
        <v>23</v>
      </c>
      <c r="AR88" s="11" t="s">
        <v>23</v>
      </c>
      <c r="AS88" s="11" t="s">
        <v>825</v>
      </c>
      <c r="AT88" s="11" t="s">
        <v>22</v>
      </c>
      <c r="AU88" s="84" t="s">
        <v>22</v>
      </c>
      <c r="AV88" s="11" t="s">
        <v>22</v>
      </c>
      <c r="AW88" s="11" t="s">
        <v>22</v>
      </c>
      <c r="AX88" s="11" t="s">
        <v>791</v>
      </c>
      <c r="AY88" s="58" t="s">
        <v>792</v>
      </c>
      <c r="AZ88" s="20" t="str">
        <f t="shared" si="141"/>
        <v>1.6</v>
      </c>
      <c r="BA88" s="20" t="str">
        <f t="shared" si="142"/>
        <v>1.1</v>
      </c>
      <c r="BB88" s="20" t="str">
        <f t="shared" si="143"/>
        <v>2.1</v>
      </c>
      <c r="BC88" s="11">
        <v>11</v>
      </c>
      <c r="BD88" s="62" t="s">
        <v>796</v>
      </c>
      <c r="BE88" s="20" t="str">
        <f t="shared" si="144"/>
        <v>18,289</v>
      </c>
      <c r="BF88" s="20" t="str">
        <f t="shared" si="145"/>
        <v>10,029</v>
      </c>
      <c r="BG88" s="20" t="str">
        <f t="shared" si="146"/>
        <v>33,350</v>
      </c>
      <c r="BH88" s="11" t="s">
        <v>22</v>
      </c>
      <c r="BI88" s="25" t="s">
        <v>22</v>
      </c>
      <c r="CD88" s="155"/>
      <c r="CH88" s="155"/>
      <c r="CV88" s="25"/>
      <c r="CW88" s="11" t="s">
        <v>830</v>
      </c>
      <c r="CZ88" s="25"/>
    </row>
    <row r="89" spans="1:105" s="11" customFormat="1">
      <c r="A89" s="11" t="s">
        <v>2338</v>
      </c>
      <c r="L89" s="25"/>
      <c r="N89" s="125"/>
      <c r="Z89" s="25"/>
      <c r="AE89" s="25"/>
      <c r="AI89" s="25"/>
      <c r="AJ89" s="11" t="s">
        <v>27</v>
      </c>
      <c r="AK89" s="11" t="s">
        <v>415</v>
      </c>
      <c r="AL89" s="11">
        <v>5</v>
      </c>
      <c r="AM89" s="11" t="s">
        <v>427</v>
      </c>
      <c r="AN89" s="11" t="s">
        <v>543</v>
      </c>
      <c r="AO89" s="11" t="s">
        <v>538</v>
      </c>
      <c r="AP89" s="11" t="s">
        <v>947</v>
      </c>
      <c r="AQ89" s="11" t="s">
        <v>23</v>
      </c>
      <c r="AR89" s="11" t="s">
        <v>23</v>
      </c>
      <c r="AS89" s="11" t="s">
        <v>825</v>
      </c>
      <c r="AT89" s="11" t="s">
        <v>22</v>
      </c>
      <c r="AU89" s="84" t="s">
        <v>22</v>
      </c>
      <c r="AV89" s="11" t="s">
        <v>22</v>
      </c>
      <c r="AW89" s="11" t="s">
        <v>22</v>
      </c>
      <c r="AX89" s="11" t="s">
        <v>791</v>
      </c>
      <c r="AY89" s="58" t="s">
        <v>792</v>
      </c>
      <c r="AZ89" s="20" t="str">
        <f t="shared" si="141"/>
        <v>1.6</v>
      </c>
      <c r="BA89" s="20" t="str">
        <f t="shared" si="142"/>
        <v>1.1</v>
      </c>
      <c r="BB89" s="20" t="str">
        <f t="shared" si="143"/>
        <v>2.1</v>
      </c>
      <c r="BC89" s="11">
        <v>12</v>
      </c>
      <c r="BD89" s="62" t="s">
        <v>826</v>
      </c>
      <c r="BE89" s="20" t="str">
        <f t="shared" si="144"/>
        <v>755</v>
      </c>
      <c r="BF89" s="20" t="str">
        <f t="shared" si="145"/>
        <v>521</v>
      </c>
      <c r="BG89" s="20" t="str">
        <f t="shared" si="146"/>
        <v>1,094</v>
      </c>
      <c r="BH89" s="11" t="s">
        <v>22</v>
      </c>
      <c r="BI89" s="25" t="s">
        <v>22</v>
      </c>
      <c r="CD89" s="155"/>
      <c r="CH89" s="155"/>
      <c r="CV89" s="25"/>
      <c r="CZ89" s="25"/>
    </row>
    <row r="90" spans="1:105" s="11" customFormat="1">
      <c r="A90" s="11" t="s">
        <v>2338</v>
      </c>
      <c r="L90" s="25"/>
      <c r="N90" s="125"/>
      <c r="Z90" s="25"/>
      <c r="AE90" s="25"/>
      <c r="AI90" s="25"/>
      <c r="AJ90" s="11" t="s">
        <v>27</v>
      </c>
      <c r="AK90" s="11" t="s">
        <v>411</v>
      </c>
      <c r="AL90" s="11">
        <v>1</v>
      </c>
      <c r="AM90" s="11" t="s">
        <v>344</v>
      </c>
      <c r="AN90" s="11" t="s">
        <v>539</v>
      </c>
      <c r="AO90" s="11" t="s">
        <v>420</v>
      </c>
      <c r="AP90" s="17" t="s">
        <v>946</v>
      </c>
      <c r="AQ90" s="11" t="s">
        <v>23</v>
      </c>
      <c r="AR90" s="11" t="s">
        <v>23</v>
      </c>
      <c r="AS90" s="11" t="s">
        <v>825</v>
      </c>
      <c r="AT90" s="11" t="s">
        <v>22</v>
      </c>
      <c r="AU90" s="84" t="s">
        <v>22</v>
      </c>
      <c r="AV90" s="11" t="s">
        <v>22</v>
      </c>
      <c r="AW90" s="11" t="s">
        <v>22</v>
      </c>
      <c r="AX90" s="11" t="s">
        <v>791</v>
      </c>
      <c r="AY90" s="58" t="s">
        <v>66</v>
      </c>
      <c r="AZ90" s="20" t="str">
        <f t="shared" si="141"/>
        <v>10</v>
      </c>
      <c r="BA90" s="20" t="str">
        <f t="shared" si="142"/>
        <v>10</v>
      </c>
      <c r="BB90" s="20" t="str">
        <f t="shared" si="143"/>
        <v>10</v>
      </c>
      <c r="BC90" s="11">
        <v>12</v>
      </c>
      <c r="BD90" s="58" t="s">
        <v>797</v>
      </c>
      <c r="BE90" s="20" t="str">
        <f t="shared" si="144"/>
        <v>62</v>
      </c>
      <c r="BF90" s="20" t="str">
        <f t="shared" si="145"/>
        <v>31</v>
      </c>
      <c r="BG90" s="20" t="str">
        <f t="shared" si="146"/>
        <v>123</v>
      </c>
      <c r="BH90" s="11" t="s">
        <v>22</v>
      </c>
      <c r="BI90" s="25" t="s">
        <v>22</v>
      </c>
      <c r="CD90" s="155"/>
      <c r="CH90" s="155"/>
      <c r="CV90" s="25"/>
      <c r="CZ90" s="25"/>
    </row>
    <row r="91" spans="1:105" s="11" customFormat="1">
      <c r="A91" s="11" t="s">
        <v>2338</v>
      </c>
      <c r="L91" s="25"/>
      <c r="N91" s="125"/>
      <c r="Z91" s="25"/>
      <c r="AE91" s="25"/>
      <c r="AI91" s="25"/>
      <c r="AJ91" s="11" t="s">
        <v>27</v>
      </c>
      <c r="AK91" s="11" t="s">
        <v>412</v>
      </c>
      <c r="AL91" s="11">
        <v>2</v>
      </c>
      <c r="AM91" s="11" t="s">
        <v>344</v>
      </c>
      <c r="AN91" s="11" t="s">
        <v>539</v>
      </c>
      <c r="AO91" s="11" t="s">
        <v>420</v>
      </c>
      <c r="AP91" s="17" t="s">
        <v>946</v>
      </c>
      <c r="AQ91" s="11" t="s">
        <v>23</v>
      </c>
      <c r="AR91" s="11" t="s">
        <v>23</v>
      </c>
      <c r="AS91" s="11" t="s">
        <v>825</v>
      </c>
      <c r="AT91" s="11" t="s">
        <v>22</v>
      </c>
      <c r="AU91" s="84" t="s">
        <v>22</v>
      </c>
      <c r="AV91" s="11" t="s">
        <v>22</v>
      </c>
      <c r="AW91" s="11" t="s">
        <v>22</v>
      </c>
      <c r="AX91" s="11" t="s">
        <v>791</v>
      </c>
      <c r="AY91" s="58" t="s">
        <v>66</v>
      </c>
      <c r="AZ91" s="11" t="str">
        <f t="shared" ref="AZ91:AZ94" si="147">LEFT(AY91,FIND(" ", AY91)-1)</f>
        <v>10</v>
      </c>
      <c r="BA91" s="11" t="str">
        <f t="shared" ref="BA91:BA94" si="148">MID(LEFT(AY91,FIND("–",AY91)-1),FIND("(",AY91)+1,LEN(AY91))</f>
        <v>10</v>
      </c>
      <c r="BB91" s="11" t="str">
        <f t="shared" ref="BB91:BB94" si="149">MID(LEFT(AY91,FIND(")",AY91)-1),FIND("–",AY91)+1,LEN(AY91))</f>
        <v>10</v>
      </c>
      <c r="BC91" s="11">
        <v>11</v>
      </c>
      <c r="BD91" s="58" t="s">
        <v>798</v>
      </c>
      <c r="BE91" s="20" t="str">
        <f t="shared" si="144"/>
        <v>126</v>
      </c>
      <c r="BF91" s="20" t="str">
        <f t="shared" si="145"/>
        <v>57</v>
      </c>
      <c r="BG91" s="20" t="str">
        <f t="shared" si="146"/>
        <v>276</v>
      </c>
      <c r="BH91" s="11" t="s">
        <v>22</v>
      </c>
      <c r="BI91" s="25" t="s">
        <v>22</v>
      </c>
      <c r="CD91" s="155"/>
      <c r="CH91" s="155"/>
      <c r="CV91" s="25"/>
      <c r="CZ91" s="25"/>
    </row>
    <row r="92" spans="1:105" s="11" customFormat="1">
      <c r="A92" s="11" t="s">
        <v>2338</v>
      </c>
      <c r="L92" s="25"/>
      <c r="N92" s="125"/>
      <c r="Z92" s="25"/>
      <c r="AE92" s="25"/>
      <c r="AI92" s="25"/>
      <c r="AJ92" s="11" t="s">
        <v>27</v>
      </c>
      <c r="AK92" s="11" t="s">
        <v>413</v>
      </c>
      <c r="AL92" s="11">
        <v>3</v>
      </c>
      <c r="AM92" s="11" t="s">
        <v>344</v>
      </c>
      <c r="AN92" s="11" t="s">
        <v>539</v>
      </c>
      <c r="AO92" s="11" t="s">
        <v>420</v>
      </c>
      <c r="AP92" s="17" t="s">
        <v>946</v>
      </c>
      <c r="AQ92" s="11" t="s">
        <v>23</v>
      </c>
      <c r="AR92" s="11" t="s">
        <v>23</v>
      </c>
      <c r="AS92" s="11" t="s">
        <v>825</v>
      </c>
      <c r="AT92" s="11" t="s">
        <v>22</v>
      </c>
      <c r="AU92" s="84" t="s">
        <v>22</v>
      </c>
      <c r="AV92" s="11" t="s">
        <v>22</v>
      </c>
      <c r="AW92" s="11" t="s">
        <v>22</v>
      </c>
      <c r="AX92" s="11" t="s">
        <v>791</v>
      </c>
      <c r="AY92" s="58" t="s">
        <v>66</v>
      </c>
      <c r="AZ92" s="11" t="str">
        <f t="shared" si="147"/>
        <v>10</v>
      </c>
      <c r="BA92" s="11" t="str">
        <f t="shared" si="148"/>
        <v>10</v>
      </c>
      <c r="BB92" s="11" t="str">
        <f t="shared" si="149"/>
        <v>10</v>
      </c>
      <c r="BC92" s="11">
        <v>12</v>
      </c>
      <c r="BD92" s="58" t="s">
        <v>799</v>
      </c>
      <c r="BE92" s="20" t="str">
        <f t="shared" si="144"/>
        <v>157</v>
      </c>
      <c r="BF92" s="20" t="str">
        <f t="shared" si="145"/>
        <v>86</v>
      </c>
      <c r="BG92" s="20" t="str">
        <f t="shared" si="146"/>
        <v>288</v>
      </c>
      <c r="BH92" s="11" t="s">
        <v>22</v>
      </c>
      <c r="BI92" s="25" t="s">
        <v>22</v>
      </c>
      <c r="CD92" s="155"/>
      <c r="CH92" s="155"/>
      <c r="CV92" s="25"/>
      <c r="CZ92" s="25"/>
    </row>
    <row r="93" spans="1:105" s="11" customFormat="1">
      <c r="A93" s="11" t="s">
        <v>2338</v>
      </c>
      <c r="L93" s="25"/>
      <c r="N93" s="125"/>
      <c r="Z93" s="25"/>
      <c r="AE93" s="25"/>
      <c r="AI93" s="25"/>
      <c r="AJ93" s="11" t="s">
        <v>27</v>
      </c>
      <c r="AK93" s="11" t="s">
        <v>414</v>
      </c>
      <c r="AL93" s="11">
        <v>4</v>
      </c>
      <c r="AM93" s="11" t="s">
        <v>344</v>
      </c>
      <c r="AN93" s="11" t="s">
        <v>539</v>
      </c>
      <c r="AO93" s="11" t="s">
        <v>420</v>
      </c>
      <c r="AP93" s="17" t="s">
        <v>946</v>
      </c>
      <c r="AQ93" s="11" t="s">
        <v>23</v>
      </c>
      <c r="AR93" s="11" t="s">
        <v>23</v>
      </c>
      <c r="AS93" s="11" t="s">
        <v>825</v>
      </c>
      <c r="AT93" s="11" t="s">
        <v>22</v>
      </c>
      <c r="AU93" s="84" t="s">
        <v>22</v>
      </c>
      <c r="AV93" s="11" t="s">
        <v>22</v>
      </c>
      <c r="AW93" s="11" t="s">
        <v>22</v>
      </c>
      <c r="AX93" s="11" t="s">
        <v>791</v>
      </c>
      <c r="AY93" s="58" t="s">
        <v>66</v>
      </c>
      <c r="AZ93" s="11" t="str">
        <f t="shared" si="147"/>
        <v>10</v>
      </c>
      <c r="BA93" s="11" t="str">
        <f t="shared" si="148"/>
        <v>10</v>
      </c>
      <c r="BB93" s="11" t="str">
        <f t="shared" si="149"/>
        <v>10</v>
      </c>
      <c r="BC93" s="11">
        <v>11</v>
      </c>
      <c r="BD93" s="58" t="s">
        <v>800</v>
      </c>
      <c r="BE93" s="20" t="str">
        <f t="shared" si="144"/>
        <v>333</v>
      </c>
      <c r="BF93" s="20" t="str">
        <f t="shared" si="145"/>
        <v>176</v>
      </c>
      <c r="BG93" s="20" t="str">
        <f t="shared" si="146"/>
        <v>631</v>
      </c>
      <c r="BH93" s="11" t="s">
        <v>22</v>
      </c>
      <c r="BI93" s="25" t="s">
        <v>22</v>
      </c>
      <c r="CD93" s="155"/>
      <c r="CH93" s="155"/>
      <c r="CV93" s="25"/>
      <c r="CZ93" s="25"/>
    </row>
    <row r="94" spans="1:105" s="11" customFormat="1">
      <c r="A94" s="11" t="s">
        <v>2338</v>
      </c>
      <c r="L94" s="25"/>
      <c r="N94" s="125"/>
      <c r="Z94" s="25"/>
      <c r="AE94" s="25"/>
      <c r="AI94" s="25"/>
      <c r="AJ94" s="11" t="s">
        <v>27</v>
      </c>
      <c r="AK94" s="11" t="s">
        <v>415</v>
      </c>
      <c r="AL94" s="11">
        <v>5</v>
      </c>
      <c r="AM94" s="11" t="s">
        <v>344</v>
      </c>
      <c r="AN94" s="11" t="s">
        <v>539</v>
      </c>
      <c r="AO94" s="11" t="s">
        <v>420</v>
      </c>
      <c r="AP94" s="17" t="s">
        <v>946</v>
      </c>
      <c r="AQ94" s="11" t="s">
        <v>23</v>
      </c>
      <c r="AR94" s="11" t="s">
        <v>23</v>
      </c>
      <c r="AS94" s="11" t="s">
        <v>825</v>
      </c>
      <c r="AT94" s="11" t="s">
        <v>22</v>
      </c>
      <c r="AU94" s="84" t="s">
        <v>22</v>
      </c>
      <c r="AV94" s="11" t="s">
        <v>22</v>
      </c>
      <c r="AW94" s="11" t="s">
        <v>22</v>
      </c>
      <c r="AX94" s="11" t="s">
        <v>791</v>
      </c>
      <c r="AY94" s="58" t="s">
        <v>66</v>
      </c>
      <c r="AZ94" s="11" t="str">
        <f t="shared" si="147"/>
        <v>10</v>
      </c>
      <c r="BA94" s="11" t="str">
        <f t="shared" si="148"/>
        <v>10</v>
      </c>
      <c r="BB94" s="11" t="str">
        <f t="shared" si="149"/>
        <v>10</v>
      </c>
      <c r="BC94" s="11">
        <v>12</v>
      </c>
      <c r="BD94" s="58" t="s">
        <v>827</v>
      </c>
      <c r="BE94" s="20" t="str">
        <f t="shared" si="144"/>
        <v>17</v>
      </c>
      <c r="BF94" s="20" t="str">
        <f t="shared" si="145"/>
        <v>12</v>
      </c>
      <c r="BG94" s="20" t="str">
        <f t="shared" si="146"/>
        <v>25</v>
      </c>
      <c r="BH94" s="11" t="s">
        <v>22</v>
      </c>
      <c r="BI94" s="25" t="s">
        <v>22</v>
      </c>
      <c r="CD94" s="155"/>
      <c r="CH94" s="155"/>
      <c r="CV94" s="25"/>
      <c r="CZ94" s="25"/>
    </row>
    <row r="95" spans="1:105" s="11" customFormat="1">
      <c r="A95" s="11" t="s">
        <v>2338</v>
      </c>
      <c r="L95" s="25"/>
      <c r="N95" s="125"/>
      <c r="Z95" s="25"/>
      <c r="AE95" s="25"/>
      <c r="AI95" s="25"/>
      <c r="AJ95" s="11" t="s">
        <v>60</v>
      </c>
      <c r="AK95" s="11" t="s">
        <v>411</v>
      </c>
      <c r="AL95" s="11">
        <v>1</v>
      </c>
      <c r="AM95" s="11" t="s">
        <v>425</v>
      </c>
      <c r="AN95" s="11" t="s">
        <v>421</v>
      </c>
      <c r="AO95" s="11" t="s">
        <v>424</v>
      </c>
      <c r="AP95" s="11" t="s">
        <v>948</v>
      </c>
      <c r="AQ95" s="11" t="s">
        <v>23</v>
      </c>
      <c r="AR95" s="11" t="s">
        <v>24</v>
      </c>
      <c r="AS95" s="11" t="s">
        <v>828</v>
      </c>
      <c r="AT95" s="11" t="s">
        <v>423</v>
      </c>
      <c r="AU95" s="86" t="s">
        <v>787</v>
      </c>
      <c r="AV95" s="11" t="str">
        <f t="shared" ref="AV95:AV99" si="150">MID(LEFT(AU95,FIND(" (",AU95)-1),FIND("/",AU95)+1,LEN(AU95))</f>
        <v>11</v>
      </c>
      <c r="AW95" s="18" t="str">
        <f t="shared" ref="AW95:AW99" si="151">MID(LEFT(AU95,FIND("%",AU95)-1),FIND("(",AU95)+1,LEN(AU95))</f>
        <v>82</v>
      </c>
      <c r="AX95" s="11" t="s">
        <v>22</v>
      </c>
      <c r="AY95" s="11" t="s">
        <v>22</v>
      </c>
      <c r="AZ95" s="11" t="s">
        <v>22</v>
      </c>
      <c r="BA95" s="11" t="s">
        <v>22</v>
      </c>
      <c r="BB95" s="11" t="s">
        <v>22</v>
      </c>
      <c r="BC95" s="11" t="s">
        <v>22</v>
      </c>
      <c r="BD95" s="11" t="s">
        <v>22</v>
      </c>
      <c r="BE95" s="20" t="s">
        <v>22</v>
      </c>
      <c r="BF95" s="20" t="s">
        <v>22</v>
      </c>
      <c r="BG95" s="20" t="s">
        <v>22</v>
      </c>
      <c r="BH95" s="11" t="s">
        <v>22</v>
      </c>
      <c r="BI95" s="25" t="s">
        <v>22</v>
      </c>
      <c r="CD95" s="155"/>
      <c r="CH95" s="155"/>
      <c r="CV95" s="25"/>
      <c r="CZ95" s="25"/>
    </row>
    <row r="96" spans="1:105" s="11" customFormat="1">
      <c r="A96" s="11" t="s">
        <v>2338</v>
      </c>
      <c r="L96" s="25"/>
      <c r="N96" s="125"/>
      <c r="Z96" s="25"/>
      <c r="AE96" s="25"/>
      <c r="AI96" s="25"/>
      <c r="AJ96" s="11" t="s">
        <v>60</v>
      </c>
      <c r="AK96" s="11" t="s">
        <v>412</v>
      </c>
      <c r="AL96" s="11">
        <v>2</v>
      </c>
      <c r="AM96" s="11" t="s">
        <v>425</v>
      </c>
      <c r="AN96" s="11" t="s">
        <v>421</v>
      </c>
      <c r="AO96" s="11" t="s">
        <v>424</v>
      </c>
      <c r="AP96" s="11" t="s">
        <v>948</v>
      </c>
      <c r="AQ96" s="11" t="s">
        <v>23</v>
      </c>
      <c r="AR96" s="11" t="s">
        <v>24</v>
      </c>
      <c r="AS96" s="11" t="s">
        <v>828</v>
      </c>
      <c r="AT96" s="11" t="s">
        <v>423</v>
      </c>
      <c r="AU96" s="86" t="s">
        <v>788</v>
      </c>
      <c r="AV96" s="11" t="str">
        <f t="shared" si="150"/>
        <v>11</v>
      </c>
      <c r="AW96" s="18" t="str">
        <f t="shared" si="151"/>
        <v>100</v>
      </c>
      <c r="AX96" s="11" t="s">
        <v>22</v>
      </c>
      <c r="AY96" s="11" t="s">
        <v>22</v>
      </c>
      <c r="AZ96" s="11" t="s">
        <v>22</v>
      </c>
      <c r="BA96" s="11" t="s">
        <v>22</v>
      </c>
      <c r="BB96" s="11" t="s">
        <v>22</v>
      </c>
      <c r="BC96" s="11" t="s">
        <v>22</v>
      </c>
      <c r="BD96" s="11" t="s">
        <v>22</v>
      </c>
      <c r="BE96" s="20" t="s">
        <v>22</v>
      </c>
      <c r="BF96" s="20" t="s">
        <v>22</v>
      </c>
      <c r="BG96" s="20" t="s">
        <v>22</v>
      </c>
      <c r="BH96" s="11" t="s">
        <v>22</v>
      </c>
      <c r="BI96" s="25" t="s">
        <v>22</v>
      </c>
      <c r="CD96" s="155"/>
      <c r="CH96" s="155"/>
      <c r="CV96" s="25"/>
      <c r="CZ96" s="25"/>
    </row>
    <row r="97" spans="1:104" s="11" customFormat="1">
      <c r="A97" s="11" t="s">
        <v>2338</v>
      </c>
      <c r="L97" s="25"/>
      <c r="N97" s="125"/>
      <c r="Z97" s="25"/>
      <c r="AE97" s="25"/>
      <c r="AI97" s="25"/>
      <c r="AJ97" s="11" t="s">
        <v>60</v>
      </c>
      <c r="AK97" s="11" t="s">
        <v>413</v>
      </c>
      <c r="AL97" s="11">
        <v>3</v>
      </c>
      <c r="AM97" s="11" t="s">
        <v>425</v>
      </c>
      <c r="AN97" s="11" t="s">
        <v>421</v>
      </c>
      <c r="AO97" s="11" t="s">
        <v>424</v>
      </c>
      <c r="AP97" s="11" t="s">
        <v>948</v>
      </c>
      <c r="AQ97" s="11" t="s">
        <v>23</v>
      </c>
      <c r="AR97" s="11" t="s">
        <v>24</v>
      </c>
      <c r="AS97" s="11" t="s">
        <v>828</v>
      </c>
      <c r="AT97" s="11" t="s">
        <v>423</v>
      </c>
      <c r="AU97" s="86" t="s">
        <v>417</v>
      </c>
      <c r="AV97" s="11" t="str">
        <f t="shared" si="150"/>
        <v>10</v>
      </c>
      <c r="AW97" s="18" t="str">
        <f t="shared" si="151"/>
        <v>100</v>
      </c>
      <c r="AX97" s="11" t="s">
        <v>22</v>
      </c>
      <c r="AY97" s="11" t="s">
        <v>22</v>
      </c>
      <c r="AZ97" s="11" t="s">
        <v>22</v>
      </c>
      <c r="BA97" s="11" t="s">
        <v>22</v>
      </c>
      <c r="BB97" s="11" t="s">
        <v>22</v>
      </c>
      <c r="BC97" s="11" t="s">
        <v>22</v>
      </c>
      <c r="BD97" s="11" t="s">
        <v>22</v>
      </c>
      <c r="BE97" s="11" t="s">
        <v>22</v>
      </c>
      <c r="BF97" s="11" t="s">
        <v>22</v>
      </c>
      <c r="BG97" s="11" t="s">
        <v>22</v>
      </c>
      <c r="BH97" s="11" t="s">
        <v>22</v>
      </c>
      <c r="BI97" s="25" t="s">
        <v>22</v>
      </c>
      <c r="CD97" s="155"/>
      <c r="CH97" s="155"/>
      <c r="CV97" s="25"/>
      <c r="CZ97" s="25"/>
    </row>
    <row r="98" spans="1:104" s="11" customFormat="1">
      <c r="A98" s="11" t="s">
        <v>2338</v>
      </c>
      <c r="L98" s="25"/>
      <c r="N98" s="125"/>
      <c r="Z98" s="25"/>
      <c r="AE98" s="25"/>
      <c r="AI98" s="25"/>
      <c r="AJ98" s="11" t="s">
        <v>60</v>
      </c>
      <c r="AK98" s="11" t="s">
        <v>414</v>
      </c>
      <c r="AL98" s="11">
        <v>4</v>
      </c>
      <c r="AM98" s="11" t="s">
        <v>425</v>
      </c>
      <c r="AN98" s="11" t="s">
        <v>421</v>
      </c>
      <c r="AO98" s="11" t="s">
        <v>424</v>
      </c>
      <c r="AP98" s="11" t="s">
        <v>948</v>
      </c>
      <c r="AQ98" s="11" t="s">
        <v>23</v>
      </c>
      <c r="AR98" s="11" t="s">
        <v>24</v>
      </c>
      <c r="AS98" s="11" t="s">
        <v>828</v>
      </c>
      <c r="AT98" s="11" t="s">
        <v>423</v>
      </c>
      <c r="AU98" s="86" t="s">
        <v>417</v>
      </c>
      <c r="AV98" s="11" t="str">
        <f t="shared" si="150"/>
        <v>10</v>
      </c>
      <c r="AW98" s="18" t="str">
        <f t="shared" si="151"/>
        <v>100</v>
      </c>
      <c r="AX98" s="11" t="s">
        <v>22</v>
      </c>
      <c r="AY98" s="11" t="s">
        <v>22</v>
      </c>
      <c r="AZ98" s="11" t="s">
        <v>22</v>
      </c>
      <c r="BA98" s="11" t="s">
        <v>22</v>
      </c>
      <c r="BB98" s="11" t="s">
        <v>22</v>
      </c>
      <c r="BC98" s="11" t="s">
        <v>22</v>
      </c>
      <c r="BD98" s="11" t="s">
        <v>22</v>
      </c>
      <c r="BE98" s="11" t="s">
        <v>22</v>
      </c>
      <c r="BF98" s="11" t="s">
        <v>22</v>
      </c>
      <c r="BG98" s="11" t="s">
        <v>22</v>
      </c>
      <c r="BH98" s="11" t="s">
        <v>22</v>
      </c>
      <c r="BI98" s="25" t="s">
        <v>22</v>
      </c>
      <c r="CD98" s="155"/>
      <c r="CH98" s="155"/>
      <c r="CV98" s="25"/>
      <c r="CZ98" s="25"/>
    </row>
    <row r="99" spans="1:104" s="11" customFormat="1">
      <c r="A99" s="11" t="s">
        <v>2338</v>
      </c>
      <c r="L99" s="25"/>
      <c r="N99" s="125"/>
      <c r="Z99" s="25"/>
      <c r="AE99" s="25"/>
      <c r="AI99" s="25"/>
      <c r="AJ99" s="11" t="s">
        <v>60</v>
      </c>
      <c r="AK99" s="11" t="s">
        <v>415</v>
      </c>
      <c r="AL99" s="11">
        <v>5</v>
      </c>
      <c r="AM99" s="11" t="s">
        <v>425</v>
      </c>
      <c r="AN99" s="11" t="s">
        <v>421</v>
      </c>
      <c r="AO99" s="11" t="s">
        <v>424</v>
      </c>
      <c r="AP99" s="11" t="s">
        <v>948</v>
      </c>
      <c r="AQ99" s="11" t="s">
        <v>23</v>
      </c>
      <c r="AR99" s="11" t="s">
        <v>24</v>
      </c>
      <c r="AS99" s="11" t="s">
        <v>828</v>
      </c>
      <c r="AT99" s="11" t="s">
        <v>423</v>
      </c>
      <c r="AU99" s="86" t="s">
        <v>647</v>
      </c>
      <c r="AV99" s="11" t="str">
        <f t="shared" si="150"/>
        <v>9</v>
      </c>
      <c r="AW99" s="18" t="str">
        <f t="shared" si="151"/>
        <v>56</v>
      </c>
      <c r="AX99" s="11" t="s">
        <v>22</v>
      </c>
      <c r="AY99" s="11" t="s">
        <v>22</v>
      </c>
      <c r="AZ99" s="11" t="s">
        <v>22</v>
      </c>
      <c r="BA99" s="11" t="s">
        <v>22</v>
      </c>
      <c r="BB99" s="11" t="s">
        <v>22</v>
      </c>
      <c r="BC99" s="11" t="s">
        <v>22</v>
      </c>
      <c r="BD99" s="11" t="s">
        <v>22</v>
      </c>
      <c r="BE99" s="11" t="s">
        <v>22</v>
      </c>
      <c r="BF99" s="11" t="s">
        <v>22</v>
      </c>
      <c r="BG99" s="11" t="s">
        <v>22</v>
      </c>
      <c r="BH99" s="11" t="s">
        <v>22</v>
      </c>
      <c r="BI99" s="25" t="s">
        <v>22</v>
      </c>
      <c r="CD99" s="155"/>
      <c r="CH99" s="155"/>
      <c r="CV99" s="25"/>
      <c r="CZ99" s="25"/>
    </row>
    <row r="100" spans="1:104" s="11" customFormat="1">
      <c r="A100" s="11" t="s">
        <v>2338</v>
      </c>
      <c r="L100" s="25"/>
      <c r="N100" s="125"/>
      <c r="Z100" s="25"/>
      <c r="AE100" s="25"/>
      <c r="AI100" s="25"/>
      <c r="AJ100" s="11" t="s">
        <v>60</v>
      </c>
      <c r="AK100" s="11" t="s">
        <v>411</v>
      </c>
      <c r="AL100" s="11">
        <v>1</v>
      </c>
      <c r="AM100" s="11" t="s">
        <v>426</v>
      </c>
      <c r="AN100" s="11" t="s">
        <v>422</v>
      </c>
      <c r="AO100" s="11" t="s">
        <v>424</v>
      </c>
      <c r="AP100" s="11" t="s">
        <v>948</v>
      </c>
      <c r="AQ100" s="11" t="s">
        <v>23</v>
      </c>
      <c r="AR100" s="11" t="s">
        <v>24</v>
      </c>
      <c r="AS100" s="11" t="s">
        <v>828</v>
      </c>
      <c r="AT100" s="11" t="s">
        <v>423</v>
      </c>
      <c r="AU100" s="86" t="s">
        <v>789</v>
      </c>
      <c r="AV100" s="11" t="str">
        <f t="shared" ref="AV100:AV103" si="152">MID(LEFT(AU100,FIND(" (",AU100)-1),FIND("/",AU100)+1,LEN(AU100))</f>
        <v>11</v>
      </c>
      <c r="AW100" s="18" t="str">
        <f t="shared" ref="AW100:AW103" si="153">MID(LEFT(AU100,FIND("%",AU100)-1),FIND("(",AU100)+1,LEN(AU100))</f>
        <v>73</v>
      </c>
      <c r="AX100" s="11" t="s">
        <v>22</v>
      </c>
      <c r="AY100" s="11" t="s">
        <v>22</v>
      </c>
      <c r="AZ100" s="11" t="s">
        <v>22</v>
      </c>
      <c r="BA100" s="11" t="s">
        <v>22</v>
      </c>
      <c r="BB100" s="11" t="s">
        <v>22</v>
      </c>
      <c r="BC100" s="11" t="s">
        <v>22</v>
      </c>
      <c r="BD100" s="11" t="s">
        <v>22</v>
      </c>
      <c r="BE100" s="11" t="s">
        <v>22</v>
      </c>
      <c r="BF100" s="11" t="s">
        <v>22</v>
      </c>
      <c r="BG100" s="11" t="s">
        <v>22</v>
      </c>
      <c r="BH100" s="11" t="s">
        <v>22</v>
      </c>
      <c r="BI100" s="25" t="s">
        <v>22</v>
      </c>
      <c r="CD100" s="155"/>
      <c r="CH100" s="155"/>
      <c r="CV100" s="25"/>
      <c r="CZ100" s="25"/>
    </row>
    <row r="101" spans="1:104" s="11" customFormat="1">
      <c r="A101" s="11" t="s">
        <v>2338</v>
      </c>
      <c r="L101" s="25"/>
      <c r="N101" s="125"/>
      <c r="Z101" s="25"/>
      <c r="AE101" s="25"/>
      <c r="AI101" s="25"/>
      <c r="AJ101" s="11" t="s">
        <v>60</v>
      </c>
      <c r="AK101" s="11" t="s">
        <v>412</v>
      </c>
      <c r="AL101" s="11">
        <v>2</v>
      </c>
      <c r="AM101" s="11" t="s">
        <v>426</v>
      </c>
      <c r="AN101" s="11" t="s">
        <v>422</v>
      </c>
      <c r="AO101" s="11" t="s">
        <v>424</v>
      </c>
      <c r="AP101" s="11" t="s">
        <v>948</v>
      </c>
      <c r="AQ101" s="11" t="s">
        <v>23</v>
      </c>
      <c r="AR101" s="11" t="s">
        <v>24</v>
      </c>
      <c r="AS101" s="11" t="s">
        <v>828</v>
      </c>
      <c r="AT101" s="11" t="s">
        <v>423</v>
      </c>
      <c r="AU101" s="86" t="s">
        <v>787</v>
      </c>
      <c r="AV101" s="11" t="str">
        <f t="shared" si="152"/>
        <v>11</v>
      </c>
      <c r="AW101" s="18" t="str">
        <f t="shared" si="153"/>
        <v>82</v>
      </c>
      <c r="AX101" s="11" t="s">
        <v>22</v>
      </c>
      <c r="AY101" s="11" t="s">
        <v>22</v>
      </c>
      <c r="AZ101" s="11" t="s">
        <v>22</v>
      </c>
      <c r="BA101" s="11" t="s">
        <v>22</v>
      </c>
      <c r="BB101" s="11" t="s">
        <v>22</v>
      </c>
      <c r="BC101" s="11" t="s">
        <v>22</v>
      </c>
      <c r="BD101" s="11" t="s">
        <v>22</v>
      </c>
      <c r="BE101" s="11" t="s">
        <v>22</v>
      </c>
      <c r="BF101" s="11" t="s">
        <v>22</v>
      </c>
      <c r="BG101" s="11" t="s">
        <v>22</v>
      </c>
      <c r="BH101" s="11" t="s">
        <v>22</v>
      </c>
      <c r="BI101" s="25" t="s">
        <v>22</v>
      </c>
      <c r="CD101" s="155"/>
      <c r="CH101" s="155"/>
      <c r="CV101" s="25"/>
      <c r="CZ101" s="25"/>
    </row>
    <row r="102" spans="1:104" s="11" customFormat="1">
      <c r="A102" s="11" t="s">
        <v>2338</v>
      </c>
      <c r="L102" s="25"/>
      <c r="N102" s="125"/>
      <c r="Z102" s="25"/>
      <c r="AE102" s="25"/>
      <c r="AI102" s="25"/>
      <c r="AJ102" s="11" t="s">
        <v>60</v>
      </c>
      <c r="AK102" s="11" t="s">
        <v>413</v>
      </c>
      <c r="AL102" s="11">
        <v>3</v>
      </c>
      <c r="AM102" s="11" t="s">
        <v>426</v>
      </c>
      <c r="AN102" s="11" t="s">
        <v>422</v>
      </c>
      <c r="AO102" s="11" t="s">
        <v>424</v>
      </c>
      <c r="AP102" s="11" t="s">
        <v>948</v>
      </c>
      <c r="AQ102" s="11" t="s">
        <v>23</v>
      </c>
      <c r="AR102" s="11" t="s">
        <v>24</v>
      </c>
      <c r="AS102" s="11" t="s">
        <v>828</v>
      </c>
      <c r="AT102" s="11" t="s">
        <v>423</v>
      </c>
      <c r="AU102" s="86" t="s">
        <v>418</v>
      </c>
      <c r="AV102" s="11" t="str">
        <f t="shared" si="152"/>
        <v>10</v>
      </c>
      <c r="AW102" s="18" t="str">
        <f t="shared" si="153"/>
        <v>80</v>
      </c>
      <c r="AX102" s="11" t="s">
        <v>22</v>
      </c>
      <c r="AY102" s="11" t="s">
        <v>22</v>
      </c>
      <c r="AZ102" s="11" t="s">
        <v>22</v>
      </c>
      <c r="BA102" s="11" t="s">
        <v>22</v>
      </c>
      <c r="BB102" s="11" t="s">
        <v>22</v>
      </c>
      <c r="BC102" s="11" t="s">
        <v>22</v>
      </c>
      <c r="BD102" s="11" t="s">
        <v>22</v>
      </c>
      <c r="BE102" s="11" t="s">
        <v>22</v>
      </c>
      <c r="BF102" s="11" t="s">
        <v>22</v>
      </c>
      <c r="BG102" s="11" t="s">
        <v>22</v>
      </c>
      <c r="BH102" s="11" t="s">
        <v>22</v>
      </c>
      <c r="BI102" s="25" t="s">
        <v>22</v>
      </c>
      <c r="CD102" s="155"/>
      <c r="CH102" s="155"/>
      <c r="CV102" s="25"/>
      <c r="CZ102" s="25"/>
    </row>
    <row r="103" spans="1:104" s="11" customFormat="1">
      <c r="A103" s="11" t="s">
        <v>2338</v>
      </c>
      <c r="L103" s="25"/>
      <c r="N103" s="125"/>
      <c r="Z103" s="25"/>
      <c r="AE103" s="25"/>
      <c r="AI103" s="25"/>
      <c r="AJ103" s="11" t="s">
        <v>60</v>
      </c>
      <c r="AK103" s="11" t="s">
        <v>414</v>
      </c>
      <c r="AL103" s="11">
        <v>4</v>
      </c>
      <c r="AM103" s="11" t="s">
        <v>426</v>
      </c>
      <c r="AN103" s="11" t="s">
        <v>422</v>
      </c>
      <c r="AO103" s="11" t="s">
        <v>424</v>
      </c>
      <c r="AP103" s="11" t="s">
        <v>948</v>
      </c>
      <c r="AQ103" s="11" t="s">
        <v>23</v>
      </c>
      <c r="AR103" s="11" t="s">
        <v>24</v>
      </c>
      <c r="AS103" s="11" t="s">
        <v>828</v>
      </c>
      <c r="AT103" s="11" t="s">
        <v>423</v>
      </c>
      <c r="AU103" s="86" t="s">
        <v>790</v>
      </c>
      <c r="AV103" s="11" t="str">
        <f t="shared" si="152"/>
        <v>10</v>
      </c>
      <c r="AW103" s="18" t="str">
        <f t="shared" si="153"/>
        <v>70</v>
      </c>
      <c r="AX103" s="11" t="s">
        <v>22</v>
      </c>
      <c r="AY103" s="11" t="s">
        <v>22</v>
      </c>
      <c r="AZ103" s="11" t="s">
        <v>22</v>
      </c>
      <c r="BA103" s="11" t="s">
        <v>22</v>
      </c>
      <c r="BB103" s="11" t="s">
        <v>22</v>
      </c>
      <c r="BC103" s="11" t="s">
        <v>22</v>
      </c>
      <c r="BD103" s="11" t="s">
        <v>22</v>
      </c>
      <c r="BE103" s="11" t="s">
        <v>22</v>
      </c>
      <c r="BF103" s="11" t="s">
        <v>22</v>
      </c>
      <c r="BG103" s="11" t="s">
        <v>22</v>
      </c>
      <c r="BH103" s="11" t="s">
        <v>22</v>
      </c>
      <c r="BI103" s="25" t="s">
        <v>22</v>
      </c>
      <c r="CD103" s="155"/>
      <c r="CH103" s="155"/>
      <c r="CV103" s="25"/>
      <c r="CZ103" s="25"/>
    </row>
    <row r="104" spans="1:104" s="11" customFormat="1">
      <c r="A104" s="11" t="s">
        <v>2338</v>
      </c>
      <c r="L104" s="25"/>
      <c r="N104" s="125"/>
      <c r="Z104" s="25"/>
      <c r="AE104" s="25"/>
      <c r="AI104" s="25"/>
      <c r="AJ104" s="11" t="s">
        <v>60</v>
      </c>
      <c r="AK104" s="11" t="s">
        <v>415</v>
      </c>
      <c r="AL104" s="11">
        <v>5</v>
      </c>
      <c r="AM104" s="11" t="s">
        <v>426</v>
      </c>
      <c r="AN104" s="11" t="s">
        <v>422</v>
      </c>
      <c r="AO104" s="11" t="s">
        <v>424</v>
      </c>
      <c r="AP104" s="11" t="s">
        <v>948</v>
      </c>
      <c r="AQ104" s="11" t="s">
        <v>23</v>
      </c>
      <c r="AR104" s="11" t="s">
        <v>24</v>
      </c>
      <c r="AS104" s="11" t="s">
        <v>828</v>
      </c>
      <c r="AT104" s="11" t="s">
        <v>423</v>
      </c>
      <c r="AU104" s="86" t="s">
        <v>801</v>
      </c>
      <c r="AV104" s="11" t="str">
        <f t="shared" ref="AV104" si="154">MID(LEFT(AU104,FIND(" (",AU104)-1),FIND("/",AU104)+1,LEN(AU104))</f>
        <v>9</v>
      </c>
      <c r="AW104" s="18" t="str">
        <f t="shared" ref="AW104" si="155">MID(LEFT(AU104,FIND("%",AU104)-1),FIND("(",AU104)+1,LEN(AU104))</f>
        <v>44</v>
      </c>
      <c r="AX104" s="11" t="s">
        <v>22</v>
      </c>
      <c r="AY104" s="11" t="s">
        <v>22</v>
      </c>
      <c r="AZ104" s="11" t="s">
        <v>22</v>
      </c>
      <c r="BA104" s="11" t="s">
        <v>22</v>
      </c>
      <c r="BB104" s="11" t="s">
        <v>22</v>
      </c>
      <c r="BC104" s="11" t="s">
        <v>22</v>
      </c>
      <c r="BD104" s="11" t="s">
        <v>22</v>
      </c>
      <c r="BE104" s="11" t="s">
        <v>22</v>
      </c>
      <c r="BF104" s="11" t="s">
        <v>22</v>
      </c>
      <c r="BG104" s="11" t="s">
        <v>22</v>
      </c>
      <c r="BH104" s="11" t="s">
        <v>22</v>
      </c>
      <c r="BI104" s="25" t="s">
        <v>22</v>
      </c>
      <c r="CD104" s="155"/>
      <c r="CH104" s="155"/>
      <c r="CV104" s="25"/>
      <c r="CZ104" s="25"/>
    </row>
    <row r="105" spans="1:104" s="11" customFormat="1">
      <c r="A105" s="11" t="s">
        <v>2338</v>
      </c>
      <c r="L105" s="25"/>
      <c r="N105" s="125"/>
      <c r="Z105" s="25"/>
      <c r="AE105" s="25"/>
      <c r="AI105" s="25"/>
      <c r="AJ105" s="11" t="s">
        <v>60</v>
      </c>
      <c r="AK105" s="11" t="s">
        <v>411</v>
      </c>
      <c r="AL105" s="11">
        <v>1</v>
      </c>
      <c r="AM105" s="11" t="s">
        <v>542</v>
      </c>
      <c r="AN105" s="11" t="s">
        <v>428</v>
      </c>
      <c r="AO105" s="11" t="s">
        <v>403</v>
      </c>
      <c r="AP105" s="11" t="s">
        <v>951</v>
      </c>
      <c r="AQ105" s="11" t="s">
        <v>24</v>
      </c>
      <c r="AR105" s="11" t="s">
        <v>24</v>
      </c>
      <c r="AS105" s="11" t="s">
        <v>828</v>
      </c>
      <c r="AT105" s="11" t="s">
        <v>22</v>
      </c>
      <c r="AU105" s="84" t="s">
        <v>22</v>
      </c>
      <c r="AV105" s="11" t="s">
        <v>22</v>
      </c>
      <c r="AW105" s="11" t="s">
        <v>22</v>
      </c>
      <c r="AX105" s="11">
        <v>10</v>
      </c>
      <c r="AY105" s="15" t="s">
        <v>430</v>
      </c>
      <c r="AZ105" s="43">
        <v>0.03</v>
      </c>
      <c r="BA105" s="20" t="str">
        <f t="shared" ref="BA105:BA106" si="156">MID(LEFT(AY105,FIND("–",AY105)-1),FIND("(",AY105)+1,LEN(AY105))</f>
        <v>0.00</v>
      </c>
      <c r="BB105" s="20" t="str">
        <f t="shared" ref="BB105:BB106" si="157">MID(LEFT(AY105,FIND(")",AY105)-1),FIND("–",AY105)+1,LEN(AY105))</f>
        <v>0.06</v>
      </c>
      <c r="BC105" s="11">
        <v>10</v>
      </c>
      <c r="BD105" s="15" t="s">
        <v>802</v>
      </c>
      <c r="BE105" s="20" t="str">
        <f t="shared" ref="BE105:BE106" si="158">LEFT(BD105,FIND(" ", BD105)-1)</f>
        <v>0.06</v>
      </c>
      <c r="BF105" s="20" t="str">
        <f t="shared" ref="BF105:BF106" si="159">MID(LEFT(BD105,FIND("–",BD105)-1),FIND("(",BD105)+1,LEN(BD105))</f>
        <v>0.00</v>
      </c>
      <c r="BG105" s="20" t="str">
        <f t="shared" ref="BG105:BG106" si="160">MID(LEFT(BD105,FIND(")",BD105)-1),FIND("–",BD105)+1,LEN(BD105))</f>
        <v>0.31</v>
      </c>
      <c r="BH105" s="11">
        <v>0.4</v>
      </c>
      <c r="BI105" s="25" t="s">
        <v>22</v>
      </c>
      <c r="CD105" s="155"/>
      <c r="CH105" s="155"/>
      <c r="CV105" s="25"/>
      <c r="CZ105" s="25"/>
    </row>
    <row r="106" spans="1:104" s="11" customFormat="1">
      <c r="A106" s="11" t="s">
        <v>2338</v>
      </c>
      <c r="L106" s="25"/>
      <c r="N106" s="125"/>
      <c r="Z106" s="25"/>
      <c r="AE106" s="25"/>
      <c r="AI106" s="25"/>
      <c r="AJ106" s="11" t="s">
        <v>60</v>
      </c>
      <c r="AK106" s="11" t="s">
        <v>412</v>
      </c>
      <c r="AL106" s="11">
        <v>2</v>
      </c>
      <c r="AM106" s="11" t="s">
        <v>542</v>
      </c>
      <c r="AN106" s="11" t="s">
        <v>428</v>
      </c>
      <c r="AO106" s="11" t="s">
        <v>403</v>
      </c>
      <c r="AP106" s="11" t="s">
        <v>951</v>
      </c>
      <c r="AQ106" s="11" t="s">
        <v>24</v>
      </c>
      <c r="AR106" s="11" t="s">
        <v>24</v>
      </c>
      <c r="AS106" s="11" t="s">
        <v>828</v>
      </c>
      <c r="AT106" s="11" t="s">
        <v>22</v>
      </c>
      <c r="AU106" s="84" t="s">
        <v>22</v>
      </c>
      <c r="AV106" s="11" t="s">
        <v>22</v>
      </c>
      <c r="AW106" s="11" t="s">
        <v>22</v>
      </c>
      <c r="AX106" s="11">
        <v>10</v>
      </c>
      <c r="AY106" s="15" t="s">
        <v>803</v>
      </c>
      <c r="AZ106" s="43">
        <v>0.02</v>
      </c>
      <c r="BA106" s="20" t="str">
        <f t="shared" si="156"/>
        <v>0.00</v>
      </c>
      <c r="BB106" s="20" t="str">
        <f t="shared" si="157"/>
        <v>0.04</v>
      </c>
      <c r="BC106" s="11">
        <v>10</v>
      </c>
      <c r="BD106" s="15" t="s">
        <v>804</v>
      </c>
      <c r="BE106" s="20" t="str">
        <f t="shared" si="158"/>
        <v>0.05</v>
      </c>
      <c r="BF106" s="20" t="str">
        <f t="shared" si="159"/>
        <v>0.00</v>
      </c>
      <c r="BG106" s="20" t="str">
        <f t="shared" si="160"/>
        <v>0.29</v>
      </c>
      <c r="BH106" s="11">
        <v>0.4</v>
      </c>
      <c r="BI106" s="25" t="s">
        <v>22</v>
      </c>
      <c r="CD106" s="155"/>
      <c r="CH106" s="155"/>
      <c r="CV106" s="25"/>
      <c r="CZ106" s="25"/>
    </row>
    <row r="107" spans="1:104" s="11" customFormat="1">
      <c r="A107" s="11" t="s">
        <v>2338</v>
      </c>
      <c r="L107" s="25"/>
      <c r="N107" s="125"/>
      <c r="Z107" s="25"/>
      <c r="AE107" s="25"/>
      <c r="AI107" s="25"/>
      <c r="AJ107" s="11" t="s">
        <v>60</v>
      </c>
      <c r="AK107" s="11" t="s">
        <v>413</v>
      </c>
      <c r="AL107" s="11">
        <v>3</v>
      </c>
      <c r="AM107" s="11" t="s">
        <v>542</v>
      </c>
      <c r="AN107" s="11" t="s">
        <v>428</v>
      </c>
      <c r="AO107" s="11" t="s">
        <v>403</v>
      </c>
      <c r="AP107" s="11" t="s">
        <v>951</v>
      </c>
      <c r="AQ107" s="11" t="s">
        <v>24</v>
      </c>
      <c r="AR107" s="11" t="s">
        <v>24</v>
      </c>
      <c r="AS107" s="11" t="s">
        <v>828</v>
      </c>
      <c r="AT107" s="11" t="s">
        <v>22</v>
      </c>
      <c r="AU107" s="84" t="s">
        <v>22</v>
      </c>
      <c r="AV107" s="11" t="s">
        <v>22</v>
      </c>
      <c r="AW107" s="11" t="s">
        <v>22</v>
      </c>
      <c r="AX107" s="11">
        <v>12</v>
      </c>
      <c r="AY107" s="15" t="s">
        <v>430</v>
      </c>
      <c r="AZ107" s="43">
        <v>0.03</v>
      </c>
      <c r="BA107" s="20" t="str">
        <f t="shared" ref="BA107:BA108" si="161">MID(LEFT(AY107,FIND("–",AY107)-1),FIND("(",AY107)+1,LEN(AY107))</f>
        <v>0.00</v>
      </c>
      <c r="BB107" s="20" t="str">
        <f t="shared" ref="BB107:BB108" si="162">MID(LEFT(AY107,FIND(")",AY107)-1),FIND("–",AY107)+1,LEN(AY107))</f>
        <v>0.06</v>
      </c>
      <c r="BC107" s="11">
        <v>12</v>
      </c>
      <c r="BD107" s="15" t="s">
        <v>805</v>
      </c>
      <c r="BE107" s="20" t="str">
        <f t="shared" ref="BE107:BE108" si="163">LEFT(BD107,FIND(" ", BD107)-1)</f>
        <v>0.03</v>
      </c>
      <c r="BF107" s="20" t="str">
        <f t="shared" ref="BF107:BF108" si="164">MID(LEFT(BD107,FIND("–",BD107)-1),FIND("(",BD107)+1,LEN(BD107))</f>
        <v>0.00</v>
      </c>
      <c r="BG107" s="20" t="str">
        <f t="shared" ref="BG107:BG108" si="165">MID(LEFT(BD107,FIND(")",BD107)-1),FIND("–",BD107)+1,LEN(BD107))</f>
        <v>0.06</v>
      </c>
      <c r="BH107" s="11">
        <v>0.4</v>
      </c>
      <c r="BI107" s="25" t="s">
        <v>22</v>
      </c>
      <c r="CD107" s="155"/>
      <c r="CH107" s="155"/>
      <c r="CV107" s="25"/>
      <c r="CZ107" s="25"/>
    </row>
    <row r="108" spans="1:104" s="11" customFormat="1">
      <c r="A108" s="11" t="s">
        <v>2338</v>
      </c>
      <c r="L108" s="25"/>
      <c r="N108" s="125"/>
      <c r="Z108" s="25"/>
      <c r="AE108" s="25"/>
      <c r="AI108" s="25"/>
      <c r="AJ108" s="11" t="s">
        <v>60</v>
      </c>
      <c r="AK108" s="11" t="s">
        <v>414</v>
      </c>
      <c r="AL108" s="11">
        <v>4</v>
      </c>
      <c r="AM108" s="11" t="s">
        <v>542</v>
      </c>
      <c r="AN108" s="11" t="s">
        <v>428</v>
      </c>
      <c r="AO108" s="11" t="s">
        <v>403</v>
      </c>
      <c r="AP108" s="11" t="s">
        <v>951</v>
      </c>
      <c r="AQ108" s="11" t="s">
        <v>24</v>
      </c>
      <c r="AR108" s="11" t="s">
        <v>24</v>
      </c>
      <c r="AS108" s="11" t="s">
        <v>828</v>
      </c>
      <c r="AT108" s="11" t="s">
        <v>22</v>
      </c>
      <c r="AU108" s="84" t="s">
        <v>22</v>
      </c>
      <c r="AV108" s="11" t="s">
        <v>22</v>
      </c>
      <c r="AW108" s="11" t="s">
        <v>22</v>
      </c>
      <c r="AX108" s="11">
        <v>9</v>
      </c>
      <c r="AY108" s="15" t="s">
        <v>806</v>
      </c>
      <c r="AZ108" s="43">
        <v>0.01</v>
      </c>
      <c r="BA108" s="20" t="str">
        <f t="shared" si="161"/>
        <v>0.00</v>
      </c>
      <c r="BB108" s="20" t="str">
        <f t="shared" si="162"/>
        <v>0.02</v>
      </c>
      <c r="BC108" s="11">
        <v>9</v>
      </c>
      <c r="BD108" s="15" t="s">
        <v>807</v>
      </c>
      <c r="BE108" s="20" t="str">
        <f t="shared" si="163"/>
        <v>0.10</v>
      </c>
      <c r="BF108" s="20" t="str">
        <f t="shared" si="164"/>
        <v>0.00</v>
      </c>
      <c r="BG108" s="20" t="str">
        <f t="shared" si="165"/>
        <v>0.19</v>
      </c>
      <c r="BH108" s="11">
        <v>0.4</v>
      </c>
      <c r="BI108" s="25" t="s">
        <v>22</v>
      </c>
      <c r="CD108" s="155"/>
      <c r="CH108" s="155"/>
      <c r="CV108" s="25"/>
      <c r="CZ108" s="25"/>
    </row>
    <row r="109" spans="1:104" s="11" customFormat="1">
      <c r="A109" s="11" t="s">
        <v>2338</v>
      </c>
      <c r="L109" s="25"/>
      <c r="N109" s="125"/>
      <c r="Z109" s="25"/>
      <c r="AE109" s="25"/>
      <c r="AI109" s="25"/>
      <c r="AJ109" s="11" t="s">
        <v>60</v>
      </c>
      <c r="AK109" s="11" t="s">
        <v>415</v>
      </c>
      <c r="AL109" s="11">
        <v>5</v>
      </c>
      <c r="AM109" s="11" t="s">
        <v>542</v>
      </c>
      <c r="AN109" s="11" t="s">
        <v>428</v>
      </c>
      <c r="AO109" s="11" t="s">
        <v>403</v>
      </c>
      <c r="AP109" s="11" t="s">
        <v>951</v>
      </c>
      <c r="AQ109" s="11" t="s">
        <v>24</v>
      </c>
      <c r="AR109" s="11" t="s">
        <v>24</v>
      </c>
      <c r="AS109" s="11" t="s">
        <v>828</v>
      </c>
      <c r="AT109" s="11" t="s">
        <v>22</v>
      </c>
      <c r="AU109" s="84" t="s">
        <v>22</v>
      </c>
      <c r="AV109" s="11" t="s">
        <v>22</v>
      </c>
      <c r="AW109" s="11" t="s">
        <v>22</v>
      </c>
      <c r="AX109" s="11">
        <v>11</v>
      </c>
      <c r="AY109" s="15" t="s">
        <v>803</v>
      </c>
      <c r="AZ109" s="43">
        <v>0.02</v>
      </c>
      <c r="BA109" s="20" t="str">
        <f t="shared" ref="BA109" si="166">MID(LEFT(AY109,FIND("–",AY109)-1),FIND("(",AY109)+1,LEN(AY109))</f>
        <v>0.00</v>
      </c>
      <c r="BB109" s="20" t="str">
        <f t="shared" ref="BB109" si="167">MID(LEFT(AY109,FIND(")",AY109)-1),FIND("–",AY109)+1,LEN(AY109))</f>
        <v>0.04</v>
      </c>
      <c r="BC109" s="11">
        <v>11</v>
      </c>
      <c r="BD109" s="15" t="s">
        <v>808</v>
      </c>
      <c r="BE109" s="20" t="str">
        <f t="shared" ref="BE109" si="168">LEFT(BD109,FIND(" ", BD109)-1)</f>
        <v>0.02</v>
      </c>
      <c r="BF109" s="20" t="str">
        <f t="shared" ref="BF109" si="169">MID(LEFT(BD109,FIND("–",BD109)-1),FIND("(",BD109)+1,LEN(BD109))</f>
        <v>0.00</v>
      </c>
      <c r="BG109" s="20" t="str">
        <f t="shared" ref="BG109" si="170">MID(LEFT(BD109,FIND(")",BD109)-1),FIND("–",BD109)+1,LEN(BD109))</f>
        <v>0.08</v>
      </c>
      <c r="BH109" s="11">
        <v>0.4</v>
      </c>
      <c r="BI109" s="25" t="s">
        <v>22</v>
      </c>
      <c r="CD109" s="155"/>
      <c r="CH109" s="155"/>
      <c r="CV109" s="25"/>
      <c r="CZ109" s="25"/>
    </row>
    <row r="110" spans="1:104" s="11" customFormat="1">
      <c r="A110" s="11" t="s">
        <v>2338</v>
      </c>
      <c r="L110" s="25"/>
      <c r="N110" s="125"/>
      <c r="Z110" s="25"/>
      <c r="AE110" s="25"/>
      <c r="AI110" s="25"/>
      <c r="AJ110" s="11" t="s">
        <v>60</v>
      </c>
      <c r="AK110" s="11" t="s">
        <v>411</v>
      </c>
      <c r="AL110" s="11">
        <v>1</v>
      </c>
      <c r="AM110" s="11" t="s">
        <v>609</v>
      </c>
      <c r="AN110" s="11" t="s">
        <v>428</v>
      </c>
      <c r="AO110" s="11" t="s">
        <v>403</v>
      </c>
      <c r="AP110" s="11" t="s">
        <v>951</v>
      </c>
      <c r="AQ110" s="11" t="s">
        <v>24</v>
      </c>
      <c r="AR110" s="11" t="s">
        <v>24</v>
      </c>
      <c r="AS110" s="11" t="s">
        <v>828</v>
      </c>
      <c r="AT110" s="11" t="s">
        <v>22</v>
      </c>
      <c r="AU110" s="84" t="s">
        <v>22</v>
      </c>
      <c r="AV110" s="11" t="s">
        <v>22</v>
      </c>
      <c r="AW110" s="11" t="s">
        <v>22</v>
      </c>
      <c r="AX110" s="11">
        <v>10</v>
      </c>
      <c r="AY110" s="15" t="s">
        <v>157</v>
      </c>
      <c r="AZ110" s="20" t="str">
        <f>LEFT(AY110,FIND(" ", AY110)-1)</f>
        <v>0.00</v>
      </c>
      <c r="BA110" s="20" t="str">
        <f t="shared" ref="BA110:BA111" si="171">MID(LEFT(AY110,FIND("–",AY110)-1),FIND("(",AY110)+1,LEN(AY110))</f>
        <v>0.00</v>
      </c>
      <c r="BB110" s="20" t="str">
        <f t="shared" ref="BB110:BB111" si="172">MID(LEFT(AY110,FIND(")",AY110)-1),FIND("–",AY110)+1,LEN(AY110))</f>
        <v>0.00</v>
      </c>
      <c r="BC110" s="11">
        <v>10</v>
      </c>
      <c r="BD110" s="15" t="s">
        <v>809</v>
      </c>
      <c r="BE110" s="20" t="str">
        <f t="shared" ref="BE110:BE111" si="173">LEFT(BD110,FIND(" ", BD110)-1)</f>
        <v>0.01</v>
      </c>
      <c r="BF110" s="20" t="str">
        <f t="shared" ref="BF110:BF111" si="174">MID(LEFT(BD110,FIND("–",BD110)-1),FIND("(",BD110)+1,LEN(BD110))</f>
        <v>0.00</v>
      </c>
      <c r="BG110" s="20" t="str">
        <f t="shared" ref="BG110:BG111" si="175">MID(LEFT(BD110,FIND(")",BD110)-1),FIND("–",BD110)+1,LEN(BD110))</f>
        <v>0.01</v>
      </c>
      <c r="BH110" s="11">
        <v>0.4</v>
      </c>
      <c r="BI110" s="25" t="s">
        <v>22</v>
      </c>
      <c r="CD110" s="155"/>
      <c r="CH110" s="155"/>
      <c r="CV110" s="25"/>
      <c r="CZ110" s="25"/>
    </row>
    <row r="111" spans="1:104" s="11" customFormat="1">
      <c r="A111" s="11" t="s">
        <v>2338</v>
      </c>
      <c r="L111" s="25"/>
      <c r="N111" s="125"/>
      <c r="Z111" s="25"/>
      <c r="AE111" s="25"/>
      <c r="AI111" s="25"/>
      <c r="AJ111" s="11" t="s">
        <v>60</v>
      </c>
      <c r="AK111" s="11" t="s">
        <v>412</v>
      </c>
      <c r="AL111" s="11">
        <v>2</v>
      </c>
      <c r="AM111" s="11" t="s">
        <v>609</v>
      </c>
      <c r="AN111" s="11" t="s">
        <v>428</v>
      </c>
      <c r="AO111" s="11" t="s">
        <v>403</v>
      </c>
      <c r="AP111" s="11" t="s">
        <v>951</v>
      </c>
      <c r="AQ111" s="11" t="s">
        <v>24</v>
      </c>
      <c r="AR111" s="11" t="s">
        <v>24</v>
      </c>
      <c r="AS111" s="11" t="s">
        <v>828</v>
      </c>
      <c r="AT111" s="11" t="s">
        <v>22</v>
      </c>
      <c r="AU111" s="84" t="s">
        <v>22</v>
      </c>
      <c r="AV111" s="11" t="s">
        <v>22</v>
      </c>
      <c r="AW111" s="11" t="s">
        <v>22</v>
      </c>
      <c r="AX111" s="11">
        <v>10</v>
      </c>
      <c r="AY111" s="15" t="s">
        <v>157</v>
      </c>
      <c r="AZ111" s="20" t="str">
        <f>LEFT(AY111,FIND(" ", AY111)-1)</f>
        <v>0.00</v>
      </c>
      <c r="BA111" s="20" t="str">
        <f t="shared" si="171"/>
        <v>0.00</v>
      </c>
      <c r="BB111" s="20" t="str">
        <f t="shared" si="172"/>
        <v>0.00</v>
      </c>
      <c r="BC111" s="11">
        <v>10</v>
      </c>
      <c r="BD111" s="15" t="s">
        <v>810</v>
      </c>
      <c r="BE111" s="20" t="str">
        <f t="shared" si="173"/>
        <v>0.01</v>
      </c>
      <c r="BF111" s="20" t="str">
        <f t="shared" si="174"/>
        <v>0.00</v>
      </c>
      <c r="BG111" s="20" t="str">
        <f t="shared" si="175"/>
        <v>0.07</v>
      </c>
      <c r="BH111" s="11">
        <v>0.4</v>
      </c>
      <c r="BI111" s="25" t="s">
        <v>22</v>
      </c>
      <c r="CD111" s="155"/>
      <c r="CH111" s="155"/>
      <c r="CV111" s="25"/>
      <c r="CZ111" s="25"/>
    </row>
    <row r="112" spans="1:104" s="11" customFormat="1">
      <c r="A112" s="11" t="s">
        <v>2338</v>
      </c>
      <c r="L112" s="25"/>
      <c r="N112" s="125"/>
      <c r="Z112" s="25"/>
      <c r="AE112" s="25"/>
      <c r="AI112" s="25"/>
      <c r="AJ112" s="11" t="s">
        <v>60</v>
      </c>
      <c r="AK112" s="11" t="s">
        <v>413</v>
      </c>
      <c r="AL112" s="11">
        <v>3</v>
      </c>
      <c r="AM112" s="11" t="s">
        <v>609</v>
      </c>
      <c r="AN112" s="11" t="s">
        <v>428</v>
      </c>
      <c r="AO112" s="11" t="s">
        <v>403</v>
      </c>
      <c r="AP112" s="11" t="s">
        <v>951</v>
      </c>
      <c r="AQ112" s="11" t="s">
        <v>24</v>
      </c>
      <c r="AR112" s="11" t="s">
        <v>24</v>
      </c>
      <c r="AS112" s="11" t="s">
        <v>828</v>
      </c>
      <c r="AT112" s="11" t="s">
        <v>22</v>
      </c>
      <c r="AU112" s="84" t="s">
        <v>22</v>
      </c>
      <c r="AV112" s="11" t="s">
        <v>22</v>
      </c>
      <c r="AW112" s="11" t="s">
        <v>22</v>
      </c>
      <c r="AX112" s="11">
        <v>12</v>
      </c>
      <c r="AY112" s="15" t="s">
        <v>158</v>
      </c>
      <c r="AZ112" s="81">
        <v>5.0000000000000001E-3</v>
      </c>
      <c r="BA112" s="20" t="str">
        <f t="shared" ref="BA112:BA113" si="176">MID(LEFT(AY112,FIND("–",AY112)-1),FIND("(",AY112)+1,LEN(AY112))</f>
        <v>0.00</v>
      </c>
      <c r="BB112" s="20" t="str">
        <f t="shared" ref="BB112:BB113" si="177">MID(LEFT(AY112,FIND(")",AY112)-1),FIND("–",AY112)+1,LEN(AY112))</f>
        <v>0.01</v>
      </c>
      <c r="BC112" s="11">
        <v>12</v>
      </c>
      <c r="BD112" s="15" t="s">
        <v>811</v>
      </c>
      <c r="BE112" s="20" t="str">
        <f t="shared" ref="BE112:BE113" si="178">LEFT(BD112,FIND(" ", BD112)-1)</f>
        <v>0.03</v>
      </c>
      <c r="BF112" s="20" t="str">
        <f t="shared" ref="BF112:BF113" si="179">MID(LEFT(BD112,FIND("–",BD112)-1),FIND("(",BD112)+1,LEN(BD112))</f>
        <v>0.00</v>
      </c>
      <c r="BG112" s="20" t="str">
        <f t="shared" ref="BG112:BG113" si="180">MID(LEFT(BD112,FIND(")",BD112)-1),FIND("–",BD112)+1,LEN(BD112))</f>
        <v>0.28</v>
      </c>
      <c r="BH112" s="11">
        <v>0.4</v>
      </c>
      <c r="BI112" s="25" t="s">
        <v>22</v>
      </c>
      <c r="CD112" s="155"/>
      <c r="CH112" s="155"/>
      <c r="CV112" s="25"/>
      <c r="CZ112" s="25"/>
    </row>
    <row r="113" spans="1:105" s="11" customFormat="1">
      <c r="A113" s="11" t="s">
        <v>2338</v>
      </c>
      <c r="L113" s="25"/>
      <c r="N113" s="125"/>
      <c r="Z113" s="25"/>
      <c r="AE113" s="25"/>
      <c r="AI113" s="25"/>
      <c r="AJ113" s="11" t="s">
        <v>60</v>
      </c>
      <c r="AK113" s="11" t="s">
        <v>414</v>
      </c>
      <c r="AL113" s="11">
        <v>4</v>
      </c>
      <c r="AM113" s="11" t="s">
        <v>609</v>
      </c>
      <c r="AN113" s="11" t="s">
        <v>428</v>
      </c>
      <c r="AO113" s="11" t="s">
        <v>403</v>
      </c>
      <c r="AP113" s="11" t="s">
        <v>951</v>
      </c>
      <c r="AQ113" s="11" t="s">
        <v>24</v>
      </c>
      <c r="AR113" s="11" t="s">
        <v>24</v>
      </c>
      <c r="AS113" s="11" t="s">
        <v>828</v>
      </c>
      <c r="AT113" s="11" t="s">
        <v>22</v>
      </c>
      <c r="AU113" s="84" t="s">
        <v>22</v>
      </c>
      <c r="AV113" s="11" t="s">
        <v>22</v>
      </c>
      <c r="AW113" s="11" t="s">
        <v>22</v>
      </c>
      <c r="AX113" s="11">
        <v>9</v>
      </c>
      <c r="AY113" s="15" t="s">
        <v>157</v>
      </c>
      <c r="AZ113" s="20" t="str">
        <f>LEFT(AY113,FIND(" ", AY113)-1)</f>
        <v>0.00</v>
      </c>
      <c r="BA113" s="20" t="str">
        <f t="shared" si="176"/>
        <v>0.00</v>
      </c>
      <c r="BB113" s="20" t="str">
        <f t="shared" si="177"/>
        <v>0.00</v>
      </c>
      <c r="BC113" s="11">
        <v>9</v>
      </c>
      <c r="BD113" s="15" t="s">
        <v>812</v>
      </c>
      <c r="BE113" s="20" t="str">
        <f t="shared" si="178"/>
        <v>0.01</v>
      </c>
      <c r="BF113" s="20" t="str">
        <f t="shared" si="179"/>
        <v>0.00</v>
      </c>
      <c r="BG113" s="20" t="str">
        <f t="shared" si="180"/>
        <v>0.03</v>
      </c>
      <c r="BH113" s="11">
        <v>0.4</v>
      </c>
      <c r="BI113" s="25" t="s">
        <v>22</v>
      </c>
      <c r="CD113" s="155"/>
      <c r="CH113" s="155"/>
      <c r="CV113" s="25"/>
      <c r="CZ113" s="25"/>
    </row>
    <row r="114" spans="1:105" s="11" customFormat="1">
      <c r="A114" s="11" t="s">
        <v>2338</v>
      </c>
      <c r="L114" s="25"/>
      <c r="N114" s="125"/>
      <c r="Z114" s="25"/>
      <c r="AE114" s="25"/>
      <c r="AI114" s="25"/>
      <c r="AJ114" s="11" t="s">
        <v>60</v>
      </c>
      <c r="AK114" s="11" t="s">
        <v>415</v>
      </c>
      <c r="AL114" s="11">
        <v>5</v>
      </c>
      <c r="AM114" s="11" t="s">
        <v>609</v>
      </c>
      <c r="AN114" s="11" t="s">
        <v>428</v>
      </c>
      <c r="AO114" s="11" t="s">
        <v>403</v>
      </c>
      <c r="AP114" s="11" t="s">
        <v>951</v>
      </c>
      <c r="AQ114" s="11" t="s">
        <v>24</v>
      </c>
      <c r="AR114" s="11" t="s">
        <v>24</v>
      </c>
      <c r="AS114" s="11" t="s">
        <v>828</v>
      </c>
      <c r="AT114" s="11" t="s">
        <v>22</v>
      </c>
      <c r="AU114" s="84" t="s">
        <v>22</v>
      </c>
      <c r="AV114" s="11" t="s">
        <v>22</v>
      </c>
      <c r="AW114" s="11" t="s">
        <v>22</v>
      </c>
      <c r="AX114" s="11">
        <v>11</v>
      </c>
      <c r="AY114" s="15" t="s">
        <v>157</v>
      </c>
      <c r="AZ114" s="20" t="str">
        <f>LEFT(AY114,FIND(" ", AY114)-1)</f>
        <v>0.00</v>
      </c>
      <c r="BA114" s="20" t="str">
        <f t="shared" ref="BA114" si="181">MID(LEFT(AY114,FIND("–",AY114)-1),FIND("(",AY114)+1,LEN(AY114))</f>
        <v>0.00</v>
      </c>
      <c r="BB114" s="20" t="str">
        <f t="shared" ref="BB114" si="182">MID(LEFT(AY114,FIND(")",AY114)-1),FIND("–",AY114)+1,LEN(AY114))</f>
        <v>0.00</v>
      </c>
      <c r="BC114" s="11">
        <v>11</v>
      </c>
      <c r="BD114" s="15" t="s">
        <v>157</v>
      </c>
      <c r="BE114" s="20" t="str">
        <f t="shared" ref="BE114" si="183">LEFT(BD114,FIND(" ", BD114)-1)</f>
        <v>0.00</v>
      </c>
      <c r="BF114" s="20" t="str">
        <f t="shared" ref="BF114" si="184">MID(LEFT(BD114,FIND("–",BD114)-1),FIND("(",BD114)+1,LEN(BD114))</f>
        <v>0.00</v>
      </c>
      <c r="BG114" s="20" t="str">
        <f t="shared" ref="BG114" si="185">MID(LEFT(BD114,FIND(")",BD114)-1),FIND("–",BD114)+1,LEN(BD114))</f>
        <v>0.00</v>
      </c>
      <c r="BH114" s="11">
        <v>0.4</v>
      </c>
      <c r="BI114" s="25" t="s">
        <v>22</v>
      </c>
      <c r="CD114" s="155"/>
      <c r="CH114" s="155"/>
      <c r="CV114" s="25"/>
      <c r="CZ114" s="25"/>
    </row>
    <row r="115" spans="1:105" s="11" customFormat="1">
      <c r="A115" s="11" t="s">
        <v>2338</v>
      </c>
      <c r="L115" s="25"/>
      <c r="N115" s="125"/>
      <c r="Z115" s="25"/>
      <c r="AE115" s="25"/>
      <c r="AI115" s="25"/>
      <c r="AJ115" s="11" t="s">
        <v>60</v>
      </c>
      <c r="AK115" s="11" t="s">
        <v>411</v>
      </c>
      <c r="AL115" s="11">
        <v>1</v>
      </c>
      <c r="AM115" s="11" t="s">
        <v>831</v>
      </c>
      <c r="AN115" s="11" t="s">
        <v>428</v>
      </c>
      <c r="AO115" s="11" t="s">
        <v>403</v>
      </c>
      <c r="AP115" s="11" t="s">
        <v>951</v>
      </c>
      <c r="AQ115" s="11" t="s">
        <v>24</v>
      </c>
      <c r="AR115" s="11" t="s">
        <v>24</v>
      </c>
      <c r="AS115" s="11" t="s">
        <v>828</v>
      </c>
      <c r="AT115" s="11" t="s">
        <v>22</v>
      </c>
      <c r="AU115" s="84" t="s">
        <v>22</v>
      </c>
      <c r="AV115" s="11" t="s">
        <v>22</v>
      </c>
      <c r="AW115" s="11" t="s">
        <v>22</v>
      </c>
      <c r="AX115" s="11">
        <v>10</v>
      </c>
      <c r="AY115" s="15" t="s">
        <v>813</v>
      </c>
      <c r="AZ115" s="43">
        <v>3.5000000000000003E-2</v>
      </c>
      <c r="BA115" s="20" t="str">
        <f t="shared" ref="BA115" si="186">MID(LEFT(AY115,FIND("–",AY115)-1),FIND("(",AY115)+1,LEN(AY115))</f>
        <v>0.00</v>
      </c>
      <c r="BB115" s="20" t="str">
        <f t="shared" ref="BB115" si="187">MID(LEFT(AY115,FIND(")",AY115)-1),FIND("–",AY115)+1,LEN(AY115))</f>
        <v>0.07</v>
      </c>
      <c r="BC115" s="11">
        <v>10</v>
      </c>
      <c r="BD115" s="15" t="s">
        <v>819</v>
      </c>
      <c r="BE115" s="20" t="str">
        <f t="shared" ref="BE115" si="188">LEFT(BD115,FIND(" ", BD115)-1)</f>
        <v>0.28</v>
      </c>
      <c r="BF115" s="20" t="str">
        <f t="shared" ref="BF115" si="189">MID(LEFT(BD115,FIND("–",BD115)-1),FIND("(",BD115)+1,LEN(BD115))</f>
        <v>0.00</v>
      </c>
      <c r="BG115" s="20" t="str">
        <f t="shared" ref="BG115" si="190">MID(LEFT(BD115,FIND(")",BD115)-1),FIND("–",BD115)+1,LEN(BD115))</f>
        <v>1.80</v>
      </c>
      <c r="BH115" s="11">
        <v>5</v>
      </c>
      <c r="BI115" s="25" t="s">
        <v>22</v>
      </c>
      <c r="CD115" s="155"/>
      <c r="CH115" s="155"/>
      <c r="CV115" s="25"/>
      <c r="CZ115" s="25"/>
    </row>
    <row r="116" spans="1:105" s="11" customFormat="1">
      <c r="A116" s="11" t="s">
        <v>2338</v>
      </c>
      <c r="L116" s="25"/>
      <c r="N116" s="125"/>
      <c r="Z116" s="25"/>
      <c r="AE116" s="25"/>
      <c r="AI116" s="25"/>
      <c r="AJ116" s="11" t="s">
        <v>60</v>
      </c>
      <c r="AK116" s="11" t="s">
        <v>412</v>
      </c>
      <c r="AL116" s="11">
        <v>2</v>
      </c>
      <c r="AM116" s="11" t="s">
        <v>831</v>
      </c>
      <c r="AN116" s="11" t="s">
        <v>428</v>
      </c>
      <c r="AO116" s="11" t="s">
        <v>403</v>
      </c>
      <c r="AP116" s="11" t="s">
        <v>951</v>
      </c>
      <c r="AQ116" s="11" t="s">
        <v>24</v>
      </c>
      <c r="AR116" s="11" t="s">
        <v>24</v>
      </c>
      <c r="AS116" s="11" t="s">
        <v>828</v>
      </c>
      <c r="AT116" s="11" t="s">
        <v>22</v>
      </c>
      <c r="AU116" s="84" t="s">
        <v>22</v>
      </c>
      <c r="AV116" s="11" t="s">
        <v>22</v>
      </c>
      <c r="AW116" s="11" t="s">
        <v>22</v>
      </c>
      <c r="AX116" s="11">
        <v>10</v>
      </c>
      <c r="AY116" s="15" t="s">
        <v>429</v>
      </c>
      <c r="AZ116" s="43">
        <v>0.06</v>
      </c>
      <c r="BA116" s="20" t="str">
        <f t="shared" ref="BA116" si="191">MID(LEFT(AY116,FIND("–",AY116)-1),FIND("(",AY116)+1,LEN(AY116))</f>
        <v>0.00</v>
      </c>
      <c r="BB116" s="20" t="str">
        <f t="shared" ref="BB116" si="192">MID(LEFT(AY116,FIND(")",AY116)-1),FIND("–",AY116)+1,LEN(AY116))</f>
        <v>0.12</v>
      </c>
      <c r="BC116" s="11">
        <v>10</v>
      </c>
      <c r="BD116" s="15" t="s">
        <v>820</v>
      </c>
      <c r="BE116" s="20" t="str">
        <f t="shared" ref="BE116" si="193">LEFT(BD116,FIND(" ", BD116)-1)</f>
        <v>0.51</v>
      </c>
      <c r="BF116" s="20" t="str">
        <f t="shared" ref="BF116" si="194">MID(LEFT(BD116,FIND("–",BD116)-1),FIND("(",BD116)+1,LEN(BD116))</f>
        <v>0.00</v>
      </c>
      <c r="BG116" s="20" t="str">
        <f t="shared" ref="BG116" si="195">MID(LEFT(BD116,FIND(")",BD116)-1),FIND("–",BD116)+1,LEN(BD116))</f>
        <v>2.23</v>
      </c>
      <c r="BH116" s="11">
        <v>5</v>
      </c>
      <c r="BI116" s="25" t="s">
        <v>22</v>
      </c>
      <c r="CD116" s="155"/>
      <c r="CH116" s="155"/>
      <c r="CV116" s="25"/>
      <c r="CZ116" s="25"/>
    </row>
    <row r="117" spans="1:105" s="11" customFormat="1">
      <c r="A117" s="11" t="s">
        <v>2338</v>
      </c>
      <c r="L117" s="25"/>
      <c r="N117" s="125"/>
      <c r="Z117" s="25"/>
      <c r="AE117" s="25"/>
      <c r="AI117" s="25"/>
      <c r="AJ117" s="11" t="s">
        <v>60</v>
      </c>
      <c r="AK117" s="11" t="s">
        <v>413</v>
      </c>
      <c r="AL117" s="11">
        <v>3</v>
      </c>
      <c r="AM117" s="11" t="s">
        <v>831</v>
      </c>
      <c r="AN117" s="11" t="s">
        <v>428</v>
      </c>
      <c r="AO117" s="11" t="s">
        <v>403</v>
      </c>
      <c r="AP117" s="11" t="s">
        <v>951</v>
      </c>
      <c r="AQ117" s="11" t="s">
        <v>24</v>
      </c>
      <c r="AR117" s="11" t="s">
        <v>24</v>
      </c>
      <c r="AS117" s="11" t="s">
        <v>828</v>
      </c>
      <c r="AT117" s="11" t="s">
        <v>22</v>
      </c>
      <c r="AU117" s="84" t="s">
        <v>22</v>
      </c>
      <c r="AV117" s="11" t="s">
        <v>22</v>
      </c>
      <c r="AW117" s="11" t="s">
        <v>22</v>
      </c>
      <c r="AX117" s="11">
        <v>12</v>
      </c>
      <c r="AY117" s="15" t="s">
        <v>814</v>
      </c>
      <c r="AZ117" s="43">
        <v>4.4999999999999998E-2</v>
      </c>
      <c r="BA117" s="20" t="str">
        <f t="shared" ref="BA117:BA118" si="196">MID(LEFT(AY117,FIND("–",AY117)-1),FIND("(",AY117)+1,LEN(AY117))</f>
        <v>0.00</v>
      </c>
      <c r="BB117" s="20" t="str">
        <f t="shared" ref="BB117:BB118" si="197">MID(LEFT(AY117,FIND(")",AY117)-1),FIND("–",AY117)+1,LEN(AY117))</f>
        <v>0.09</v>
      </c>
      <c r="BC117" s="11">
        <v>12</v>
      </c>
      <c r="BD117" s="15" t="s">
        <v>817</v>
      </c>
      <c r="BE117" s="20" t="str">
        <f t="shared" ref="BE117:BE118" si="198">LEFT(BD117,FIND(" ", BD117)-1)</f>
        <v>0.22</v>
      </c>
      <c r="BF117" s="20" t="str">
        <f t="shared" ref="BF117:BF118" si="199">MID(LEFT(BD117,FIND("–",BD117)-1),FIND("(",BD117)+1,LEN(BD117))</f>
        <v>0.00</v>
      </c>
      <c r="BG117" s="20" t="str">
        <f t="shared" ref="BG117:BG118" si="200">MID(LEFT(BD117,FIND(")",BD117)-1),FIND("–",BD117)+1,LEN(BD117))</f>
        <v>0.48</v>
      </c>
      <c r="BH117" s="11">
        <v>5</v>
      </c>
      <c r="BI117" s="25" t="s">
        <v>22</v>
      </c>
      <c r="CD117" s="155"/>
      <c r="CH117" s="155"/>
      <c r="CV117" s="25"/>
      <c r="CZ117" s="25"/>
    </row>
    <row r="118" spans="1:105" s="11" customFormat="1">
      <c r="A118" s="11" t="s">
        <v>2338</v>
      </c>
      <c r="L118" s="25"/>
      <c r="N118" s="125"/>
      <c r="Z118" s="25"/>
      <c r="AE118" s="25"/>
      <c r="AI118" s="25"/>
      <c r="AJ118" s="11" t="s">
        <v>60</v>
      </c>
      <c r="AK118" s="11" t="s">
        <v>414</v>
      </c>
      <c r="AL118" s="11">
        <v>4</v>
      </c>
      <c r="AM118" s="11" t="s">
        <v>831</v>
      </c>
      <c r="AN118" s="11" t="s">
        <v>428</v>
      </c>
      <c r="AO118" s="11" t="s">
        <v>403</v>
      </c>
      <c r="AP118" s="11" t="s">
        <v>951</v>
      </c>
      <c r="AQ118" s="11" t="s">
        <v>24</v>
      </c>
      <c r="AR118" s="11" t="s">
        <v>24</v>
      </c>
      <c r="AS118" s="11" t="s">
        <v>828</v>
      </c>
      <c r="AT118" s="11" t="s">
        <v>22</v>
      </c>
      <c r="AU118" s="84" t="s">
        <v>22</v>
      </c>
      <c r="AV118" s="11" t="s">
        <v>22</v>
      </c>
      <c r="AW118" s="11" t="s">
        <v>22</v>
      </c>
      <c r="AX118" s="11">
        <v>9</v>
      </c>
      <c r="AY118" s="15" t="s">
        <v>815</v>
      </c>
      <c r="AZ118" s="43">
        <v>0.04</v>
      </c>
      <c r="BA118" s="20" t="str">
        <f t="shared" si="196"/>
        <v>0.00</v>
      </c>
      <c r="BB118" s="20" t="str">
        <f t="shared" si="197"/>
        <v>0.08</v>
      </c>
      <c r="BC118" s="11">
        <v>9</v>
      </c>
      <c r="BD118" s="15" t="s">
        <v>821</v>
      </c>
      <c r="BE118" s="20" t="str">
        <f t="shared" si="198"/>
        <v>1.44</v>
      </c>
      <c r="BF118" s="20" t="str">
        <f t="shared" si="199"/>
        <v>0.00</v>
      </c>
      <c r="BG118" s="20" t="str">
        <f t="shared" si="200"/>
        <v>3.86</v>
      </c>
      <c r="BH118" s="11">
        <v>5</v>
      </c>
      <c r="BI118" s="25" t="s">
        <v>22</v>
      </c>
      <c r="CD118" s="155"/>
      <c r="CH118" s="155"/>
      <c r="CV118" s="25"/>
      <c r="CZ118" s="25"/>
    </row>
    <row r="119" spans="1:105" s="11" customFormat="1">
      <c r="A119" s="11" t="s">
        <v>2338</v>
      </c>
      <c r="L119" s="25"/>
      <c r="N119" s="125"/>
      <c r="Z119" s="25"/>
      <c r="AE119" s="25"/>
      <c r="AI119" s="25"/>
      <c r="AJ119" s="11" t="s">
        <v>60</v>
      </c>
      <c r="AK119" s="11" t="s">
        <v>415</v>
      </c>
      <c r="AL119" s="11">
        <v>5</v>
      </c>
      <c r="AM119" s="11" t="s">
        <v>831</v>
      </c>
      <c r="AN119" s="11" t="s">
        <v>428</v>
      </c>
      <c r="AO119" s="11" t="s">
        <v>403</v>
      </c>
      <c r="AP119" s="11" t="s">
        <v>951</v>
      </c>
      <c r="AQ119" s="11" t="s">
        <v>24</v>
      </c>
      <c r="AR119" s="11" t="s">
        <v>24</v>
      </c>
      <c r="AS119" s="11" t="s">
        <v>828</v>
      </c>
      <c r="AT119" s="11" t="s">
        <v>22</v>
      </c>
      <c r="AU119" s="84" t="s">
        <v>22</v>
      </c>
      <c r="AV119" s="11" t="s">
        <v>22</v>
      </c>
      <c r="AW119" s="11" t="s">
        <v>22</v>
      </c>
      <c r="AX119" s="11">
        <v>11</v>
      </c>
      <c r="AY119" s="15" t="s">
        <v>816</v>
      </c>
      <c r="AZ119" s="43">
        <v>0.05</v>
      </c>
      <c r="BA119" s="20" t="str">
        <f t="shared" ref="BA119" si="201">MID(LEFT(AY119,FIND("–",AY119)-1),FIND("(",AY119)+1,LEN(AY119))</f>
        <v>0.00</v>
      </c>
      <c r="BB119" s="20" t="str">
        <f t="shared" ref="BB119" si="202">MID(LEFT(AY119,FIND(")",AY119)-1),FIND("–",AY119)+1,LEN(AY119))</f>
        <v>0.10</v>
      </c>
      <c r="BC119" s="11">
        <v>11</v>
      </c>
      <c r="BD119" s="15" t="s">
        <v>818</v>
      </c>
      <c r="BE119" s="20" t="str">
        <f t="shared" ref="BE119" si="203">LEFT(BD119,FIND(" ", BD119)-1)</f>
        <v>0.01</v>
      </c>
      <c r="BF119" s="20" t="str">
        <f t="shared" ref="BF119" si="204">MID(LEFT(BD119,FIND("–",BD119)-1),FIND("(",BD119)+1,LEN(BD119))</f>
        <v>0.00</v>
      </c>
      <c r="BG119" s="20" t="str">
        <f t="shared" ref="BG119" si="205">MID(LEFT(BD119,FIND(")",BD119)-1),FIND("–",BD119)+1,LEN(BD119))</f>
        <v>0.05</v>
      </c>
      <c r="BH119" s="11">
        <v>5</v>
      </c>
      <c r="BI119" s="25" t="s">
        <v>22</v>
      </c>
      <c r="CD119" s="155"/>
      <c r="CH119" s="155"/>
      <c r="CV119" s="25"/>
      <c r="CZ119" s="25"/>
    </row>
    <row r="120" spans="1:105" s="44" customFormat="1">
      <c r="L120" s="45"/>
      <c r="N120" s="127"/>
      <c r="Z120" s="45"/>
      <c r="AE120" s="46"/>
      <c r="AI120" s="45"/>
      <c r="AU120" s="85"/>
      <c r="BI120" s="45"/>
      <c r="CD120" s="157"/>
      <c r="CH120" s="157"/>
      <c r="CV120" s="45"/>
      <c r="CZ120" s="45"/>
    </row>
    <row r="121" spans="1:105" s="11" customFormat="1">
      <c r="A121" s="11" t="s">
        <v>2339</v>
      </c>
      <c r="B121" s="11" t="s">
        <v>1</v>
      </c>
      <c r="C121" s="11" t="s">
        <v>2</v>
      </c>
      <c r="D121" s="11" t="s">
        <v>506</v>
      </c>
      <c r="E121" s="11" t="s">
        <v>10</v>
      </c>
      <c r="F121" s="94" t="s">
        <v>2325</v>
      </c>
      <c r="G121" s="11" t="s">
        <v>334</v>
      </c>
      <c r="H121" s="16" t="s">
        <v>335</v>
      </c>
      <c r="I121" s="11" t="s">
        <v>943</v>
      </c>
      <c r="J121" s="16" t="s">
        <v>915</v>
      </c>
      <c r="K121" s="11" t="s">
        <v>916</v>
      </c>
      <c r="L121" s="24">
        <v>44118</v>
      </c>
      <c r="M121" s="11" t="s">
        <v>528</v>
      </c>
      <c r="N121" s="125">
        <v>43955</v>
      </c>
      <c r="O121" s="11" t="s">
        <v>24</v>
      </c>
      <c r="P121" s="11" t="s">
        <v>24</v>
      </c>
      <c r="Q121" s="11" t="s">
        <v>2027</v>
      </c>
      <c r="R121" s="11" t="s">
        <v>45</v>
      </c>
      <c r="S121" s="11" t="s">
        <v>48</v>
      </c>
      <c r="T121" s="11" t="s">
        <v>23</v>
      </c>
      <c r="U121" s="11" t="s">
        <v>23</v>
      </c>
      <c r="V121" s="11">
        <v>195</v>
      </c>
      <c r="W121" s="11" t="s">
        <v>24</v>
      </c>
      <c r="X121" s="11" t="s">
        <v>504</v>
      </c>
      <c r="Y121" s="11" t="s">
        <v>509</v>
      </c>
      <c r="Z121" s="25" t="s">
        <v>505</v>
      </c>
      <c r="AA121" s="11" t="s">
        <v>507</v>
      </c>
      <c r="AB121" s="11" t="s">
        <v>533</v>
      </c>
      <c r="AC121" s="11" t="s">
        <v>127</v>
      </c>
      <c r="AD121" s="11" t="s">
        <v>1316</v>
      </c>
      <c r="AE121" s="36" t="s">
        <v>508</v>
      </c>
      <c r="AF121" s="11" t="s">
        <v>137</v>
      </c>
      <c r="AG121" s="107" t="s">
        <v>1015</v>
      </c>
      <c r="AH121" s="107" t="s">
        <v>1016</v>
      </c>
      <c r="AI121" s="25" t="s">
        <v>917</v>
      </c>
      <c r="AJ121" s="11" t="s">
        <v>27</v>
      </c>
      <c r="AK121" s="11" t="s">
        <v>105</v>
      </c>
      <c r="AL121" s="11">
        <v>1</v>
      </c>
      <c r="AM121" s="11" t="s">
        <v>513</v>
      </c>
      <c r="AN121" s="11" t="s">
        <v>543</v>
      </c>
      <c r="AO121" s="11" t="s">
        <v>944</v>
      </c>
      <c r="AP121" s="11" t="s">
        <v>947</v>
      </c>
      <c r="AQ121" s="11" t="s">
        <v>24</v>
      </c>
      <c r="AR121" s="11" t="s">
        <v>23</v>
      </c>
      <c r="AS121" s="11" t="s">
        <v>487</v>
      </c>
      <c r="AT121" s="11" t="s">
        <v>22</v>
      </c>
      <c r="AU121" s="84" t="s">
        <v>22</v>
      </c>
      <c r="AV121" s="11" t="s">
        <v>22</v>
      </c>
      <c r="AW121" s="11" t="s">
        <v>22</v>
      </c>
      <c r="AX121" s="11" t="s">
        <v>611</v>
      </c>
      <c r="AY121" s="58">
        <v>0.9</v>
      </c>
      <c r="AZ121" s="11">
        <v>0.9</v>
      </c>
      <c r="BA121" s="11">
        <v>0.9</v>
      </c>
      <c r="BB121" s="11">
        <v>0.9</v>
      </c>
      <c r="BC121" s="11" t="s">
        <v>611</v>
      </c>
      <c r="BD121" s="61">
        <v>0.9</v>
      </c>
      <c r="BE121" s="20">
        <v>0.9</v>
      </c>
      <c r="BF121" s="20">
        <v>0.9</v>
      </c>
      <c r="BG121" s="20">
        <v>0.9</v>
      </c>
      <c r="BH121" s="11" t="s">
        <v>22</v>
      </c>
      <c r="BI121" s="25" t="s">
        <v>22</v>
      </c>
      <c r="BJ121" s="11" t="s">
        <v>26</v>
      </c>
      <c r="BK121" s="11" t="s">
        <v>22</v>
      </c>
      <c r="BL121" s="11" t="s">
        <v>22</v>
      </c>
      <c r="BM121" s="11" t="s">
        <v>22</v>
      </c>
      <c r="BN121" s="11" t="s">
        <v>22</v>
      </c>
      <c r="BO121" s="11" t="s">
        <v>22</v>
      </c>
      <c r="BP121" s="11" t="s">
        <v>22</v>
      </c>
      <c r="BQ121" s="11" t="s">
        <v>22</v>
      </c>
      <c r="BR121" s="11" t="s">
        <v>22</v>
      </c>
      <c r="BS121" s="11" t="s">
        <v>22</v>
      </c>
      <c r="BT121" s="11" t="s">
        <v>22</v>
      </c>
      <c r="BU121" s="11" t="s">
        <v>22</v>
      </c>
      <c r="BV121" s="11" t="s">
        <v>22</v>
      </c>
      <c r="BW121" s="11" t="s">
        <v>22</v>
      </c>
      <c r="BX121" s="11" t="s">
        <v>22</v>
      </c>
      <c r="BY121" s="11" t="s">
        <v>22</v>
      </c>
      <c r="BZ121" s="11" t="s">
        <v>22</v>
      </c>
      <c r="CA121" s="11" t="s">
        <v>22</v>
      </c>
      <c r="CB121" s="11" t="s">
        <v>22</v>
      </c>
      <c r="CC121" s="11" t="s">
        <v>22</v>
      </c>
      <c r="CD121" s="103" t="s">
        <v>22</v>
      </c>
      <c r="CE121" s="94" t="s">
        <v>22</v>
      </c>
      <c r="CF121" s="94" t="s">
        <v>22</v>
      </c>
      <c r="CG121" s="94" t="s">
        <v>22</v>
      </c>
      <c r="CH121" s="155" t="s">
        <v>26</v>
      </c>
      <c r="CI121" s="94" t="s">
        <v>22</v>
      </c>
      <c r="CJ121" s="94" t="s">
        <v>22</v>
      </c>
      <c r="CK121" s="94" t="s">
        <v>22</v>
      </c>
      <c r="CL121" s="94" t="s">
        <v>22</v>
      </c>
      <c r="CM121" s="94" t="s">
        <v>22</v>
      </c>
      <c r="CN121" s="94" t="s">
        <v>22</v>
      </c>
      <c r="CO121" s="94" t="s">
        <v>22</v>
      </c>
      <c r="CP121" s="94" t="s">
        <v>22</v>
      </c>
      <c r="CQ121" s="94" t="s">
        <v>22</v>
      </c>
      <c r="CR121" s="94" t="s">
        <v>22</v>
      </c>
      <c r="CS121" s="94" t="s">
        <v>22</v>
      </c>
      <c r="CT121" s="94" t="s">
        <v>22</v>
      </c>
      <c r="CU121" s="94" t="s">
        <v>22</v>
      </c>
      <c r="CV121" s="98" t="s">
        <v>22</v>
      </c>
      <c r="CW121" s="11" t="s">
        <v>942</v>
      </c>
      <c r="CX121" s="11" t="s">
        <v>461</v>
      </c>
      <c r="CY121" s="11" t="s">
        <v>511</v>
      </c>
      <c r="CZ121" s="98" t="s">
        <v>24</v>
      </c>
      <c r="DA121" s="11" t="s">
        <v>68</v>
      </c>
    </row>
    <row r="122" spans="1:105" s="11" customFormat="1">
      <c r="A122" s="11" t="s">
        <v>2339</v>
      </c>
      <c r="L122" s="25"/>
      <c r="N122" s="125"/>
      <c r="Z122" s="25"/>
      <c r="AE122" s="36"/>
      <c r="AI122" s="25"/>
      <c r="AJ122" s="11" t="s">
        <v>27</v>
      </c>
      <c r="AK122" s="11" t="s">
        <v>514</v>
      </c>
      <c r="AL122" s="11">
        <v>2</v>
      </c>
      <c r="AM122" s="11" t="s">
        <v>513</v>
      </c>
      <c r="AN122" s="11" t="s">
        <v>543</v>
      </c>
      <c r="AO122" s="11" t="s">
        <v>944</v>
      </c>
      <c r="AP122" s="11" t="s">
        <v>947</v>
      </c>
      <c r="AQ122" s="11" t="s">
        <v>24</v>
      </c>
      <c r="AR122" s="11" t="s">
        <v>23</v>
      </c>
      <c r="AS122" s="11" t="s">
        <v>487</v>
      </c>
      <c r="AT122" s="11" t="s">
        <v>22</v>
      </c>
      <c r="AU122" s="84" t="s">
        <v>22</v>
      </c>
      <c r="AV122" s="11" t="s">
        <v>22</v>
      </c>
      <c r="AW122" s="11" t="s">
        <v>22</v>
      </c>
      <c r="AX122" s="11">
        <v>12</v>
      </c>
      <c r="AY122" s="58">
        <v>0.8</v>
      </c>
      <c r="AZ122" s="11">
        <v>0.8</v>
      </c>
      <c r="BA122" s="11">
        <v>0.8</v>
      </c>
      <c r="BB122" s="11">
        <v>0.8</v>
      </c>
      <c r="BC122" s="11">
        <v>12</v>
      </c>
      <c r="BD122" s="15" t="s">
        <v>918</v>
      </c>
      <c r="BE122" s="20" t="str">
        <f t="shared" ref="BE122" si="206">LEFT(BD122,FIND(" ", BD122)-1)</f>
        <v>5,120</v>
      </c>
      <c r="BF122" s="20" t="str">
        <f t="shared" ref="BF122" si="207">MID(LEFT(BD122,FIND("–",BD122)-1),FIND("(",BD122)+1,LEN(BD122))</f>
        <v>2,100</v>
      </c>
      <c r="BG122" s="20" t="str">
        <f t="shared" ref="BG122" si="208">MID(LEFT(BD122,FIND(")",BD122)-1),FIND("–",BD122)+1,LEN(BD122))</f>
        <v>9,609</v>
      </c>
      <c r="BH122" s="11" t="s">
        <v>22</v>
      </c>
      <c r="BI122" s="25" t="s">
        <v>22</v>
      </c>
      <c r="CD122" s="155"/>
      <c r="CH122" s="155"/>
      <c r="CV122" s="25"/>
      <c r="CZ122" s="25"/>
    </row>
    <row r="123" spans="1:105" s="11" customFormat="1">
      <c r="A123" s="11" t="s">
        <v>2339</v>
      </c>
      <c r="L123" s="25"/>
      <c r="N123" s="125"/>
      <c r="Z123" s="25"/>
      <c r="AE123" s="36"/>
      <c r="AI123" s="25"/>
      <c r="AJ123" s="11" t="s">
        <v>27</v>
      </c>
      <c r="AK123" s="11" t="s">
        <v>515</v>
      </c>
      <c r="AL123" s="11">
        <v>3</v>
      </c>
      <c r="AM123" s="11" t="s">
        <v>513</v>
      </c>
      <c r="AN123" s="11" t="s">
        <v>543</v>
      </c>
      <c r="AO123" s="11" t="s">
        <v>944</v>
      </c>
      <c r="AP123" s="11" t="s">
        <v>947</v>
      </c>
      <c r="AQ123" s="11" t="s">
        <v>24</v>
      </c>
      <c r="AR123" s="11" t="s">
        <v>23</v>
      </c>
      <c r="AS123" s="11" t="s">
        <v>487</v>
      </c>
      <c r="AT123" s="11" t="s">
        <v>22</v>
      </c>
      <c r="AU123" s="84" t="s">
        <v>22</v>
      </c>
      <c r="AV123" s="11" t="s">
        <v>22</v>
      </c>
      <c r="AW123" s="11" t="s">
        <v>22</v>
      </c>
      <c r="AX123" s="11">
        <v>12</v>
      </c>
      <c r="AY123" s="58">
        <v>0.8</v>
      </c>
      <c r="AZ123" s="11">
        <v>0.8</v>
      </c>
      <c r="BA123" s="11">
        <v>0.8</v>
      </c>
      <c r="BB123" s="11">
        <v>0.8</v>
      </c>
      <c r="BC123" s="11">
        <v>12</v>
      </c>
      <c r="BD123" s="108" t="s">
        <v>919</v>
      </c>
      <c r="BE123" s="20" t="str">
        <f t="shared" ref="BE123" si="209">LEFT(BD123,FIND(" ", BD123)-1)</f>
        <v>7,480</v>
      </c>
      <c r="BF123" s="20" t="str">
        <f t="shared" ref="BF123" si="210">MID(LEFT(BD123,FIND("–",BD123)-1),FIND("(",BD123)+1,LEN(BD123))</f>
        <v>5,000</v>
      </c>
      <c r="BG123" s="20" t="str">
        <f t="shared" ref="BG123" si="211">MID(LEFT(BD123,FIND(")",BD123)-1),FIND("–",BD123)+1,LEN(BD123))</f>
        <v>10,698</v>
      </c>
      <c r="BH123" s="11" t="s">
        <v>22</v>
      </c>
      <c r="BI123" s="25" t="s">
        <v>22</v>
      </c>
      <c r="CD123" s="155"/>
      <c r="CH123" s="155"/>
      <c r="CV123" s="25"/>
      <c r="CZ123" s="25"/>
    </row>
    <row r="124" spans="1:105" s="11" customFormat="1">
      <c r="A124" s="11" t="s">
        <v>2339</v>
      </c>
      <c r="L124" s="25"/>
      <c r="N124" s="125"/>
      <c r="Z124" s="25"/>
      <c r="AE124" s="36"/>
      <c r="AI124" s="25"/>
      <c r="AJ124" s="11" t="s">
        <v>27</v>
      </c>
      <c r="AK124" s="11" t="s">
        <v>516</v>
      </c>
      <c r="AL124" s="11">
        <v>4</v>
      </c>
      <c r="AM124" s="11" t="s">
        <v>513</v>
      </c>
      <c r="AN124" s="11" t="s">
        <v>543</v>
      </c>
      <c r="AO124" s="11" t="s">
        <v>944</v>
      </c>
      <c r="AP124" s="11" t="s">
        <v>947</v>
      </c>
      <c r="AQ124" s="11" t="s">
        <v>24</v>
      </c>
      <c r="AR124" s="11" t="s">
        <v>23</v>
      </c>
      <c r="AS124" s="11" t="s">
        <v>487</v>
      </c>
      <c r="AT124" s="11" t="s">
        <v>22</v>
      </c>
      <c r="AU124" s="84" t="s">
        <v>22</v>
      </c>
      <c r="AV124" s="11" t="s">
        <v>22</v>
      </c>
      <c r="AW124" s="11" t="s">
        <v>22</v>
      </c>
      <c r="AX124" s="11">
        <v>12</v>
      </c>
      <c r="AY124" s="58">
        <v>0.8</v>
      </c>
      <c r="AZ124" s="11">
        <v>0.8</v>
      </c>
      <c r="BA124" s="11">
        <v>0.8</v>
      </c>
      <c r="BB124" s="11">
        <v>0.8</v>
      </c>
      <c r="BC124" s="11">
        <v>12</v>
      </c>
      <c r="BD124" s="15" t="s">
        <v>920</v>
      </c>
      <c r="BE124" s="20" t="str">
        <f t="shared" ref="BE124" si="212">LEFT(BD124,FIND(" ", BD124)-1)</f>
        <v>13940</v>
      </c>
      <c r="BF124" s="20" t="str">
        <f t="shared" ref="BF124" si="213">MID(LEFT(BD124,FIND("–",BD124)-1),FIND("(",BD124)+1,LEN(BD124))</f>
        <v>9,442</v>
      </c>
      <c r="BG124" s="20" t="str">
        <f t="shared" ref="BG124" si="214">MID(LEFT(BD124,FIND(")",BD124)-1),FIND("–",BD124)+1,LEN(BD124))</f>
        <v>24,949</v>
      </c>
      <c r="BH124" s="11" t="s">
        <v>22</v>
      </c>
      <c r="BI124" s="25" t="s">
        <v>22</v>
      </c>
      <c r="CD124" s="155"/>
      <c r="CH124" s="155"/>
      <c r="CV124" s="25"/>
      <c r="CZ124" s="25"/>
    </row>
    <row r="125" spans="1:105" s="11" customFormat="1">
      <c r="A125" s="11" t="s">
        <v>2339</v>
      </c>
      <c r="L125" s="25"/>
      <c r="N125" s="125"/>
      <c r="Z125" s="25"/>
      <c r="AE125" s="36"/>
      <c r="AI125" s="25"/>
      <c r="AJ125" s="11" t="s">
        <v>27</v>
      </c>
      <c r="AK125" s="11" t="s">
        <v>517</v>
      </c>
      <c r="AL125" s="11">
        <v>5</v>
      </c>
      <c r="AM125" s="11" t="s">
        <v>513</v>
      </c>
      <c r="AN125" s="11" t="s">
        <v>543</v>
      </c>
      <c r="AO125" s="11" t="s">
        <v>944</v>
      </c>
      <c r="AP125" s="11" t="s">
        <v>947</v>
      </c>
      <c r="AQ125" s="11" t="s">
        <v>24</v>
      </c>
      <c r="AR125" s="11" t="s">
        <v>23</v>
      </c>
      <c r="AS125" s="11" t="s">
        <v>487</v>
      </c>
      <c r="AT125" s="11" t="s">
        <v>22</v>
      </c>
      <c r="AU125" s="84" t="s">
        <v>22</v>
      </c>
      <c r="AV125" s="11" t="s">
        <v>22</v>
      </c>
      <c r="AW125" s="11" t="s">
        <v>22</v>
      </c>
      <c r="AX125" s="11">
        <v>12</v>
      </c>
      <c r="AY125" s="58">
        <v>0.7</v>
      </c>
      <c r="AZ125" s="11">
        <v>0.7</v>
      </c>
      <c r="BA125" s="11">
        <v>0.7</v>
      </c>
      <c r="BB125" s="11">
        <v>0.7</v>
      </c>
      <c r="BC125" s="11">
        <v>12</v>
      </c>
      <c r="BD125" s="15" t="s">
        <v>921</v>
      </c>
      <c r="BE125" s="20" t="str">
        <f>LEFT(BD125,FIND(" ", BD125)-1)</f>
        <v>4,717</v>
      </c>
      <c r="BF125" s="20" t="str">
        <f>MID(LEFT(BD125,FIND("–",BD125)-1),FIND("(",BD125)+1,LEN(BD125))</f>
        <v>2,838</v>
      </c>
      <c r="BG125" s="20" t="str">
        <f>MID(LEFT(BD125,FIND(")",BD125)-1),FIND("–",BD125)+1,LEN(BD125))</f>
        <v>7,189</v>
      </c>
      <c r="BH125" s="11" t="s">
        <v>22</v>
      </c>
      <c r="BI125" s="25" t="s">
        <v>22</v>
      </c>
      <c r="CD125" s="155"/>
      <c r="CH125" s="155"/>
      <c r="CV125" s="25"/>
      <c r="CZ125" s="25"/>
    </row>
    <row r="126" spans="1:105" s="11" customFormat="1">
      <c r="A126" s="11" t="s">
        <v>2339</v>
      </c>
      <c r="L126" s="25"/>
      <c r="N126" s="125"/>
      <c r="Z126" s="25"/>
      <c r="AE126" s="36"/>
      <c r="AI126" s="25"/>
      <c r="AJ126" s="11" t="s">
        <v>27</v>
      </c>
      <c r="AK126" s="11" t="s">
        <v>518</v>
      </c>
      <c r="AL126" s="11">
        <v>6</v>
      </c>
      <c r="AM126" s="11" t="s">
        <v>513</v>
      </c>
      <c r="AN126" s="11" t="s">
        <v>543</v>
      </c>
      <c r="AO126" s="11" t="s">
        <v>944</v>
      </c>
      <c r="AP126" s="11" t="s">
        <v>947</v>
      </c>
      <c r="AQ126" s="11" t="s">
        <v>24</v>
      </c>
      <c r="AR126" s="11" t="s">
        <v>23</v>
      </c>
      <c r="AS126" s="11" t="s">
        <v>487</v>
      </c>
      <c r="AT126" s="11" t="s">
        <v>22</v>
      </c>
      <c r="AU126" s="84" t="s">
        <v>22</v>
      </c>
      <c r="AV126" s="11" t="s">
        <v>22</v>
      </c>
      <c r="AW126" s="11" t="s">
        <v>22</v>
      </c>
      <c r="AX126" s="11">
        <v>12</v>
      </c>
      <c r="AY126" s="58">
        <v>0.9</v>
      </c>
      <c r="AZ126" s="11">
        <v>0.9</v>
      </c>
      <c r="BA126" s="11">
        <v>0.9</v>
      </c>
      <c r="BB126" s="11">
        <v>0.9</v>
      </c>
      <c r="BC126" s="11">
        <v>12</v>
      </c>
      <c r="BD126" s="15" t="s">
        <v>922</v>
      </c>
      <c r="BE126" s="20" t="str">
        <f>LEFT(BD126,FIND(" ", BD126)-1)</f>
        <v>7,367</v>
      </c>
      <c r="BF126" s="20" t="str">
        <f>MID(LEFT(BD126,FIND("–",BD126)-1),FIND("(",BD126)+1,LEN(BD126))</f>
        <v>4,158</v>
      </c>
      <c r="BG126" s="20" t="str">
        <f>MID(LEFT(BD126,FIND(")",BD126)-1),FIND("–",BD126)+1,LEN(BD126))</f>
        <v>17,122</v>
      </c>
      <c r="BH126" s="11" t="s">
        <v>22</v>
      </c>
      <c r="BI126" s="25" t="s">
        <v>22</v>
      </c>
      <c r="CD126" s="155"/>
      <c r="CH126" s="155"/>
      <c r="CV126" s="25"/>
      <c r="CZ126" s="25"/>
    </row>
    <row r="127" spans="1:105" s="11" customFormat="1">
      <c r="A127" s="11" t="s">
        <v>2339</v>
      </c>
      <c r="L127" s="25"/>
      <c r="N127" s="125"/>
      <c r="Z127" s="25"/>
      <c r="AE127" s="36"/>
      <c r="AI127" s="25"/>
      <c r="AJ127" s="11" t="s">
        <v>27</v>
      </c>
      <c r="AK127" s="11" t="s">
        <v>519</v>
      </c>
      <c r="AL127" s="11">
        <v>7</v>
      </c>
      <c r="AM127" s="11" t="s">
        <v>513</v>
      </c>
      <c r="AN127" s="11" t="s">
        <v>543</v>
      </c>
      <c r="AO127" s="11" t="s">
        <v>944</v>
      </c>
      <c r="AP127" s="11" t="s">
        <v>947</v>
      </c>
      <c r="AQ127" s="11" t="s">
        <v>24</v>
      </c>
      <c r="AR127" s="11" t="s">
        <v>23</v>
      </c>
      <c r="AS127" s="11" t="s">
        <v>487</v>
      </c>
      <c r="AT127" s="11" t="s">
        <v>22</v>
      </c>
      <c r="AU127" s="84" t="s">
        <v>22</v>
      </c>
      <c r="AV127" s="11" t="s">
        <v>22</v>
      </c>
      <c r="AW127" s="11" t="s">
        <v>22</v>
      </c>
      <c r="AX127" s="11">
        <v>12</v>
      </c>
      <c r="AY127" s="58">
        <v>0.6</v>
      </c>
      <c r="AZ127" s="11">
        <v>0.6</v>
      </c>
      <c r="BA127" s="11">
        <v>0.6</v>
      </c>
      <c r="BB127" s="11">
        <v>0.6</v>
      </c>
      <c r="BC127" s="11">
        <v>11</v>
      </c>
      <c r="BD127" s="15" t="s">
        <v>923</v>
      </c>
      <c r="BE127" s="20" t="str">
        <f>LEFT(BD127,FIND(" ", BD127)-1)</f>
        <v>8,147</v>
      </c>
      <c r="BF127" s="20" t="str">
        <f>MID(LEFT(BD127,FIND("–",BD127)-1),FIND("(",BD127)+1,LEN(BD127))</f>
        <v>4,829</v>
      </c>
      <c r="BG127" s="20" t="str">
        <f>MID(LEFT(BD127,FIND(")",BD127)-1),FIND("–",BD127)+1,LEN(BD127))</f>
        <v>13,033</v>
      </c>
      <c r="BH127" s="11" t="s">
        <v>22</v>
      </c>
      <c r="BI127" s="25" t="s">
        <v>22</v>
      </c>
      <c r="CD127" s="155"/>
      <c r="CH127" s="155"/>
      <c r="CV127" s="25"/>
      <c r="CZ127" s="25"/>
    </row>
    <row r="128" spans="1:105" s="11" customFormat="1">
      <c r="A128" s="11" t="s">
        <v>2339</v>
      </c>
      <c r="L128" s="25"/>
      <c r="N128" s="125"/>
      <c r="Z128" s="25"/>
      <c r="AE128" s="36"/>
      <c r="AI128" s="25"/>
      <c r="AJ128" s="11" t="s">
        <v>27</v>
      </c>
      <c r="AK128" s="11" t="s">
        <v>105</v>
      </c>
      <c r="AL128" s="11">
        <v>1</v>
      </c>
      <c r="AM128" s="11" t="s">
        <v>520</v>
      </c>
      <c r="AN128" s="11" t="s">
        <v>543</v>
      </c>
      <c r="AO128" s="11" t="s">
        <v>944</v>
      </c>
      <c r="AP128" s="11" t="s">
        <v>947</v>
      </c>
      <c r="AQ128" s="11" t="s">
        <v>24</v>
      </c>
      <c r="AR128" s="11" t="s">
        <v>23</v>
      </c>
      <c r="AS128" s="11" t="s">
        <v>487</v>
      </c>
      <c r="AT128" s="11" t="s">
        <v>22</v>
      </c>
      <c r="AU128" s="84" t="s">
        <v>22</v>
      </c>
      <c r="AV128" s="11" t="s">
        <v>22</v>
      </c>
      <c r="AW128" s="11" t="s">
        <v>22</v>
      </c>
      <c r="AX128" s="11" t="s">
        <v>611</v>
      </c>
      <c r="AY128" s="58">
        <v>0.9</v>
      </c>
      <c r="AZ128" s="11">
        <v>0.9</v>
      </c>
      <c r="BA128" s="11">
        <v>0.9</v>
      </c>
      <c r="BB128" s="11">
        <v>0.9</v>
      </c>
      <c r="BC128" s="11" t="s">
        <v>611</v>
      </c>
      <c r="BD128" s="61">
        <v>0.9</v>
      </c>
      <c r="BE128" s="20">
        <v>0.9</v>
      </c>
      <c r="BF128" s="20">
        <v>0.9</v>
      </c>
      <c r="BG128" s="20">
        <v>0.9</v>
      </c>
      <c r="BH128" s="11" t="s">
        <v>22</v>
      </c>
      <c r="BI128" s="25" t="s">
        <v>22</v>
      </c>
      <c r="CD128" s="155"/>
      <c r="CH128" s="155"/>
      <c r="CV128" s="25"/>
      <c r="CZ128" s="25"/>
    </row>
    <row r="129" spans="1:104" s="11" customFormat="1">
      <c r="A129" s="11" t="s">
        <v>2339</v>
      </c>
      <c r="L129" s="25"/>
      <c r="N129" s="125"/>
      <c r="Z129" s="25"/>
      <c r="AE129" s="36"/>
      <c r="AI129" s="25"/>
      <c r="AJ129" s="11" t="s">
        <v>27</v>
      </c>
      <c r="AK129" s="11" t="s">
        <v>514</v>
      </c>
      <c r="AL129" s="11">
        <v>2</v>
      </c>
      <c r="AM129" s="11" t="s">
        <v>520</v>
      </c>
      <c r="AN129" s="11" t="s">
        <v>543</v>
      </c>
      <c r="AO129" s="11" t="s">
        <v>944</v>
      </c>
      <c r="AP129" s="11" t="s">
        <v>947</v>
      </c>
      <c r="AQ129" s="11" t="s">
        <v>24</v>
      </c>
      <c r="AR129" s="11" t="s">
        <v>23</v>
      </c>
      <c r="AS129" s="11" t="s">
        <v>487</v>
      </c>
      <c r="AT129" s="11" t="s">
        <v>22</v>
      </c>
      <c r="AU129" s="84" t="s">
        <v>22</v>
      </c>
      <c r="AV129" s="11" t="s">
        <v>22</v>
      </c>
      <c r="AW129" s="11" t="s">
        <v>22</v>
      </c>
      <c r="AX129" s="11">
        <v>12</v>
      </c>
      <c r="AY129" s="58">
        <v>1</v>
      </c>
      <c r="AZ129" s="11">
        <v>1</v>
      </c>
      <c r="BA129" s="11">
        <v>1</v>
      </c>
      <c r="BB129" s="11">
        <v>1</v>
      </c>
      <c r="BC129" s="11">
        <v>12</v>
      </c>
      <c r="BD129" s="15" t="s">
        <v>936</v>
      </c>
      <c r="BE129" s="20" t="str">
        <f>LEFT(BD129,FIND(" ", BD129)-1)</f>
        <v>1,527</v>
      </c>
      <c r="BF129" s="20" t="str">
        <f>MID(LEFT(BD129,FIND("–",BD129)-1),FIND("(",BD129)+1,LEN(BD129))</f>
        <v>782</v>
      </c>
      <c r="BG129" s="20" t="str">
        <f>MID(LEFT(BD129,FIND(")",BD129)-1),FIND("–",BD129)+1,LEN(BD129))</f>
        <v>2,910</v>
      </c>
      <c r="BH129" s="11" t="s">
        <v>22</v>
      </c>
      <c r="BI129" s="25" t="s">
        <v>22</v>
      </c>
      <c r="CD129" s="155"/>
      <c r="CH129" s="155"/>
      <c r="CV129" s="25"/>
      <c r="CZ129" s="25"/>
    </row>
    <row r="130" spans="1:104" s="11" customFormat="1">
      <c r="A130" s="11" t="s">
        <v>2339</v>
      </c>
      <c r="L130" s="25"/>
      <c r="N130" s="125"/>
      <c r="Z130" s="25"/>
      <c r="AE130" s="36"/>
      <c r="AI130" s="25"/>
      <c r="AJ130" s="11" t="s">
        <v>27</v>
      </c>
      <c r="AK130" s="11" t="s">
        <v>515</v>
      </c>
      <c r="AL130" s="11">
        <v>3</v>
      </c>
      <c r="AM130" s="11" t="s">
        <v>520</v>
      </c>
      <c r="AN130" s="11" t="s">
        <v>543</v>
      </c>
      <c r="AO130" s="11" t="s">
        <v>944</v>
      </c>
      <c r="AP130" s="11" t="s">
        <v>947</v>
      </c>
      <c r="AQ130" s="11" t="s">
        <v>24</v>
      </c>
      <c r="AR130" s="11" t="s">
        <v>23</v>
      </c>
      <c r="AS130" s="11" t="s">
        <v>487</v>
      </c>
      <c r="AT130" s="11" t="s">
        <v>22</v>
      </c>
      <c r="AU130" s="84" t="s">
        <v>22</v>
      </c>
      <c r="AV130" s="11" t="s">
        <v>22</v>
      </c>
      <c r="AW130" s="11" t="s">
        <v>22</v>
      </c>
      <c r="AX130" s="11">
        <v>12</v>
      </c>
      <c r="AY130" s="58">
        <v>0.8</v>
      </c>
      <c r="AZ130" s="11">
        <v>0.8</v>
      </c>
      <c r="BA130" s="11">
        <v>0.8</v>
      </c>
      <c r="BB130" s="11">
        <v>0.8</v>
      </c>
      <c r="BC130" s="11">
        <v>12</v>
      </c>
      <c r="BD130" s="15" t="s">
        <v>937</v>
      </c>
      <c r="BE130" s="20" t="str">
        <f>LEFT(BD130,FIND(" ", BD130)-1)</f>
        <v>6,399</v>
      </c>
      <c r="BF130" s="20" t="str">
        <f>MID(LEFT(BD130,FIND("–",BD130)-1),FIND("(",BD130)+1,LEN(BD130))</f>
        <v>3,560</v>
      </c>
      <c r="BG130" s="20" t="str">
        <f>MID(LEFT(BD130,FIND(")",BD130)-1),FIND("–",BD130)+1,LEN(BD130))</f>
        <v>13,524</v>
      </c>
      <c r="BH130" s="11" t="s">
        <v>22</v>
      </c>
      <c r="BI130" s="25" t="s">
        <v>22</v>
      </c>
      <c r="CD130" s="155"/>
      <c r="CH130" s="155"/>
      <c r="CV130" s="25"/>
      <c r="CZ130" s="25"/>
    </row>
    <row r="131" spans="1:104" s="11" customFormat="1">
      <c r="A131" s="11" t="s">
        <v>2339</v>
      </c>
      <c r="L131" s="25"/>
      <c r="N131" s="125"/>
      <c r="Z131" s="25"/>
      <c r="AE131" s="36"/>
      <c r="AI131" s="25"/>
      <c r="AJ131" s="11" t="s">
        <v>27</v>
      </c>
      <c r="AK131" s="11" t="s">
        <v>516</v>
      </c>
      <c r="AL131" s="11">
        <v>4</v>
      </c>
      <c r="AM131" s="11" t="s">
        <v>520</v>
      </c>
      <c r="AN131" s="11" t="s">
        <v>543</v>
      </c>
      <c r="AO131" s="11" t="s">
        <v>944</v>
      </c>
      <c r="AP131" s="11" t="s">
        <v>947</v>
      </c>
      <c r="AQ131" s="11" t="s">
        <v>24</v>
      </c>
      <c r="AR131" s="11" t="s">
        <v>23</v>
      </c>
      <c r="AS131" s="11" t="s">
        <v>487</v>
      </c>
      <c r="AT131" s="11" t="s">
        <v>22</v>
      </c>
      <c r="AU131" s="84" t="s">
        <v>22</v>
      </c>
      <c r="AV131" s="11" t="s">
        <v>22</v>
      </c>
      <c r="AW131" s="11" t="s">
        <v>22</v>
      </c>
      <c r="AX131" s="11">
        <v>12</v>
      </c>
      <c r="AY131" s="58">
        <v>0.7</v>
      </c>
      <c r="AZ131" s="11">
        <v>0.7</v>
      </c>
      <c r="BA131" s="11">
        <v>0.7</v>
      </c>
      <c r="BB131" s="11">
        <v>0.7</v>
      </c>
      <c r="BC131" s="11">
        <v>12</v>
      </c>
      <c r="BD131" s="15" t="s">
        <v>938</v>
      </c>
      <c r="BE131" s="20" t="str">
        <f>LEFT(BD131,FIND(" ", BD131)-1)</f>
        <v>4,798</v>
      </c>
      <c r="BF131" s="20" t="str">
        <f>MID(LEFT(BD131,FIND("–",BD131)-1),FIND("(",BD131)+1,LEN(BD131))</f>
        <v>2,263</v>
      </c>
      <c r="BG131" s="20" t="str">
        <f>MID(LEFT(BD131,FIND(")",BD131)-1),FIND("–",BD131)+1,LEN(BD131))</f>
        <v>10,991</v>
      </c>
      <c r="BH131" s="11" t="s">
        <v>22</v>
      </c>
      <c r="BI131" s="25" t="s">
        <v>22</v>
      </c>
      <c r="CD131" s="155"/>
      <c r="CH131" s="155"/>
      <c r="CV131" s="25"/>
      <c r="CZ131" s="25"/>
    </row>
    <row r="132" spans="1:104" s="11" customFormat="1">
      <c r="A132" s="11" t="s">
        <v>2339</v>
      </c>
      <c r="L132" s="25"/>
      <c r="N132" s="125"/>
      <c r="Z132" s="25"/>
      <c r="AE132" s="36"/>
      <c r="AI132" s="25"/>
      <c r="AJ132" s="11" t="s">
        <v>27</v>
      </c>
      <c r="AK132" s="11" t="s">
        <v>517</v>
      </c>
      <c r="AL132" s="11">
        <v>5</v>
      </c>
      <c r="AM132" s="11" t="s">
        <v>520</v>
      </c>
      <c r="AN132" s="11" t="s">
        <v>543</v>
      </c>
      <c r="AO132" s="11" t="s">
        <v>944</v>
      </c>
      <c r="AP132" s="11" t="s">
        <v>947</v>
      </c>
      <c r="AQ132" s="11" t="s">
        <v>24</v>
      </c>
      <c r="AR132" s="11" t="s">
        <v>23</v>
      </c>
      <c r="AS132" s="11" t="s">
        <v>487</v>
      </c>
      <c r="AT132" s="11" t="s">
        <v>22</v>
      </c>
      <c r="AU132" s="84" t="s">
        <v>22</v>
      </c>
      <c r="AV132" s="11" t="s">
        <v>22</v>
      </c>
      <c r="AW132" s="11" t="s">
        <v>22</v>
      </c>
      <c r="AX132" s="11">
        <v>12</v>
      </c>
      <c r="AY132" s="58">
        <v>0.8</v>
      </c>
      <c r="AZ132" s="11">
        <v>0.8</v>
      </c>
      <c r="BA132" s="11">
        <v>0.8</v>
      </c>
      <c r="BB132" s="11">
        <v>0.8</v>
      </c>
      <c r="BC132" s="11">
        <v>12</v>
      </c>
      <c r="BD132" s="15" t="s">
        <v>939</v>
      </c>
      <c r="BE132" s="20" t="str">
        <f>LEFT(BD132,FIND(" ", BD132)-1)</f>
        <v>3,560</v>
      </c>
      <c r="BF132" s="20" t="str">
        <f>MID(LEFT(BD132,FIND("–",BD132)-1),FIND("(",BD132)+1,LEN(BD132))</f>
        <v>2,328</v>
      </c>
      <c r="BG132" s="20" t="str">
        <f>MID(LEFT(BD132,FIND(")",BD132)-1),FIND("–",BD132)+1,LEN(BD132))</f>
        <v>5,399</v>
      </c>
      <c r="BH132" s="20" t="s">
        <v>22</v>
      </c>
      <c r="BI132" s="25" t="s">
        <v>22</v>
      </c>
      <c r="CD132" s="155"/>
      <c r="CH132" s="155"/>
      <c r="CV132" s="25"/>
      <c r="CZ132" s="25"/>
    </row>
    <row r="133" spans="1:104" s="11" customFormat="1">
      <c r="A133" s="11" t="s">
        <v>2339</v>
      </c>
      <c r="L133" s="25"/>
      <c r="N133" s="125"/>
      <c r="Z133" s="25"/>
      <c r="AE133" s="36"/>
      <c r="AI133" s="25"/>
      <c r="AJ133" s="11" t="s">
        <v>27</v>
      </c>
      <c r="AK133" s="11" t="s">
        <v>518</v>
      </c>
      <c r="AL133" s="11">
        <v>6</v>
      </c>
      <c r="AM133" s="11" t="s">
        <v>520</v>
      </c>
      <c r="AN133" s="11" t="s">
        <v>543</v>
      </c>
      <c r="AO133" s="11" t="s">
        <v>944</v>
      </c>
      <c r="AP133" s="11" t="s">
        <v>947</v>
      </c>
      <c r="AQ133" s="11" t="s">
        <v>24</v>
      </c>
      <c r="AR133" s="11" t="s">
        <v>23</v>
      </c>
      <c r="AS133" s="11" t="s">
        <v>487</v>
      </c>
      <c r="AT133" s="11" t="s">
        <v>22</v>
      </c>
      <c r="AU133" s="84" t="s">
        <v>22</v>
      </c>
      <c r="AV133" s="11" t="s">
        <v>22</v>
      </c>
      <c r="AW133" s="11" t="s">
        <v>22</v>
      </c>
      <c r="AX133" s="11">
        <v>12</v>
      </c>
      <c r="AY133" s="58">
        <v>0.8</v>
      </c>
      <c r="AZ133" s="11">
        <v>0.8</v>
      </c>
      <c r="BA133" s="11">
        <v>0.8</v>
      </c>
      <c r="BB133" s="11">
        <v>0.8</v>
      </c>
      <c r="BC133" s="11">
        <v>12</v>
      </c>
      <c r="BD133" s="15" t="s">
        <v>940</v>
      </c>
      <c r="BE133" s="20" t="str">
        <f t="shared" ref="BE133:BE136" si="215">LEFT(BD133,FIND(" ", BD133)-1)</f>
        <v>2,656</v>
      </c>
      <c r="BF133" s="20" t="str">
        <f t="shared" ref="BF133:BF136" si="216">MID(LEFT(BD133,FIND("–",BD133)-1),FIND("(",BD133)+1,LEN(BD133))</f>
        <v>1,321</v>
      </c>
      <c r="BG133" s="20" t="str">
        <f t="shared" ref="BG133:BG136" si="217">MID(LEFT(BD133,FIND(")",BD133)-1),FIND("–",BD133)+1,LEN(BD133))</f>
        <v>5,847</v>
      </c>
      <c r="BH133" s="11" t="s">
        <v>22</v>
      </c>
      <c r="BI133" s="25" t="s">
        <v>22</v>
      </c>
      <c r="CD133" s="155"/>
      <c r="CH133" s="155"/>
      <c r="CV133" s="25"/>
      <c r="CZ133" s="25"/>
    </row>
    <row r="134" spans="1:104" s="11" customFormat="1">
      <c r="A134" s="11" t="s">
        <v>2339</v>
      </c>
      <c r="L134" s="25"/>
      <c r="N134" s="125"/>
      <c r="Z134" s="25"/>
      <c r="AE134" s="36"/>
      <c r="AI134" s="25"/>
      <c r="AJ134" s="11" t="s">
        <v>27</v>
      </c>
      <c r="AK134" s="11" t="s">
        <v>519</v>
      </c>
      <c r="AL134" s="11">
        <v>7</v>
      </c>
      <c r="AM134" s="11" t="s">
        <v>520</v>
      </c>
      <c r="AN134" s="11" t="s">
        <v>543</v>
      </c>
      <c r="AO134" s="11" t="s">
        <v>944</v>
      </c>
      <c r="AP134" s="11" t="s">
        <v>947</v>
      </c>
      <c r="AQ134" s="11" t="s">
        <v>24</v>
      </c>
      <c r="AR134" s="11" t="s">
        <v>23</v>
      </c>
      <c r="AS134" s="11" t="s">
        <v>487</v>
      </c>
      <c r="AT134" s="11" t="s">
        <v>22</v>
      </c>
      <c r="AU134" s="84" t="s">
        <v>22</v>
      </c>
      <c r="AV134" s="11" t="s">
        <v>22</v>
      </c>
      <c r="AW134" s="11" t="s">
        <v>22</v>
      </c>
      <c r="AX134" s="11">
        <v>12</v>
      </c>
      <c r="AY134" s="58">
        <v>0.6</v>
      </c>
      <c r="AZ134" s="11">
        <v>0.6</v>
      </c>
      <c r="BA134" s="11">
        <v>0.6</v>
      </c>
      <c r="BB134" s="11">
        <v>0.6</v>
      </c>
      <c r="BC134" s="11">
        <v>12</v>
      </c>
      <c r="BD134" s="15" t="s">
        <v>941</v>
      </c>
      <c r="BE134" s="20" t="str">
        <f t="shared" si="215"/>
        <v>6,014</v>
      </c>
      <c r="BF134" s="20" t="str">
        <f t="shared" si="216"/>
        <v>4,032</v>
      </c>
      <c r="BG134" s="20" t="str">
        <f t="shared" si="217"/>
        <v>9,744</v>
      </c>
      <c r="BH134" s="11" t="s">
        <v>22</v>
      </c>
      <c r="BI134" s="25" t="s">
        <v>22</v>
      </c>
      <c r="CD134" s="155"/>
      <c r="CH134" s="155"/>
      <c r="CV134" s="25"/>
      <c r="CZ134" s="25"/>
    </row>
    <row r="135" spans="1:104" s="11" customFormat="1">
      <c r="A135" s="11" t="s">
        <v>2339</v>
      </c>
      <c r="L135" s="25"/>
      <c r="N135" s="125"/>
      <c r="Z135" s="25"/>
      <c r="AE135" s="36"/>
      <c r="AI135" s="25"/>
      <c r="AJ135" s="11" t="s">
        <v>27</v>
      </c>
      <c r="AK135" s="11" t="s">
        <v>105</v>
      </c>
      <c r="AL135" s="11">
        <v>1</v>
      </c>
      <c r="AM135" s="17" t="s">
        <v>521</v>
      </c>
      <c r="AN135" s="17" t="s">
        <v>419</v>
      </c>
      <c r="AO135" s="17" t="s">
        <v>420</v>
      </c>
      <c r="AP135" s="17" t="s">
        <v>946</v>
      </c>
      <c r="AQ135" s="11" t="s">
        <v>24</v>
      </c>
      <c r="AR135" s="11" t="s">
        <v>23</v>
      </c>
      <c r="AS135" s="11" t="s">
        <v>487</v>
      </c>
      <c r="AT135" s="11" t="s">
        <v>22</v>
      </c>
      <c r="AU135" s="84" t="s">
        <v>22</v>
      </c>
      <c r="AV135" s="11" t="s">
        <v>22</v>
      </c>
      <c r="AW135" s="11" t="s">
        <v>22</v>
      </c>
      <c r="AX135" s="11" t="s">
        <v>611</v>
      </c>
      <c r="AY135" s="58" t="s">
        <v>66</v>
      </c>
      <c r="AZ135" s="11" t="str">
        <f t="shared" ref="AZ135" si="218">LEFT(AY135,FIND(" ", AY135)-1)</f>
        <v>10</v>
      </c>
      <c r="BA135" s="11" t="str">
        <f t="shared" ref="BA135" si="219">MID(LEFT(AY135,FIND("–",AY135)-1),FIND("(",AY135)+1,LEN(AY135))</f>
        <v>10</v>
      </c>
      <c r="BB135" s="11" t="str">
        <f t="shared" ref="BB135" si="220">MID(LEFT(AY135,FIND(")",AY135)-1),FIND("–",AY135)+1,LEN(AY135))</f>
        <v>10</v>
      </c>
      <c r="BC135" s="11" t="s">
        <v>611</v>
      </c>
      <c r="BD135" s="61" t="s">
        <v>66</v>
      </c>
      <c r="BE135" s="20" t="str">
        <f t="shared" si="215"/>
        <v>10</v>
      </c>
      <c r="BF135" s="20" t="str">
        <f t="shared" si="216"/>
        <v>10</v>
      </c>
      <c r="BG135" s="20" t="str">
        <f t="shared" si="217"/>
        <v>10</v>
      </c>
      <c r="BH135" s="11" t="s">
        <v>22</v>
      </c>
      <c r="BI135" s="25" t="s">
        <v>22</v>
      </c>
      <c r="CD135" s="155"/>
      <c r="CH135" s="155"/>
      <c r="CV135" s="25"/>
      <c r="CZ135" s="25"/>
    </row>
    <row r="136" spans="1:104" s="11" customFormat="1">
      <c r="A136" s="11" t="s">
        <v>2339</v>
      </c>
      <c r="L136" s="25"/>
      <c r="N136" s="125"/>
      <c r="Z136" s="25"/>
      <c r="AE136" s="36"/>
      <c r="AI136" s="25"/>
      <c r="AJ136" s="11" t="s">
        <v>27</v>
      </c>
      <c r="AK136" s="11" t="s">
        <v>514</v>
      </c>
      <c r="AL136" s="11">
        <v>2</v>
      </c>
      <c r="AM136" s="17" t="s">
        <v>521</v>
      </c>
      <c r="AN136" s="17" t="s">
        <v>419</v>
      </c>
      <c r="AO136" s="17" t="s">
        <v>420</v>
      </c>
      <c r="AP136" s="17" t="s">
        <v>946</v>
      </c>
      <c r="AQ136" s="11" t="s">
        <v>24</v>
      </c>
      <c r="AR136" s="11" t="s">
        <v>23</v>
      </c>
      <c r="AS136" s="11" t="s">
        <v>487</v>
      </c>
      <c r="AT136" s="11" t="s">
        <v>22</v>
      </c>
      <c r="AU136" s="84" t="s">
        <v>22</v>
      </c>
      <c r="AV136" s="11" t="s">
        <v>22</v>
      </c>
      <c r="AW136" s="11" t="s">
        <v>22</v>
      </c>
      <c r="AX136" s="11">
        <v>12</v>
      </c>
      <c r="AY136" s="58" t="s">
        <v>66</v>
      </c>
      <c r="AZ136" s="11" t="str">
        <f t="shared" ref="AZ136:AZ148" si="221">LEFT(AY136,FIND(" ", AY136)-1)</f>
        <v>10</v>
      </c>
      <c r="BA136" s="11" t="str">
        <f t="shared" ref="BA136:BA148" si="222">MID(LEFT(AY136,FIND("–",AY136)-1),FIND("(",AY136)+1,LEN(AY136))</f>
        <v>10</v>
      </c>
      <c r="BB136" s="11" t="str">
        <f t="shared" ref="BB136:BB148" si="223">MID(LEFT(AY136,FIND(")",AY136)-1),FIND("–",AY136)+1,LEN(AY136))</f>
        <v>10</v>
      </c>
      <c r="BC136" s="11">
        <v>12</v>
      </c>
      <c r="BD136" s="15" t="s">
        <v>924</v>
      </c>
      <c r="BE136" s="20" t="str">
        <f t="shared" si="215"/>
        <v>180</v>
      </c>
      <c r="BF136" s="20" t="str">
        <f t="shared" si="216"/>
        <v>106</v>
      </c>
      <c r="BG136" s="20" t="str">
        <f t="shared" si="217"/>
        <v>301</v>
      </c>
      <c r="BH136" s="11" t="s">
        <v>22</v>
      </c>
      <c r="BI136" s="25" t="s">
        <v>22</v>
      </c>
      <c r="CD136" s="155"/>
      <c r="CH136" s="155"/>
      <c r="CV136" s="25"/>
      <c r="CZ136" s="25"/>
    </row>
    <row r="137" spans="1:104" s="11" customFormat="1">
      <c r="A137" s="11" t="s">
        <v>2339</v>
      </c>
      <c r="L137" s="25"/>
      <c r="N137" s="125"/>
      <c r="Z137" s="25"/>
      <c r="AE137" s="36"/>
      <c r="AI137" s="25"/>
      <c r="AJ137" s="11" t="s">
        <v>27</v>
      </c>
      <c r="AK137" s="11" t="s">
        <v>515</v>
      </c>
      <c r="AL137" s="11">
        <v>3</v>
      </c>
      <c r="AM137" s="17" t="s">
        <v>521</v>
      </c>
      <c r="AN137" s="17" t="s">
        <v>419</v>
      </c>
      <c r="AO137" s="17" t="s">
        <v>420</v>
      </c>
      <c r="AP137" s="17" t="s">
        <v>946</v>
      </c>
      <c r="AQ137" s="11" t="s">
        <v>24</v>
      </c>
      <c r="AR137" s="11" t="s">
        <v>23</v>
      </c>
      <c r="AS137" s="11" t="s">
        <v>487</v>
      </c>
      <c r="AT137" s="11" t="s">
        <v>22</v>
      </c>
      <c r="AU137" s="84" t="s">
        <v>22</v>
      </c>
      <c r="AV137" s="11" t="s">
        <v>22</v>
      </c>
      <c r="AW137" s="11" t="s">
        <v>22</v>
      </c>
      <c r="AX137" s="11">
        <v>12</v>
      </c>
      <c r="AY137" s="58" t="s">
        <v>66</v>
      </c>
      <c r="AZ137" s="11" t="str">
        <f t="shared" si="221"/>
        <v>10</v>
      </c>
      <c r="BA137" s="11" t="str">
        <f t="shared" si="222"/>
        <v>10</v>
      </c>
      <c r="BB137" s="11" t="str">
        <f t="shared" si="223"/>
        <v>10</v>
      </c>
      <c r="BC137" s="11">
        <v>12</v>
      </c>
      <c r="BD137" s="15" t="s">
        <v>925</v>
      </c>
      <c r="BE137" s="20" t="s">
        <v>512</v>
      </c>
      <c r="BF137" s="20" t="s">
        <v>512</v>
      </c>
      <c r="BG137" s="20" t="s">
        <v>512</v>
      </c>
      <c r="BH137" s="20" t="s">
        <v>22</v>
      </c>
      <c r="BI137" s="25" t="s">
        <v>22</v>
      </c>
      <c r="CD137" s="155"/>
      <c r="CH137" s="155"/>
      <c r="CV137" s="25"/>
      <c r="CZ137" s="25"/>
    </row>
    <row r="138" spans="1:104" s="11" customFormat="1">
      <c r="A138" s="11" t="s">
        <v>2339</v>
      </c>
      <c r="L138" s="25"/>
      <c r="N138" s="125"/>
      <c r="Z138" s="25"/>
      <c r="AE138" s="36"/>
      <c r="AI138" s="25"/>
      <c r="AJ138" s="11" t="s">
        <v>27</v>
      </c>
      <c r="AK138" s="11" t="s">
        <v>516</v>
      </c>
      <c r="AL138" s="11">
        <v>4</v>
      </c>
      <c r="AM138" s="17" t="s">
        <v>521</v>
      </c>
      <c r="AN138" s="17" t="s">
        <v>419</v>
      </c>
      <c r="AO138" s="17" t="s">
        <v>420</v>
      </c>
      <c r="AP138" s="17" t="s">
        <v>946</v>
      </c>
      <c r="AQ138" s="11" t="s">
        <v>24</v>
      </c>
      <c r="AR138" s="11" t="s">
        <v>23</v>
      </c>
      <c r="AS138" s="11" t="s">
        <v>487</v>
      </c>
      <c r="AT138" s="11" t="s">
        <v>22</v>
      </c>
      <c r="AU138" s="84" t="s">
        <v>22</v>
      </c>
      <c r="AV138" s="11" t="s">
        <v>22</v>
      </c>
      <c r="AW138" s="11" t="s">
        <v>22</v>
      </c>
      <c r="AX138" s="11">
        <v>12</v>
      </c>
      <c r="AY138" s="58" t="s">
        <v>66</v>
      </c>
      <c r="AZ138" s="11" t="str">
        <f t="shared" si="221"/>
        <v>10</v>
      </c>
      <c r="BA138" s="11" t="str">
        <f t="shared" si="222"/>
        <v>10</v>
      </c>
      <c r="BB138" s="11" t="str">
        <f t="shared" si="223"/>
        <v>10</v>
      </c>
      <c r="BC138" s="11">
        <v>12</v>
      </c>
      <c r="BD138" s="15" t="s">
        <v>926</v>
      </c>
      <c r="BE138" s="20" t="str">
        <f t="shared" ref="BE138" si="224">LEFT(BD138,FIND(" ", BD138)-1)</f>
        <v>437</v>
      </c>
      <c r="BF138" s="20" t="str">
        <f t="shared" ref="BF138" si="225">MID(LEFT(BD138,FIND("–",BD138)-1),FIND("(",BD138)+1,LEN(BD138))</f>
        <v>302</v>
      </c>
      <c r="BG138" s="20" t="str">
        <f t="shared" ref="BG138" si="226">MID(LEFT(BD138,FIND(")",BD138)-1),FIND("–",BD138)+1,LEN(BD138))</f>
        <v>630</v>
      </c>
      <c r="BH138" s="11" t="s">
        <v>22</v>
      </c>
      <c r="BI138" s="25" t="s">
        <v>22</v>
      </c>
      <c r="CD138" s="155"/>
      <c r="CH138" s="155"/>
      <c r="CV138" s="25"/>
      <c r="CZ138" s="25"/>
    </row>
    <row r="139" spans="1:104" s="11" customFormat="1">
      <c r="A139" s="11" t="s">
        <v>2339</v>
      </c>
      <c r="L139" s="25"/>
      <c r="N139" s="125"/>
      <c r="Z139" s="25"/>
      <c r="AE139" s="36"/>
      <c r="AI139" s="25"/>
      <c r="AJ139" s="11" t="s">
        <v>27</v>
      </c>
      <c r="AK139" s="11" t="s">
        <v>517</v>
      </c>
      <c r="AL139" s="11">
        <v>5</v>
      </c>
      <c r="AM139" s="17" t="s">
        <v>521</v>
      </c>
      <c r="AN139" s="17" t="s">
        <v>419</v>
      </c>
      <c r="AO139" s="17" t="s">
        <v>420</v>
      </c>
      <c r="AP139" s="17" t="s">
        <v>946</v>
      </c>
      <c r="AQ139" s="11" t="s">
        <v>24</v>
      </c>
      <c r="AR139" s="11" t="s">
        <v>23</v>
      </c>
      <c r="AS139" s="11" t="s">
        <v>487</v>
      </c>
      <c r="AT139" s="11" t="s">
        <v>22</v>
      </c>
      <c r="AU139" s="84" t="s">
        <v>22</v>
      </c>
      <c r="AV139" s="11" t="s">
        <v>22</v>
      </c>
      <c r="AW139" s="11" t="s">
        <v>22</v>
      </c>
      <c r="AX139" s="11">
        <v>12</v>
      </c>
      <c r="AY139" s="58" t="s">
        <v>66</v>
      </c>
      <c r="AZ139" s="11" t="str">
        <f t="shared" ref="AZ139:AZ142" si="227">LEFT(AY139,FIND(" ", AY139)-1)</f>
        <v>10</v>
      </c>
      <c r="BA139" s="11" t="str">
        <f t="shared" ref="BA139:BA142" si="228">MID(LEFT(AY139,FIND("–",AY139)-1),FIND("(",AY139)+1,LEN(AY139))</f>
        <v>10</v>
      </c>
      <c r="BB139" s="11" t="str">
        <f t="shared" ref="BB139:BB142" si="229">MID(LEFT(AY139,FIND(")",AY139)-1),FIND("–",AY139)+1,LEN(AY139))</f>
        <v>10</v>
      </c>
      <c r="BC139" s="11">
        <v>12</v>
      </c>
      <c r="BD139" s="15" t="s">
        <v>927</v>
      </c>
      <c r="BE139" s="20" t="str">
        <f t="shared" ref="BE139:BE142" si="230">LEFT(BD139,FIND(" ", BD139)-1)</f>
        <v>97</v>
      </c>
      <c r="BF139" s="20" t="str">
        <f t="shared" ref="BF139:BF142" si="231">MID(LEFT(BD139,FIND("–",BD139)-1),FIND("(",BD139)+1,LEN(BD139))</f>
        <v>50</v>
      </c>
      <c r="BG139" s="20" t="str">
        <f t="shared" ref="BG139:BG142" si="232">MID(LEFT(BD139,FIND(")",BD139)-1),FIND("–",BD139)+1,LEN(BD139))</f>
        <v>190</v>
      </c>
      <c r="BH139" s="11" t="s">
        <v>22</v>
      </c>
      <c r="BI139" s="25" t="s">
        <v>22</v>
      </c>
      <c r="CD139" s="155"/>
      <c r="CH139" s="155"/>
      <c r="CV139" s="25"/>
      <c r="CZ139" s="25"/>
    </row>
    <row r="140" spans="1:104" s="11" customFormat="1">
      <c r="A140" s="11" t="s">
        <v>2339</v>
      </c>
      <c r="L140" s="25"/>
      <c r="N140" s="125"/>
      <c r="Z140" s="25"/>
      <c r="AE140" s="36"/>
      <c r="AI140" s="25"/>
      <c r="AJ140" s="11" t="s">
        <v>27</v>
      </c>
      <c r="AK140" s="11" t="s">
        <v>518</v>
      </c>
      <c r="AL140" s="11">
        <v>6</v>
      </c>
      <c r="AM140" s="17" t="s">
        <v>521</v>
      </c>
      <c r="AN140" s="17" t="s">
        <v>419</v>
      </c>
      <c r="AO140" s="17" t="s">
        <v>420</v>
      </c>
      <c r="AP140" s="17" t="s">
        <v>946</v>
      </c>
      <c r="AQ140" s="11" t="s">
        <v>24</v>
      </c>
      <c r="AR140" s="11" t="s">
        <v>23</v>
      </c>
      <c r="AS140" s="11" t="s">
        <v>487</v>
      </c>
      <c r="AT140" s="11" t="s">
        <v>22</v>
      </c>
      <c r="AU140" s="84" t="s">
        <v>22</v>
      </c>
      <c r="AV140" s="11" t="s">
        <v>22</v>
      </c>
      <c r="AW140" s="11" t="s">
        <v>22</v>
      </c>
      <c r="AX140" s="11">
        <v>12</v>
      </c>
      <c r="AY140" s="58" t="s">
        <v>66</v>
      </c>
      <c r="AZ140" s="11" t="str">
        <f t="shared" si="227"/>
        <v>10</v>
      </c>
      <c r="BA140" s="11" t="str">
        <f t="shared" si="228"/>
        <v>10</v>
      </c>
      <c r="BB140" s="11" t="str">
        <f t="shared" si="229"/>
        <v>10</v>
      </c>
      <c r="BC140" s="11">
        <v>12</v>
      </c>
      <c r="BD140" s="15" t="s">
        <v>928</v>
      </c>
      <c r="BE140" s="20" t="str">
        <f t="shared" si="230"/>
        <v>292</v>
      </c>
      <c r="BF140" s="20" t="str">
        <f t="shared" si="231"/>
        <v>321</v>
      </c>
      <c r="BG140" s="20" t="str">
        <f t="shared" si="232"/>
        <v>474</v>
      </c>
      <c r="BH140" s="11" t="s">
        <v>22</v>
      </c>
      <c r="BI140" s="25" t="s">
        <v>22</v>
      </c>
      <c r="CD140" s="155"/>
      <c r="CH140" s="155"/>
      <c r="CV140" s="25"/>
      <c r="CZ140" s="25"/>
    </row>
    <row r="141" spans="1:104" s="11" customFormat="1">
      <c r="A141" s="11" t="s">
        <v>2339</v>
      </c>
      <c r="L141" s="25"/>
      <c r="N141" s="125"/>
      <c r="Z141" s="25"/>
      <c r="AE141" s="36"/>
      <c r="AI141" s="25"/>
      <c r="AJ141" s="11" t="s">
        <v>27</v>
      </c>
      <c r="AK141" s="11" t="s">
        <v>519</v>
      </c>
      <c r="AL141" s="11">
        <v>7</v>
      </c>
      <c r="AM141" s="17" t="s">
        <v>521</v>
      </c>
      <c r="AN141" s="17" t="s">
        <v>419</v>
      </c>
      <c r="AO141" s="17" t="s">
        <v>420</v>
      </c>
      <c r="AP141" s="17" t="s">
        <v>946</v>
      </c>
      <c r="AQ141" s="11" t="s">
        <v>24</v>
      </c>
      <c r="AR141" s="11" t="s">
        <v>23</v>
      </c>
      <c r="AS141" s="11" t="s">
        <v>487</v>
      </c>
      <c r="AT141" s="11" t="s">
        <v>22</v>
      </c>
      <c r="AU141" s="84" t="s">
        <v>22</v>
      </c>
      <c r="AV141" s="11" t="s">
        <v>22</v>
      </c>
      <c r="AW141" s="11" t="s">
        <v>22</v>
      </c>
      <c r="AX141" s="11">
        <v>12</v>
      </c>
      <c r="AY141" s="58" t="s">
        <v>66</v>
      </c>
      <c r="AZ141" s="11" t="str">
        <f t="shared" si="227"/>
        <v>10</v>
      </c>
      <c r="BA141" s="11" t="str">
        <f t="shared" si="228"/>
        <v>10</v>
      </c>
      <c r="BB141" s="11" t="str">
        <f t="shared" si="229"/>
        <v>10</v>
      </c>
      <c r="BC141" s="11">
        <v>11</v>
      </c>
      <c r="BD141" s="15" t="s">
        <v>929</v>
      </c>
      <c r="BE141" s="20" t="str">
        <f t="shared" si="230"/>
        <v>163</v>
      </c>
      <c r="BF141" s="20" t="str">
        <f t="shared" si="231"/>
        <v>131</v>
      </c>
      <c r="BG141" s="20" t="str">
        <f t="shared" si="232"/>
        <v>230</v>
      </c>
      <c r="BH141" s="11" t="s">
        <v>22</v>
      </c>
      <c r="BI141" s="25" t="s">
        <v>22</v>
      </c>
      <c r="CD141" s="155"/>
      <c r="CH141" s="155"/>
      <c r="CV141" s="25"/>
      <c r="CZ141" s="25"/>
    </row>
    <row r="142" spans="1:104" s="11" customFormat="1">
      <c r="A142" s="11" t="s">
        <v>2339</v>
      </c>
      <c r="L142" s="25"/>
      <c r="N142" s="125"/>
      <c r="Z142" s="25"/>
      <c r="AE142" s="36"/>
      <c r="AI142" s="25"/>
      <c r="AJ142" s="11" t="s">
        <v>27</v>
      </c>
      <c r="AK142" s="11" t="s">
        <v>105</v>
      </c>
      <c r="AL142" s="11">
        <v>1</v>
      </c>
      <c r="AM142" s="17" t="s">
        <v>522</v>
      </c>
      <c r="AN142" s="17" t="s">
        <v>419</v>
      </c>
      <c r="AO142" s="17" t="s">
        <v>420</v>
      </c>
      <c r="AP142" s="17" t="s">
        <v>946</v>
      </c>
      <c r="AQ142" s="11" t="s">
        <v>24</v>
      </c>
      <c r="AR142" s="11" t="s">
        <v>23</v>
      </c>
      <c r="AS142" s="11" t="s">
        <v>487</v>
      </c>
      <c r="AT142" s="11" t="s">
        <v>22</v>
      </c>
      <c r="AU142" s="84" t="s">
        <v>22</v>
      </c>
      <c r="AV142" s="11" t="s">
        <v>22</v>
      </c>
      <c r="AW142" s="11" t="s">
        <v>22</v>
      </c>
      <c r="AX142" s="11" t="s">
        <v>611</v>
      </c>
      <c r="AY142" s="58" t="s">
        <v>66</v>
      </c>
      <c r="AZ142" s="11" t="str">
        <f t="shared" si="227"/>
        <v>10</v>
      </c>
      <c r="BA142" s="11" t="str">
        <f t="shared" si="228"/>
        <v>10</v>
      </c>
      <c r="BB142" s="11" t="str">
        <f t="shared" si="229"/>
        <v>10</v>
      </c>
      <c r="BC142" s="11" t="s">
        <v>611</v>
      </c>
      <c r="BD142" s="61" t="s">
        <v>66</v>
      </c>
      <c r="BE142" s="20" t="str">
        <f t="shared" si="230"/>
        <v>10</v>
      </c>
      <c r="BF142" s="20" t="str">
        <f t="shared" si="231"/>
        <v>10</v>
      </c>
      <c r="BG142" s="20" t="str">
        <f t="shared" si="232"/>
        <v>10</v>
      </c>
      <c r="BH142" s="11" t="s">
        <v>22</v>
      </c>
      <c r="BI142" s="25" t="s">
        <v>22</v>
      </c>
      <c r="CD142" s="155"/>
      <c r="CH142" s="155"/>
      <c r="CV142" s="25"/>
      <c r="CZ142" s="25"/>
    </row>
    <row r="143" spans="1:104" s="11" customFormat="1">
      <c r="A143" s="11" t="s">
        <v>2339</v>
      </c>
      <c r="L143" s="25"/>
      <c r="N143" s="125"/>
      <c r="Z143" s="25"/>
      <c r="AE143" s="36"/>
      <c r="AI143" s="25"/>
      <c r="AJ143" s="11" t="s">
        <v>27</v>
      </c>
      <c r="AK143" s="11" t="s">
        <v>514</v>
      </c>
      <c r="AL143" s="11">
        <v>2</v>
      </c>
      <c r="AM143" s="17" t="s">
        <v>522</v>
      </c>
      <c r="AN143" s="17" t="s">
        <v>419</v>
      </c>
      <c r="AO143" s="17" t="s">
        <v>420</v>
      </c>
      <c r="AP143" s="17" t="s">
        <v>946</v>
      </c>
      <c r="AQ143" s="11" t="s">
        <v>24</v>
      </c>
      <c r="AR143" s="11" t="s">
        <v>23</v>
      </c>
      <c r="AS143" s="11" t="s">
        <v>487</v>
      </c>
      <c r="AT143" s="11" t="s">
        <v>22</v>
      </c>
      <c r="AU143" s="84" t="s">
        <v>22</v>
      </c>
      <c r="AV143" s="11" t="s">
        <v>22</v>
      </c>
      <c r="AW143" s="11" t="s">
        <v>22</v>
      </c>
      <c r="AX143" s="11">
        <v>12</v>
      </c>
      <c r="AY143" s="58" t="s">
        <v>66</v>
      </c>
      <c r="AZ143" s="11" t="str">
        <f t="shared" si="221"/>
        <v>10</v>
      </c>
      <c r="BA143" s="11" t="str">
        <f t="shared" si="222"/>
        <v>10</v>
      </c>
      <c r="BB143" s="11" t="str">
        <f t="shared" si="223"/>
        <v>10</v>
      </c>
      <c r="BC143" s="11">
        <v>12</v>
      </c>
      <c r="BD143" s="15" t="s">
        <v>930</v>
      </c>
      <c r="BE143" s="20" t="str">
        <f t="shared" ref="BE143:BE145" si="233">LEFT(BD143,FIND(" ", BD143)-1)</f>
        <v>33</v>
      </c>
      <c r="BF143" s="20" t="str">
        <f t="shared" ref="BF143:BF145" si="234">MID(LEFT(BD143,FIND("–",BD143)-1),FIND("(",BD143)+1,LEN(BD143))</f>
        <v>16</v>
      </c>
      <c r="BG143" s="20" t="str">
        <f t="shared" ref="BG143:BG145" si="235">MID(LEFT(BD143,FIND(")",BD143)-1),FIND("–",BD143)+1,LEN(BD143))</f>
        <v>67</v>
      </c>
      <c r="BH143" s="11" t="s">
        <v>22</v>
      </c>
      <c r="BI143" s="25" t="s">
        <v>22</v>
      </c>
      <c r="CD143" s="155"/>
      <c r="CH143" s="155"/>
      <c r="CV143" s="25"/>
      <c r="CZ143" s="25"/>
    </row>
    <row r="144" spans="1:104" s="11" customFormat="1">
      <c r="A144" s="11" t="s">
        <v>2339</v>
      </c>
      <c r="L144" s="25"/>
      <c r="N144" s="125"/>
      <c r="Z144" s="25"/>
      <c r="AE144" s="36"/>
      <c r="AI144" s="25"/>
      <c r="AJ144" s="11" t="s">
        <v>27</v>
      </c>
      <c r="AK144" s="11" t="s">
        <v>515</v>
      </c>
      <c r="AL144" s="11">
        <v>3</v>
      </c>
      <c r="AM144" s="17" t="s">
        <v>522</v>
      </c>
      <c r="AN144" s="17" t="s">
        <v>419</v>
      </c>
      <c r="AO144" s="17" t="s">
        <v>420</v>
      </c>
      <c r="AP144" s="17" t="s">
        <v>946</v>
      </c>
      <c r="AQ144" s="11" t="s">
        <v>24</v>
      </c>
      <c r="AR144" s="11" t="s">
        <v>23</v>
      </c>
      <c r="AS144" s="11" t="s">
        <v>487</v>
      </c>
      <c r="AT144" s="11" t="s">
        <v>22</v>
      </c>
      <c r="AU144" s="84" t="s">
        <v>22</v>
      </c>
      <c r="AV144" s="11" t="s">
        <v>22</v>
      </c>
      <c r="AW144" s="11" t="s">
        <v>22</v>
      </c>
      <c r="AX144" s="11">
        <v>12</v>
      </c>
      <c r="AY144" s="58" t="s">
        <v>66</v>
      </c>
      <c r="AZ144" s="11" t="str">
        <f t="shared" si="221"/>
        <v>10</v>
      </c>
      <c r="BA144" s="11" t="str">
        <f t="shared" si="222"/>
        <v>10</v>
      </c>
      <c r="BB144" s="11" t="str">
        <f t="shared" si="223"/>
        <v>10</v>
      </c>
      <c r="BC144" s="11">
        <v>12</v>
      </c>
      <c r="BD144" s="15" t="s">
        <v>931</v>
      </c>
      <c r="BE144" s="20" t="str">
        <f t="shared" si="233"/>
        <v>105</v>
      </c>
      <c r="BF144" s="20" t="str">
        <f t="shared" si="234"/>
        <v>44</v>
      </c>
      <c r="BG144" s="20" t="str">
        <f t="shared" si="235"/>
        <v>238</v>
      </c>
      <c r="BH144" s="11" t="s">
        <v>22</v>
      </c>
      <c r="BI144" s="25" t="s">
        <v>22</v>
      </c>
      <c r="CD144" s="155"/>
      <c r="CH144" s="155"/>
      <c r="CV144" s="25"/>
      <c r="CZ144" s="25"/>
    </row>
    <row r="145" spans="1:105" s="11" customFormat="1">
      <c r="A145" s="11" t="s">
        <v>2339</v>
      </c>
      <c r="L145" s="25"/>
      <c r="N145" s="125"/>
      <c r="Z145" s="25"/>
      <c r="AE145" s="36"/>
      <c r="AI145" s="25"/>
      <c r="AJ145" s="11" t="s">
        <v>27</v>
      </c>
      <c r="AK145" s="11" t="s">
        <v>516</v>
      </c>
      <c r="AL145" s="11">
        <v>4</v>
      </c>
      <c r="AM145" s="17" t="s">
        <v>522</v>
      </c>
      <c r="AN145" s="17" t="s">
        <v>419</v>
      </c>
      <c r="AO145" s="17" t="s">
        <v>420</v>
      </c>
      <c r="AP145" s="17" t="s">
        <v>946</v>
      </c>
      <c r="AQ145" s="11" t="s">
        <v>24</v>
      </c>
      <c r="AR145" s="11" t="s">
        <v>23</v>
      </c>
      <c r="AS145" s="11" t="s">
        <v>487</v>
      </c>
      <c r="AT145" s="11" t="s">
        <v>22</v>
      </c>
      <c r="AU145" s="84" t="s">
        <v>22</v>
      </c>
      <c r="AV145" s="11" t="s">
        <v>22</v>
      </c>
      <c r="AW145" s="11" t="s">
        <v>22</v>
      </c>
      <c r="AX145" s="11">
        <v>12</v>
      </c>
      <c r="AY145" s="58" t="s">
        <v>66</v>
      </c>
      <c r="AZ145" s="11" t="str">
        <f t="shared" si="221"/>
        <v>10</v>
      </c>
      <c r="BA145" s="11" t="str">
        <f t="shared" si="222"/>
        <v>10</v>
      </c>
      <c r="BB145" s="11" t="str">
        <f t="shared" si="223"/>
        <v>10</v>
      </c>
      <c r="BC145" s="11">
        <v>12</v>
      </c>
      <c r="BD145" s="15" t="s">
        <v>932</v>
      </c>
      <c r="BE145" s="20" t="str">
        <f t="shared" si="233"/>
        <v>105</v>
      </c>
      <c r="BF145" s="20" t="str">
        <f t="shared" si="234"/>
        <v>50</v>
      </c>
      <c r="BG145" s="20" t="str">
        <f t="shared" si="235"/>
        <v>223</v>
      </c>
      <c r="BH145" s="11" t="s">
        <v>22</v>
      </c>
      <c r="BI145" s="25" t="s">
        <v>22</v>
      </c>
      <c r="CD145" s="155"/>
      <c r="CH145" s="155"/>
      <c r="CV145" s="25"/>
      <c r="CZ145" s="25"/>
    </row>
    <row r="146" spans="1:105" s="11" customFormat="1">
      <c r="A146" s="11" t="s">
        <v>2339</v>
      </c>
      <c r="L146" s="25"/>
      <c r="N146" s="125"/>
      <c r="Z146" s="25"/>
      <c r="AE146" s="36"/>
      <c r="AI146" s="25"/>
      <c r="AJ146" s="11" t="s">
        <v>27</v>
      </c>
      <c r="AK146" s="11" t="s">
        <v>517</v>
      </c>
      <c r="AL146" s="11">
        <v>5</v>
      </c>
      <c r="AM146" s="17" t="s">
        <v>522</v>
      </c>
      <c r="AN146" s="17" t="s">
        <v>419</v>
      </c>
      <c r="AO146" s="17" t="s">
        <v>420</v>
      </c>
      <c r="AP146" s="17" t="s">
        <v>946</v>
      </c>
      <c r="AQ146" s="11" t="s">
        <v>24</v>
      </c>
      <c r="AR146" s="11" t="s">
        <v>23</v>
      </c>
      <c r="AS146" s="11" t="s">
        <v>487</v>
      </c>
      <c r="AT146" s="11" t="s">
        <v>22</v>
      </c>
      <c r="AU146" s="84" t="s">
        <v>22</v>
      </c>
      <c r="AV146" s="11" t="s">
        <v>22</v>
      </c>
      <c r="AW146" s="11" t="s">
        <v>22</v>
      </c>
      <c r="AX146" s="11">
        <v>12</v>
      </c>
      <c r="AY146" s="58" t="s">
        <v>66</v>
      </c>
      <c r="AZ146" s="11" t="str">
        <f t="shared" si="221"/>
        <v>10</v>
      </c>
      <c r="BA146" s="11" t="str">
        <f t="shared" si="222"/>
        <v>10</v>
      </c>
      <c r="BB146" s="11" t="str">
        <f t="shared" si="223"/>
        <v>10</v>
      </c>
      <c r="BC146" s="11">
        <v>12</v>
      </c>
      <c r="BD146" s="15" t="s">
        <v>933</v>
      </c>
      <c r="BE146" s="20" t="s">
        <v>512</v>
      </c>
      <c r="BF146" s="20" t="s">
        <v>512</v>
      </c>
      <c r="BG146" s="20" t="s">
        <v>512</v>
      </c>
      <c r="BH146" s="11" t="s">
        <v>22</v>
      </c>
      <c r="BI146" s="25" t="s">
        <v>22</v>
      </c>
      <c r="CD146" s="155"/>
      <c r="CH146" s="155"/>
      <c r="CV146" s="25"/>
      <c r="CZ146" s="25"/>
    </row>
    <row r="147" spans="1:105" s="11" customFormat="1">
      <c r="A147" s="11" t="s">
        <v>2339</v>
      </c>
      <c r="L147" s="25"/>
      <c r="N147" s="125"/>
      <c r="Z147" s="25"/>
      <c r="AE147" s="36"/>
      <c r="AI147" s="25"/>
      <c r="AJ147" s="11" t="s">
        <v>27</v>
      </c>
      <c r="AK147" s="11" t="s">
        <v>518</v>
      </c>
      <c r="AL147" s="11">
        <v>6</v>
      </c>
      <c r="AM147" s="17" t="s">
        <v>522</v>
      </c>
      <c r="AN147" s="17" t="s">
        <v>419</v>
      </c>
      <c r="AO147" s="17" t="s">
        <v>420</v>
      </c>
      <c r="AP147" s="17" t="s">
        <v>946</v>
      </c>
      <c r="AQ147" s="11" t="s">
        <v>24</v>
      </c>
      <c r="AR147" s="11" t="s">
        <v>23</v>
      </c>
      <c r="AS147" s="11" t="s">
        <v>487</v>
      </c>
      <c r="AT147" s="11" t="s">
        <v>22</v>
      </c>
      <c r="AU147" s="84" t="s">
        <v>22</v>
      </c>
      <c r="AV147" s="11" t="s">
        <v>22</v>
      </c>
      <c r="AW147" s="11" t="s">
        <v>22</v>
      </c>
      <c r="AX147" s="11">
        <v>12</v>
      </c>
      <c r="AY147" s="58" t="s">
        <v>66</v>
      </c>
      <c r="AZ147" s="11" t="str">
        <f t="shared" si="221"/>
        <v>10</v>
      </c>
      <c r="BA147" s="11" t="str">
        <f t="shared" si="222"/>
        <v>10</v>
      </c>
      <c r="BB147" s="11" t="str">
        <f t="shared" si="223"/>
        <v>10</v>
      </c>
      <c r="BC147" s="11">
        <v>12</v>
      </c>
      <c r="BD147" s="15" t="s">
        <v>934</v>
      </c>
      <c r="BE147" s="20" t="str">
        <f t="shared" ref="BE147:BE148" si="236">LEFT(BD147,FIND(" ", BD147)-1)</f>
        <v>81</v>
      </c>
      <c r="BF147" s="20" t="str">
        <f t="shared" ref="BF147:BF148" si="237">MID(LEFT(BD147,FIND("–",BD147)-1),FIND("(",BD147)+1,LEN(BD147))</f>
        <v>38</v>
      </c>
      <c r="BG147" s="20" t="str">
        <f t="shared" ref="BG147:BG148" si="238">MID(LEFT(BD147,FIND(")",BD147)-1),FIND("–",BD147)+1,LEN(BD147))</f>
        <v>171</v>
      </c>
      <c r="BH147" s="11" t="s">
        <v>22</v>
      </c>
      <c r="BI147" s="25" t="s">
        <v>22</v>
      </c>
      <c r="CD147" s="155"/>
      <c r="CH147" s="155"/>
      <c r="CV147" s="25"/>
      <c r="CZ147" s="25"/>
    </row>
    <row r="148" spans="1:105" s="11" customFormat="1">
      <c r="A148" s="11" t="s">
        <v>2339</v>
      </c>
      <c r="L148" s="25"/>
      <c r="N148" s="125"/>
      <c r="Z148" s="25"/>
      <c r="AE148" s="36"/>
      <c r="AI148" s="25"/>
      <c r="AJ148" s="11" t="s">
        <v>27</v>
      </c>
      <c r="AK148" s="11" t="s">
        <v>519</v>
      </c>
      <c r="AL148" s="11">
        <v>7</v>
      </c>
      <c r="AM148" s="17" t="s">
        <v>522</v>
      </c>
      <c r="AN148" s="17" t="s">
        <v>419</v>
      </c>
      <c r="AO148" s="17" t="s">
        <v>420</v>
      </c>
      <c r="AP148" s="17" t="s">
        <v>946</v>
      </c>
      <c r="AQ148" s="11" t="s">
        <v>24</v>
      </c>
      <c r="AR148" s="11" t="s">
        <v>23</v>
      </c>
      <c r="AS148" s="11" t="s">
        <v>487</v>
      </c>
      <c r="AT148" s="11" t="s">
        <v>22</v>
      </c>
      <c r="AU148" s="84" t="s">
        <v>22</v>
      </c>
      <c r="AV148" s="11" t="s">
        <v>22</v>
      </c>
      <c r="AW148" s="11" t="s">
        <v>22</v>
      </c>
      <c r="AX148" s="11">
        <v>12</v>
      </c>
      <c r="AY148" s="58" t="s">
        <v>66</v>
      </c>
      <c r="AZ148" s="11" t="str">
        <f t="shared" si="221"/>
        <v>10</v>
      </c>
      <c r="BA148" s="11" t="str">
        <f t="shared" si="222"/>
        <v>10</v>
      </c>
      <c r="BB148" s="11" t="str">
        <f t="shared" si="223"/>
        <v>10</v>
      </c>
      <c r="BC148" s="11">
        <v>12</v>
      </c>
      <c r="BD148" s="15" t="s">
        <v>935</v>
      </c>
      <c r="BE148" s="20" t="str">
        <f t="shared" si="236"/>
        <v>206</v>
      </c>
      <c r="BF148" s="20" t="str">
        <f t="shared" si="237"/>
        <v>108</v>
      </c>
      <c r="BG148" s="20" t="str">
        <f t="shared" si="238"/>
        <v>386</v>
      </c>
      <c r="BH148" s="11" t="s">
        <v>22</v>
      </c>
      <c r="BI148" s="25" t="s">
        <v>22</v>
      </c>
      <c r="CD148" s="155"/>
      <c r="CH148" s="155"/>
      <c r="CV148" s="25"/>
      <c r="CZ148" s="25"/>
    </row>
    <row r="149" spans="1:105" s="11" customFormat="1">
      <c r="A149" s="11" t="s">
        <v>2339</v>
      </c>
      <c r="L149" s="25"/>
      <c r="N149" s="125"/>
      <c r="Z149" s="25"/>
      <c r="AE149" s="36"/>
      <c r="AI149" s="25"/>
      <c r="AJ149" s="11" t="s">
        <v>60</v>
      </c>
      <c r="AK149" s="11" t="s">
        <v>22</v>
      </c>
      <c r="AL149" s="11" t="s">
        <v>22</v>
      </c>
      <c r="AM149" s="11" t="s">
        <v>26</v>
      </c>
      <c r="AN149" s="11" t="s">
        <v>22</v>
      </c>
      <c r="AO149" s="11" t="s">
        <v>22</v>
      </c>
      <c r="AP149" s="11" t="s">
        <v>22</v>
      </c>
      <c r="AQ149" s="11" t="s">
        <v>23</v>
      </c>
      <c r="AR149" s="11" t="s">
        <v>23</v>
      </c>
      <c r="AS149" s="11" t="s">
        <v>22</v>
      </c>
      <c r="AT149" s="11" t="s">
        <v>22</v>
      </c>
      <c r="AU149" s="84" t="s">
        <v>22</v>
      </c>
      <c r="AV149" s="11" t="s">
        <v>22</v>
      </c>
      <c r="AW149" s="11" t="s">
        <v>22</v>
      </c>
      <c r="AX149" s="11" t="s">
        <v>22</v>
      </c>
      <c r="AY149" s="11" t="s">
        <v>22</v>
      </c>
      <c r="AZ149" s="11" t="s">
        <v>22</v>
      </c>
      <c r="BA149" s="11" t="s">
        <v>22</v>
      </c>
      <c r="BB149" s="11" t="s">
        <v>22</v>
      </c>
      <c r="BC149" s="11" t="s">
        <v>22</v>
      </c>
      <c r="BD149" s="11" t="s">
        <v>22</v>
      </c>
      <c r="BE149" s="11" t="s">
        <v>22</v>
      </c>
      <c r="BF149" s="11" t="s">
        <v>22</v>
      </c>
      <c r="BG149" s="11" t="s">
        <v>22</v>
      </c>
      <c r="BH149" s="11" t="s">
        <v>22</v>
      </c>
      <c r="BI149" s="25" t="s">
        <v>22</v>
      </c>
      <c r="CD149" s="155"/>
      <c r="CH149" s="155"/>
      <c r="CV149" s="25"/>
      <c r="CZ149" s="25"/>
    </row>
    <row r="150" spans="1:105" s="44" customFormat="1">
      <c r="L150" s="45"/>
      <c r="N150" s="127"/>
      <c r="Z150" s="45"/>
      <c r="AE150" s="46"/>
      <c r="AI150" s="45"/>
      <c r="AU150" s="85"/>
      <c r="BI150" s="45"/>
      <c r="CD150" s="157"/>
      <c r="CH150" s="157"/>
      <c r="CV150" s="45"/>
      <c r="CZ150" s="45"/>
    </row>
    <row r="151" spans="1:105" s="11" customFormat="1">
      <c r="A151" s="11" t="s">
        <v>2489</v>
      </c>
      <c r="B151" s="11" t="s">
        <v>835</v>
      </c>
      <c r="C151" s="11" t="s">
        <v>34</v>
      </c>
      <c r="D151" s="11" t="s">
        <v>1263</v>
      </c>
      <c r="E151" s="11" t="s">
        <v>10</v>
      </c>
      <c r="F151" s="94" t="s">
        <v>2325</v>
      </c>
      <c r="G151" s="94" t="s">
        <v>836</v>
      </c>
      <c r="H151" s="104" t="s">
        <v>1004</v>
      </c>
      <c r="I151" s="10" t="s">
        <v>2492</v>
      </c>
      <c r="J151" s="104" t="s">
        <v>2490</v>
      </c>
      <c r="K151" s="94" t="s">
        <v>2491</v>
      </c>
      <c r="L151" s="96">
        <v>44328</v>
      </c>
      <c r="M151" s="94" t="s">
        <v>528</v>
      </c>
      <c r="N151" s="126">
        <v>43966</v>
      </c>
      <c r="O151" s="11" t="s">
        <v>24</v>
      </c>
      <c r="P151" s="11" t="s">
        <v>24</v>
      </c>
      <c r="Q151" s="11" t="s">
        <v>236</v>
      </c>
      <c r="R151" s="11" t="s">
        <v>89</v>
      </c>
      <c r="S151" s="11" t="s">
        <v>48</v>
      </c>
      <c r="T151" s="94" t="s">
        <v>23</v>
      </c>
      <c r="U151" s="94" t="s">
        <v>23</v>
      </c>
      <c r="V151" s="94">
        <v>192</v>
      </c>
      <c r="W151" s="94" t="s">
        <v>24</v>
      </c>
      <c r="X151" s="94" t="s">
        <v>370</v>
      </c>
      <c r="Y151" s="94" t="s">
        <v>2493</v>
      </c>
      <c r="Z151" s="98" t="s">
        <v>2494</v>
      </c>
      <c r="AA151" s="94" t="s">
        <v>838</v>
      </c>
      <c r="AB151" s="94" t="s">
        <v>451</v>
      </c>
      <c r="AC151" s="94" t="s">
        <v>127</v>
      </c>
      <c r="AD151" s="94" t="s">
        <v>2528</v>
      </c>
      <c r="AE151" s="99" t="s">
        <v>839</v>
      </c>
      <c r="AF151" s="94" t="s">
        <v>137</v>
      </c>
      <c r="AG151" s="94" t="s">
        <v>452</v>
      </c>
      <c r="AH151" s="94" t="s">
        <v>452</v>
      </c>
      <c r="AI151" s="98" t="s">
        <v>22</v>
      </c>
      <c r="AJ151" s="94" t="s">
        <v>27</v>
      </c>
      <c r="AK151" s="94" t="s">
        <v>851</v>
      </c>
      <c r="AL151" s="94">
        <v>1</v>
      </c>
      <c r="AM151" s="94" t="s">
        <v>432</v>
      </c>
      <c r="AN151" s="94" t="s">
        <v>44</v>
      </c>
      <c r="AO151" s="94" t="s">
        <v>78</v>
      </c>
      <c r="AP151" s="94" t="s">
        <v>949</v>
      </c>
      <c r="AQ151" s="94" t="s">
        <v>24</v>
      </c>
      <c r="AR151" s="94" t="s">
        <v>23</v>
      </c>
      <c r="AS151" s="94" t="s">
        <v>844</v>
      </c>
      <c r="AT151" s="94" t="s">
        <v>846</v>
      </c>
      <c r="AU151" s="204" t="s">
        <v>849</v>
      </c>
      <c r="AV151" s="94">
        <v>24</v>
      </c>
      <c r="AW151" s="94">
        <v>0</v>
      </c>
      <c r="AX151" s="94">
        <v>24</v>
      </c>
      <c r="AY151" s="105" t="s">
        <v>2497</v>
      </c>
      <c r="AZ151" s="94" t="str">
        <f t="shared" ref="AZ151" si="239">LEFT(AY151,FIND(" ", AY151)-1)</f>
        <v>200</v>
      </c>
      <c r="BA151" s="94" t="str">
        <f t="shared" ref="BA151" si="240">MID(LEFT(AY151,FIND("–",AY151)-1),FIND("(",AY151)+1,LEN(AY151))</f>
        <v>200</v>
      </c>
      <c r="BB151" s="94" t="str">
        <f t="shared" ref="BB151" si="241">MID(LEFT(AY151,FIND(")",AY151)-1),FIND("–",AY151)+1,LEN(AY151))</f>
        <v>200</v>
      </c>
      <c r="BC151" s="94">
        <v>24</v>
      </c>
      <c r="BD151" s="105" t="s">
        <v>2497</v>
      </c>
      <c r="BE151" s="94" t="str">
        <f t="shared" ref="BE151" si="242">LEFT(BD151,FIND(" ", BD151)-1)</f>
        <v>200</v>
      </c>
      <c r="BF151" s="94" t="str">
        <f t="shared" ref="BF151" si="243">MID(LEFT(BD151,FIND("–",BD151)-1),FIND("(",BD151)+1,LEN(BD151))</f>
        <v>200</v>
      </c>
      <c r="BG151" s="94" t="str">
        <f t="shared" ref="BG151" si="244">MID(LEFT(BD151,FIND(")",BD151)-1),FIND("–",BD151)+1,LEN(BD151))</f>
        <v>200</v>
      </c>
      <c r="BH151" s="94" t="s">
        <v>22</v>
      </c>
      <c r="BI151" s="98" t="s">
        <v>346</v>
      </c>
      <c r="BJ151" s="11" t="s">
        <v>26</v>
      </c>
      <c r="BK151" s="11" t="s">
        <v>22</v>
      </c>
      <c r="BL151" s="11" t="s">
        <v>22</v>
      </c>
      <c r="BM151" s="11" t="s">
        <v>22</v>
      </c>
      <c r="BN151" s="11" t="s">
        <v>22</v>
      </c>
      <c r="BO151" s="11" t="s">
        <v>22</v>
      </c>
      <c r="BP151" s="11" t="s">
        <v>22</v>
      </c>
      <c r="BQ151" s="11" t="s">
        <v>22</v>
      </c>
      <c r="BR151" s="11" t="s">
        <v>22</v>
      </c>
      <c r="BS151" s="11" t="s">
        <v>22</v>
      </c>
      <c r="BT151" s="11" t="s">
        <v>22</v>
      </c>
      <c r="BU151" s="11" t="s">
        <v>22</v>
      </c>
      <c r="BV151" s="11" t="s">
        <v>22</v>
      </c>
      <c r="BW151" s="11" t="s">
        <v>22</v>
      </c>
      <c r="BX151" s="11" t="s">
        <v>22</v>
      </c>
      <c r="BY151" s="11" t="s">
        <v>22</v>
      </c>
      <c r="BZ151" s="11" t="s">
        <v>22</v>
      </c>
      <c r="CA151" s="11" t="s">
        <v>22</v>
      </c>
      <c r="CB151" s="11" t="s">
        <v>22</v>
      </c>
      <c r="CC151" s="11" t="s">
        <v>22</v>
      </c>
      <c r="CD151" s="103" t="s">
        <v>22</v>
      </c>
      <c r="CE151" s="94" t="s">
        <v>22</v>
      </c>
      <c r="CF151" s="94" t="s">
        <v>22</v>
      </c>
      <c r="CG151" s="94" t="s">
        <v>22</v>
      </c>
      <c r="CH151" s="155" t="s">
        <v>26</v>
      </c>
      <c r="CI151" s="94" t="s">
        <v>22</v>
      </c>
      <c r="CJ151" s="94" t="s">
        <v>22</v>
      </c>
      <c r="CK151" s="94" t="s">
        <v>22</v>
      </c>
      <c r="CL151" s="94" t="s">
        <v>22</v>
      </c>
      <c r="CM151" s="94" t="s">
        <v>22</v>
      </c>
      <c r="CN151" s="94" t="s">
        <v>22</v>
      </c>
      <c r="CO151" s="94" t="s">
        <v>22</v>
      </c>
      <c r="CP151" s="94" t="s">
        <v>22</v>
      </c>
      <c r="CQ151" s="94" t="s">
        <v>22</v>
      </c>
      <c r="CR151" s="94" t="s">
        <v>22</v>
      </c>
      <c r="CS151" s="94" t="s">
        <v>22</v>
      </c>
      <c r="CT151" s="94" t="s">
        <v>22</v>
      </c>
      <c r="CU151" s="94" t="s">
        <v>22</v>
      </c>
      <c r="CV151" s="98" t="s">
        <v>22</v>
      </c>
      <c r="CW151" s="11" t="s">
        <v>848</v>
      </c>
      <c r="CX151" s="11" t="s">
        <v>22</v>
      </c>
      <c r="CY151" s="11" t="s">
        <v>2529</v>
      </c>
      <c r="CZ151" s="98" t="s">
        <v>23</v>
      </c>
      <c r="DA151" s="11" t="s">
        <v>68</v>
      </c>
    </row>
    <row r="152" spans="1:105" s="20" customFormat="1">
      <c r="A152" s="20" t="s">
        <v>2489</v>
      </c>
      <c r="L152" s="25"/>
      <c r="N152" s="201"/>
      <c r="Z152" s="25"/>
      <c r="AE152" s="36"/>
      <c r="AI152" s="25"/>
      <c r="AJ152" s="20" t="s">
        <v>27</v>
      </c>
      <c r="AK152" s="20" t="s">
        <v>2495</v>
      </c>
      <c r="AL152" s="20">
        <v>2</v>
      </c>
      <c r="AM152" s="20" t="s">
        <v>432</v>
      </c>
      <c r="AN152" s="20" t="s">
        <v>44</v>
      </c>
      <c r="AO152" s="20" t="s">
        <v>78</v>
      </c>
      <c r="AP152" s="20" t="s">
        <v>949</v>
      </c>
      <c r="AQ152" s="20" t="s">
        <v>24</v>
      </c>
      <c r="AR152" s="20" t="s">
        <v>23</v>
      </c>
      <c r="AS152" s="20" t="s">
        <v>844</v>
      </c>
      <c r="AT152" s="20" t="s">
        <v>846</v>
      </c>
      <c r="AU152" s="89" t="s">
        <v>2496</v>
      </c>
      <c r="AV152" s="20">
        <v>24</v>
      </c>
      <c r="AW152" s="20">
        <v>90</v>
      </c>
      <c r="AX152" s="20">
        <v>24</v>
      </c>
      <c r="AY152" s="15" t="s">
        <v>2497</v>
      </c>
      <c r="AZ152" s="20" t="str">
        <f t="shared" ref="AZ152:AZ166" si="245">LEFT(AY152,FIND(" ", AY152)-1)</f>
        <v>200</v>
      </c>
      <c r="BA152" s="20" t="str">
        <f t="shared" ref="BA152:BA166" si="246">MID(LEFT(AY152,FIND("–",AY152)-1),FIND("(",AY152)+1,LEN(AY152))</f>
        <v>200</v>
      </c>
      <c r="BB152" s="20" t="str">
        <f t="shared" ref="BB152:BB166" si="247">MID(LEFT(AY152,FIND(")",AY152)-1),FIND("–",AY152)+1,LEN(AY152))</f>
        <v>200</v>
      </c>
      <c r="BC152" s="20">
        <v>24</v>
      </c>
      <c r="BD152" s="15" t="s">
        <v>2498</v>
      </c>
      <c r="BE152" s="20" t="str">
        <f t="shared" ref="BE152:BE174" si="248">LEFT(BD152,FIND(" ", BD152)-1)</f>
        <v>1,907</v>
      </c>
      <c r="BF152" s="20" t="str">
        <f t="shared" ref="BF152:BF174" si="249">MID(LEFT(BD152,FIND("–",BD152)-1),FIND("(",BD152)+1,LEN(BD152))</f>
        <v>507</v>
      </c>
      <c r="BG152" s="20" t="str">
        <f t="shared" ref="BG152:BG174" si="250">MID(LEFT(BD152,FIND(")",BD152)-1),FIND("–",BD152)+1,LEN(BD152))</f>
        <v>7,246</v>
      </c>
      <c r="BH152" s="20" t="s">
        <v>22</v>
      </c>
      <c r="BI152" s="25" t="s">
        <v>22</v>
      </c>
      <c r="CD152" s="155"/>
      <c r="CH152" s="155"/>
      <c r="CV152" s="25"/>
      <c r="CW152" s="20" t="s">
        <v>2499</v>
      </c>
      <c r="CZ152" s="25"/>
    </row>
    <row r="153" spans="1:105" s="20" customFormat="1">
      <c r="A153" s="20" t="s">
        <v>2489</v>
      </c>
      <c r="L153" s="25"/>
      <c r="N153" s="201"/>
      <c r="Z153" s="25"/>
      <c r="AE153" s="36"/>
      <c r="AI153" s="25"/>
      <c r="AJ153" s="20" t="s">
        <v>27</v>
      </c>
      <c r="AK153" s="20" t="s">
        <v>840</v>
      </c>
      <c r="AL153" s="20">
        <v>3</v>
      </c>
      <c r="AM153" s="20" t="s">
        <v>432</v>
      </c>
      <c r="AN153" s="20" t="s">
        <v>44</v>
      </c>
      <c r="AO153" s="20" t="s">
        <v>78</v>
      </c>
      <c r="AP153" s="20" t="s">
        <v>949</v>
      </c>
      <c r="AQ153" s="20" t="s">
        <v>24</v>
      </c>
      <c r="AR153" s="20" t="s">
        <v>23</v>
      </c>
      <c r="AS153" s="20" t="s">
        <v>844</v>
      </c>
      <c r="AT153" s="20" t="s">
        <v>846</v>
      </c>
      <c r="AU153" s="89" t="s">
        <v>1788</v>
      </c>
      <c r="AV153" s="20">
        <v>24</v>
      </c>
      <c r="AW153" s="20">
        <v>100</v>
      </c>
      <c r="AX153" s="20">
        <v>24</v>
      </c>
      <c r="AY153" s="15" t="s">
        <v>2497</v>
      </c>
      <c r="AZ153" s="20" t="str">
        <f t="shared" si="245"/>
        <v>200</v>
      </c>
      <c r="BA153" s="20" t="str">
        <f t="shared" si="246"/>
        <v>200</v>
      </c>
      <c r="BB153" s="20" t="str">
        <f t="shared" si="247"/>
        <v>200</v>
      </c>
      <c r="BC153" s="20">
        <v>24</v>
      </c>
      <c r="BD153" s="15" t="s">
        <v>2500</v>
      </c>
      <c r="BE153" s="20" t="str">
        <f t="shared" si="248"/>
        <v>2,244</v>
      </c>
      <c r="BF153" s="20" t="str">
        <f t="shared" si="249"/>
        <v>1,026</v>
      </c>
      <c r="BG153" s="20" t="str">
        <f t="shared" si="250"/>
        <v>4,764</v>
      </c>
      <c r="BH153" s="20" t="s">
        <v>22</v>
      </c>
      <c r="BI153" s="25" t="s">
        <v>22</v>
      </c>
      <c r="CD153" s="155"/>
      <c r="CH153" s="155"/>
      <c r="CV153" s="25"/>
      <c r="CW153" s="20" t="s">
        <v>2501</v>
      </c>
      <c r="CZ153" s="25"/>
    </row>
    <row r="154" spans="1:105" s="20" customFormat="1">
      <c r="A154" s="20" t="s">
        <v>2489</v>
      </c>
      <c r="L154" s="25"/>
      <c r="N154" s="201"/>
      <c r="Z154" s="25"/>
      <c r="AE154" s="36"/>
      <c r="AI154" s="25"/>
      <c r="AJ154" s="20" t="s">
        <v>27</v>
      </c>
      <c r="AK154" s="20" t="s">
        <v>841</v>
      </c>
      <c r="AL154" s="20">
        <v>4</v>
      </c>
      <c r="AM154" s="20" t="s">
        <v>432</v>
      </c>
      <c r="AN154" s="20" t="s">
        <v>44</v>
      </c>
      <c r="AO154" s="20" t="s">
        <v>78</v>
      </c>
      <c r="AP154" s="20" t="s">
        <v>949</v>
      </c>
      <c r="AQ154" s="20" t="s">
        <v>24</v>
      </c>
      <c r="AR154" s="20" t="s">
        <v>23</v>
      </c>
      <c r="AS154" s="20" t="s">
        <v>844</v>
      </c>
      <c r="AT154" s="20" t="s">
        <v>846</v>
      </c>
      <c r="AU154" s="89" t="s">
        <v>1788</v>
      </c>
      <c r="AV154" s="20">
        <v>24</v>
      </c>
      <c r="AW154" s="20">
        <v>100</v>
      </c>
      <c r="AX154" s="20">
        <v>24</v>
      </c>
      <c r="AY154" s="15" t="s">
        <v>2497</v>
      </c>
      <c r="AZ154" s="20" t="str">
        <f t="shared" si="245"/>
        <v>200</v>
      </c>
      <c r="BA154" s="20" t="str">
        <f t="shared" si="246"/>
        <v>200</v>
      </c>
      <c r="BB154" s="20" t="str">
        <f t="shared" si="247"/>
        <v>200</v>
      </c>
      <c r="BC154" s="20">
        <v>24</v>
      </c>
      <c r="BD154" s="15" t="s">
        <v>2531</v>
      </c>
      <c r="BE154" s="20" t="str">
        <f t="shared" si="248"/>
        <v>1,506</v>
      </c>
      <c r="BF154" s="20" t="str">
        <f t="shared" si="249"/>
        <v>688</v>
      </c>
      <c r="BG154" s="20" t="str">
        <f t="shared" si="250"/>
        <v>3,227</v>
      </c>
      <c r="BH154" s="20" t="s">
        <v>22</v>
      </c>
      <c r="BI154" s="25" t="s">
        <v>22</v>
      </c>
      <c r="CD154" s="155"/>
      <c r="CH154" s="155"/>
      <c r="CV154" s="25"/>
      <c r="CW154" s="20" t="s">
        <v>2502</v>
      </c>
      <c r="CZ154" s="25"/>
    </row>
    <row r="155" spans="1:105" s="20" customFormat="1">
      <c r="A155" s="20" t="s">
        <v>2489</v>
      </c>
      <c r="L155" s="25"/>
      <c r="N155" s="201"/>
      <c r="Z155" s="25"/>
      <c r="AE155" s="36"/>
      <c r="AI155" s="25"/>
      <c r="AJ155" s="20" t="s">
        <v>27</v>
      </c>
      <c r="AK155" s="20" t="s">
        <v>852</v>
      </c>
      <c r="AL155" s="20">
        <v>5</v>
      </c>
      <c r="AM155" s="20" t="s">
        <v>432</v>
      </c>
      <c r="AN155" s="20" t="s">
        <v>44</v>
      </c>
      <c r="AO155" s="20" t="s">
        <v>78</v>
      </c>
      <c r="AP155" s="20" t="s">
        <v>949</v>
      </c>
      <c r="AQ155" s="20" t="s">
        <v>24</v>
      </c>
      <c r="AR155" s="20" t="s">
        <v>23</v>
      </c>
      <c r="AS155" s="20" t="s">
        <v>844</v>
      </c>
      <c r="AT155" s="20" t="s">
        <v>846</v>
      </c>
      <c r="AU155" s="89" t="s">
        <v>2503</v>
      </c>
      <c r="AV155" s="20">
        <v>24</v>
      </c>
      <c r="AW155" s="20">
        <v>14</v>
      </c>
      <c r="AX155" s="20">
        <v>24</v>
      </c>
      <c r="AY155" s="15" t="s">
        <v>2497</v>
      </c>
      <c r="AZ155" s="20" t="str">
        <f t="shared" si="245"/>
        <v>200</v>
      </c>
      <c r="BA155" s="20" t="str">
        <f t="shared" si="246"/>
        <v>200</v>
      </c>
      <c r="BB155" s="20" t="str">
        <f t="shared" si="247"/>
        <v>200</v>
      </c>
      <c r="BC155" s="20">
        <v>24</v>
      </c>
      <c r="BD155" s="15" t="s">
        <v>2504</v>
      </c>
      <c r="BE155" s="20" t="str">
        <f t="shared" si="248"/>
        <v>245</v>
      </c>
      <c r="BF155" s="20" t="str">
        <f t="shared" si="249"/>
        <v>200</v>
      </c>
      <c r="BG155" s="20" t="str">
        <f t="shared" si="250"/>
        <v>315</v>
      </c>
      <c r="BH155" s="20" t="s">
        <v>22</v>
      </c>
      <c r="BI155" s="25" t="s">
        <v>22</v>
      </c>
      <c r="CD155" s="155"/>
      <c r="CH155" s="155"/>
      <c r="CV155" s="25"/>
      <c r="CW155" s="20" t="s">
        <v>2505</v>
      </c>
      <c r="CZ155" s="25"/>
    </row>
    <row r="156" spans="1:105" s="20" customFormat="1">
      <c r="A156" s="20" t="s">
        <v>2489</v>
      </c>
      <c r="L156" s="25"/>
      <c r="N156" s="201"/>
      <c r="Z156" s="25"/>
      <c r="AE156" s="36"/>
      <c r="AI156" s="25"/>
      <c r="AJ156" s="20" t="s">
        <v>27</v>
      </c>
      <c r="AK156" s="20" t="s">
        <v>2506</v>
      </c>
      <c r="AL156" s="20">
        <v>6</v>
      </c>
      <c r="AM156" s="20" t="s">
        <v>432</v>
      </c>
      <c r="AN156" s="20" t="s">
        <v>44</v>
      </c>
      <c r="AO156" s="20" t="s">
        <v>78</v>
      </c>
      <c r="AP156" s="20" t="s">
        <v>949</v>
      </c>
      <c r="AQ156" s="20" t="s">
        <v>24</v>
      </c>
      <c r="AR156" s="20" t="s">
        <v>23</v>
      </c>
      <c r="AS156" s="20" t="s">
        <v>844</v>
      </c>
      <c r="AT156" s="20" t="s">
        <v>846</v>
      </c>
      <c r="AU156" s="89" t="s">
        <v>850</v>
      </c>
      <c r="AV156" s="20">
        <v>23</v>
      </c>
      <c r="AW156" s="20">
        <v>93</v>
      </c>
      <c r="AX156" s="20">
        <v>24</v>
      </c>
      <c r="AY156" s="15" t="s">
        <v>2497</v>
      </c>
      <c r="AZ156" s="20" t="str">
        <f t="shared" si="245"/>
        <v>200</v>
      </c>
      <c r="BA156" s="20" t="str">
        <f t="shared" si="246"/>
        <v>200</v>
      </c>
      <c r="BB156" s="20" t="str">
        <f t="shared" si="247"/>
        <v>200</v>
      </c>
      <c r="BC156" s="20">
        <v>23</v>
      </c>
      <c r="BD156" s="15" t="s">
        <v>2507</v>
      </c>
      <c r="BE156" s="20" t="str">
        <f t="shared" si="248"/>
        <v>2,049</v>
      </c>
      <c r="BF156" s="20" t="str">
        <f t="shared" si="249"/>
        <v>643</v>
      </c>
      <c r="BG156" s="20" t="str">
        <f t="shared" si="250"/>
        <v>6,533</v>
      </c>
      <c r="BH156" s="20" t="s">
        <v>22</v>
      </c>
      <c r="BI156" s="25" t="s">
        <v>22</v>
      </c>
      <c r="CD156" s="155"/>
      <c r="CH156" s="155"/>
      <c r="CV156" s="25"/>
      <c r="CZ156" s="25"/>
    </row>
    <row r="157" spans="1:105" s="20" customFormat="1">
      <c r="A157" s="20" t="s">
        <v>2489</v>
      </c>
      <c r="L157" s="25"/>
      <c r="N157" s="201"/>
      <c r="Z157" s="25"/>
      <c r="AE157" s="36"/>
      <c r="AI157" s="25"/>
      <c r="AJ157" s="20" t="s">
        <v>27</v>
      </c>
      <c r="AK157" s="20" t="s">
        <v>842</v>
      </c>
      <c r="AL157" s="20">
        <v>7</v>
      </c>
      <c r="AM157" s="20" t="s">
        <v>432</v>
      </c>
      <c r="AN157" s="20" t="s">
        <v>44</v>
      </c>
      <c r="AO157" s="20" t="s">
        <v>78</v>
      </c>
      <c r="AP157" s="20" t="s">
        <v>949</v>
      </c>
      <c r="AQ157" s="20" t="s">
        <v>24</v>
      </c>
      <c r="AR157" s="20" t="s">
        <v>23</v>
      </c>
      <c r="AS157" s="20" t="s">
        <v>844</v>
      </c>
      <c r="AT157" s="20" t="s">
        <v>846</v>
      </c>
      <c r="AU157" s="89" t="s">
        <v>1788</v>
      </c>
      <c r="AV157" s="20">
        <v>24</v>
      </c>
      <c r="AW157" s="20">
        <v>100</v>
      </c>
      <c r="AX157" s="20">
        <v>24</v>
      </c>
      <c r="AY157" s="15" t="s">
        <v>2497</v>
      </c>
      <c r="AZ157" s="20" t="str">
        <f t="shared" si="245"/>
        <v>200</v>
      </c>
      <c r="BA157" s="20" t="str">
        <f t="shared" si="246"/>
        <v>200</v>
      </c>
      <c r="BB157" s="20" t="str">
        <f t="shared" si="247"/>
        <v>200</v>
      </c>
      <c r="BC157" s="20">
        <v>24</v>
      </c>
      <c r="BD157" s="15" t="s">
        <v>2508</v>
      </c>
      <c r="BE157" s="20" t="str">
        <f t="shared" si="248"/>
        <v>3,025</v>
      </c>
      <c r="BF157" s="20" t="str">
        <f t="shared" si="249"/>
        <v>1,463</v>
      </c>
      <c r="BG157" s="20" t="str">
        <f t="shared" si="250"/>
        <v>6,252</v>
      </c>
      <c r="BH157" s="20" t="s">
        <v>22</v>
      </c>
      <c r="BI157" s="25" t="s">
        <v>22</v>
      </c>
      <c r="CD157" s="155"/>
      <c r="CH157" s="155"/>
      <c r="CV157" s="25"/>
      <c r="CZ157" s="25"/>
    </row>
    <row r="158" spans="1:105" s="20" customFormat="1">
      <c r="A158" s="20" t="s">
        <v>2489</v>
      </c>
      <c r="L158" s="25"/>
      <c r="N158" s="201"/>
      <c r="Z158" s="25"/>
      <c r="AE158" s="36"/>
      <c r="AI158" s="25"/>
      <c r="AJ158" s="20" t="s">
        <v>27</v>
      </c>
      <c r="AK158" s="20" t="s">
        <v>843</v>
      </c>
      <c r="AL158" s="20">
        <v>8</v>
      </c>
      <c r="AM158" s="20" t="s">
        <v>432</v>
      </c>
      <c r="AN158" s="20" t="s">
        <v>44</v>
      </c>
      <c r="AO158" s="20" t="s">
        <v>78</v>
      </c>
      <c r="AP158" s="20" t="s">
        <v>949</v>
      </c>
      <c r="AQ158" s="20" t="s">
        <v>24</v>
      </c>
      <c r="AR158" s="20" t="s">
        <v>23</v>
      </c>
      <c r="AS158" s="20" t="s">
        <v>844</v>
      </c>
      <c r="AT158" s="20" t="s">
        <v>846</v>
      </c>
      <c r="AU158" s="89" t="s">
        <v>1788</v>
      </c>
      <c r="AV158" s="20">
        <v>24</v>
      </c>
      <c r="AW158" s="20">
        <v>100</v>
      </c>
      <c r="AX158" s="20">
        <v>24</v>
      </c>
      <c r="AY158" s="15" t="s">
        <v>2497</v>
      </c>
      <c r="AZ158" s="20" t="str">
        <f t="shared" si="245"/>
        <v>200</v>
      </c>
      <c r="BA158" s="20" t="str">
        <f t="shared" si="246"/>
        <v>200</v>
      </c>
      <c r="BB158" s="20" t="str">
        <f t="shared" si="247"/>
        <v>200</v>
      </c>
      <c r="BC158" s="20">
        <v>24</v>
      </c>
      <c r="BD158" s="50" t="s">
        <v>2509</v>
      </c>
      <c r="BE158" s="20" t="str">
        <f t="shared" si="248"/>
        <v>5,248</v>
      </c>
      <c r="BF158" s="20" t="str">
        <f t="shared" si="249"/>
        <v>1,748</v>
      </c>
      <c r="BG158" s="20" t="str">
        <f t="shared" si="250"/>
        <v>16,240</v>
      </c>
      <c r="BH158" s="20" t="s">
        <v>22</v>
      </c>
      <c r="BI158" s="25" t="s">
        <v>22</v>
      </c>
      <c r="CD158" s="155"/>
      <c r="CH158" s="155"/>
      <c r="CV158" s="25"/>
      <c r="CZ158" s="25"/>
    </row>
    <row r="159" spans="1:105" s="20" customFormat="1">
      <c r="A159" s="20" t="s">
        <v>2489</v>
      </c>
      <c r="L159" s="25"/>
      <c r="N159" s="201"/>
      <c r="Z159" s="25"/>
      <c r="AE159" s="36"/>
      <c r="AI159" s="25"/>
      <c r="AJ159" s="20" t="s">
        <v>27</v>
      </c>
      <c r="AK159" s="20" t="s">
        <v>851</v>
      </c>
      <c r="AL159" s="20">
        <v>1</v>
      </c>
      <c r="AM159" s="20" t="s">
        <v>344</v>
      </c>
      <c r="AN159" s="20" t="s">
        <v>845</v>
      </c>
      <c r="AO159" s="20" t="s">
        <v>78</v>
      </c>
      <c r="AP159" s="20" t="s">
        <v>949</v>
      </c>
      <c r="AQ159" s="20" t="s">
        <v>24</v>
      </c>
      <c r="AR159" s="20" t="s">
        <v>23</v>
      </c>
      <c r="AS159" s="20" t="s">
        <v>844</v>
      </c>
      <c r="AT159" s="20" t="s">
        <v>847</v>
      </c>
      <c r="AU159" s="89" t="s">
        <v>849</v>
      </c>
      <c r="AV159" s="20">
        <v>24</v>
      </c>
      <c r="AW159" s="203">
        <v>0</v>
      </c>
      <c r="AX159" s="20">
        <v>24</v>
      </c>
      <c r="AY159" s="15" t="s">
        <v>80</v>
      </c>
      <c r="AZ159" s="20" t="str">
        <f t="shared" si="245"/>
        <v>1</v>
      </c>
      <c r="BA159" s="20" t="str">
        <f t="shared" si="246"/>
        <v>1</v>
      </c>
      <c r="BB159" s="20" t="str">
        <f t="shared" si="247"/>
        <v>1</v>
      </c>
      <c r="BC159" s="20">
        <v>24</v>
      </c>
      <c r="BD159" s="15" t="s">
        <v>80</v>
      </c>
      <c r="BE159" s="20" t="str">
        <f t="shared" si="248"/>
        <v>1</v>
      </c>
      <c r="BF159" s="20" t="str">
        <f t="shared" si="249"/>
        <v>1</v>
      </c>
      <c r="BG159" s="20" t="str">
        <f t="shared" si="250"/>
        <v>1</v>
      </c>
      <c r="BH159" s="20" t="s">
        <v>22</v>
      </c>
      <c r="BI159" s="25" t="s">
        <v>22</v>
      </c>
      <c r="CD159" s="155"/>
      <c r="CH159" s="155"/>
      <c r="CV159" s="25"/>
      <c r="CZ159" s="25"/>
    </row>
    <row r="160" spans="1:105" s="20" customFormat="1">
      <c r="A160" s="20" t="s">
        <v>2489</v>
      </c>
      <c r="L160" s="25"/>
      <c r="N160" s="201"/>
      <c r="Z160" s="33"/>
      <c r="AE160" s="25"/>
      <c r="AI160" s="25"/>
      <c r="AJ160" s="20" t="s">
        <v>27</v>
      </c>
      <c r="AK160" s="20" t="s">
        <v>2495</v>
      </c>
      <c r="AL160" s="20">
        <v>2</v>
      </c>
      <c r="AM160" s="20" t="s">
        <v>344</v>
      </c>
      <c r="AN160" s="20" t="s">
        <v>845</v>
      </c>
      <c r="AO160" s="20" t="s">
        <v>78</v>
      </c>
      <c r="AP160" s="20" t="s">
        <v>949</v>
      </c>
      <c r="AQ160" s="20" t="s">
        <v>24</v>
      </c>
      <c r="AR160" s="20" t="s">
        <v>23</v>
      </c>
      <c r="AS160" s="20" t="s">
        <v>844</v>
      </c>
      <c r="AT160" s="20" t="s">
        <v>847</v>
      </c>
      <c r="AU160" s="89" t="s">
        <v>1814</v>
      </c>
      <c r="AV160" s="20">
        <v>24</v>
      </c>
      <c r="AW160" s="20">
        <v>64</v>
      </c>
      <c r="AX160" s="20">
        <v>24</v>
      </c>
      <c r="AY160" s="15" t="s">
        <v>80</v>
      </c>
      <c r="AZ160" s="20" t="str">
        <f t="shared" si="245"/>
        <v>1</v>
      </c>
      <c r="BA160" s="20" t="str">
        <f t="shared" si="246"/>
        <v>1</v>
      </c>
      <c r="BB160" s="20" t="str">
        <f t="shared" si="247"/>
        <v>1</v>
      </c>
      <c r="BC160" s="20">
        <v>24</v>
      </c>
      <c r="BD160" s="15" t="s">
        <v>2510</v>
      </c>
      <c r="BE160" s="20" t="str">
        <f t="shared" si="248"/>
        <v>20</v>
      </c>
      <c r="BF160" s="20" t="str">
        <f t="shared" si="249"/>
        <v>1</v>
      </c>
      <c r="BG160" s="20" t="str">
        <f t="shared" si="250"/>
        <v>51</v>
      </c>
      <c r="BH160" s="20" t="s">
        <v>22</v>
      </c>
      <c r="BI160" s="25" t="s">
        <v>22</v>
      </c>
      <c r="CD160" s="155"/>
      <c r="CH160" s="155"/>
      <c r="CV160" s="25"/>
      <c r="CZ160" s="25"/>
    </row>
    <row r="161" spans="1:105" s="20" customFormat="1">
      <c r="A161" s="20" t="s">
        <v>2489</v>
      </c>
      <c r="L161" s="25"/>
      <c r="N161" s="201"/>
      <c r="Z161" s="33"/>
      <c r="AE161" s="25"/>
      <c r="AI161" s="25"/>
      <c r="AJ161" s="20" t="s">
        <v>27</v>
      </c>
      <c r="AK161" s="20" t="s">
        <v>840</v>
      </c>
      <c r="AL161" s="20">
        <v>3</v>
      </c>
      <c r="AM161" s="20" t="s">
        <v>344</v>
      </c>
      <c r="AN161" s="20" t="s">
        <v>845</v>
      </c>
      <c r="AO161" s="20" t="s">
        <v>78</v>
      </c>
      <c r="AP161" s="20" t="s">
        <v>949</v>
      </c>
      <c r="AQ161" s="20" t="s">
        <v>24</v>
      </c>
      <c r="AR161" s="20" t="s">
        <v>23</v>
      </c>
      <c r="AS161" s="20" t="s">
        <v>844</v>
      </c>
      <c r="AT161" s="20" t="s">
        <v>847</v>
      </c>
      <c r="AU161" s="89" t="s">
        <v>1864</v>
      </c>
      <c r="AV161" s="20">
        <v>24</v>
      </c>
      <c r="AW161" s="20">
        <v>94</v>
      </c>
      <c r="AX161" s="20">
        <v>24</v>
      </c>
      <c r="AY161" s="15" t="s">
        <v>80</v>
      </c>
      <c r="AZ161" s="20" t="str">
        <f t="shared" si="245"/>
        <v>1</v>
      </c>
      <c r="BA161" s="20" t="str">
        <f t="shared" si="246"/>
        <v>1</v>
      </c>
      <c r="BB161" s="20" t="str">
        <f t="shared" si="247"/>
        <v>1</v>
      </c>
      <c r="BC161" s="20">
        <v>24</v>
      </c>
      <c r="BD161" s="15" t="s">
        <v>2511</v>
      </c>
      <c r="BE161" s="20" t="str">
        <f t="shared" si="248"/>
        <v>24</v>
      </c>
      <c r="BF161" s="20" t="str">
        <f t="shared" si="249"/>
        <v>6</v>
      </c>
      <c r="BG161" s="20" t="str">
        <f t="shared" si="250"/>
        <v>80</v>
      </c>
      <c r="BH161" s="20" t="s">
        <v>22</v>
      </c>
      <c r="BI161" s="25" t="s">
        <v>22</v>
      </c>
      <c r="CD161" s="155"/>
      <c r="CH161" s="155"/>
      <c r="CV161" s="25"/>
      <c r="CZ161" s="25"/>
    </row>
    <row r="162" spans="1:105" s="20" customFormat="1">
      <c r="A162" s="20" t="s">
        <v>2489</v>
      </c>
      <c r="L162" s="25"/>
      <c r="N162" s="201"/>
      <c r="Z162" s="33"/>
      <c r="AE162" s="25"/>
      <c r="AI162" s="25"/>
      <c r="AJ162" s="20" t="s">
        <v>27</v>
      </c>
      <c r="AK162" s="20" t="s">
        <v>841</v>
      </c>
      <c r="AL162" s="20">
        <v>4</v>
      </c>
      <c r="AM162" s="20" t="s">
        <v>344</v>
      </c>
      <c r="AN162" s="20" t="s">
        <v>845</v>
      </c>
      <c r="AO162" s="20" t="s">
        <v>78</v>
      </c>
      <c r="AP162" s="20" t="s">
        <v>949</v>
      </c>
      <c r="AQ162" s="20" t="s">
        <v>24</v>
      </c>
      <c r="AR162" s="20" t="s">
        <v>23</v>
      </c>
      <c r="AS162" s="20" t="s">
        <v>844</v>
      </c>
      <c r="AT162" s="20" t="s">
        <v>847</v>
      </c>
      <c r="AU162" s="89" t="s">
        <v>1864</v>
      </c>
      <c r="AV162" s="20">
        <v>24</v>
      </c>
      <c r="AW162" s="20">
        <v>94</v>
      </c>
      <c r="AX162" s="20">
        <v>24</v>
      </c>
      <c r="AY162" s="15" t="s">
        <v>80</v>
      </c>
      <c r="AZ162" s="20" t="str">
        <f t="shared" si="245"/>
        <v>1</v>
      </c>
      <c r="BA162" s="20" t="str">
        <f t="shared" si="246"/>
        <v>1</v>
      </c>
      <c r="BB162" s="20" t="str">
        <f t="shared" si="247"/>
        <v>1</v>
      </c>
      <c r="BC162" s="20">
        <v>24</v>
      </c>
      <c r="BD162" s="15" t="s">
        <v>2512</v>
      </c>
      <c r="BE162" s="20" t="str">
        <f t="shared" si="248"/>
        <v>21</v>
      </c>
      <c r="BF162" s="20" t="str">
        <f t="shared" si="249"/>
        <v>8</v>
      </c>
      <c r="BG162" s="20" t="str">
        <f t="shared" si="250"/>
        <v>71</v>
      </c>
      <c r="BH162" s="20" t="s">
        <v>22</v>
      </c>
      <c r="BI162" s="25" t="s">
        <v>22</v>
      </c>
      <c r="CD162" s="155"/>
      <c r="CH162" s="155"/>
      <c r="CV162" s="25"/>
      <c r="CZ162" s="25"/>
    </row>
    <row r="163" spans="1:105" s="20" customFormat="1">
      <c r="A163" s="20" t="s">
        <v>2489</v>
      </c>
      <c r="L163" s="25"/>
      <c r="N163" s="201"/>
      <c r="Z163" s="33"/>
      <c r="AE163" s="25"/>
      <c r="AI163" s="25"/>
      <c r="AJ163" s="20" t="s">
        <v>27</v>
      </c>
      <c r="AK163" s="20" t="s">
        <v>852</v>
      </c>
      <c r="AL163" s="20">
        <v>5</v>
      </c>
      <c r="AM163" s="20" t="s">
        <v>344</v>
      </c>
      <c r="AN163" s="20" t="s">
        <v>845</v>
      </c>
      <c r="AO163" s="20" t="s">
        <v>78</v>
      </c>
      <c r="AP163" s="20" t="s">
        <v>949</v>
      </c>
      <c r="AQ163" s="20" t="s">
        <v>24</v>
      </c>
      <c r="AR163" s="20" t="s">
        <v>23</v>
      </c>
      <c r="AS163" s="20" t="s">
        <v>844</v>
      </c>
      <c r="AT163" s="20" t="s">
        <v>847</v>
      </c>
      <c r="AU163" s="89" t="s">
        <v>849</v>
      </c>
      <c r="AV163" s="20">
        <v>24</v>
      </c>
      <c r="AW163" s="20">
        <v>0</v>
      </c>
      <c r="AX163" s="20">
        <v>24</v>
      </c>
      <c r="AY163" s="15" t="s">
        <v>80</v>
      </c>
      <c r="AZ163" s="20" t="str">
        <f t="shared" si="245"/>
        <v>1</v>
      </c>
      <c r="BA163" s="20" t="str">
        <f t="shared" si="246"/>
        <v>1</v>
      </c>
      <c r="BB163" s="20" t="str">
        <f t="shared" si="247"/>
        <v>1</v>
      </c>
      <c r="BC163" s="20">
        <v>24</v>
      </c>
      <c r="BD163" s="77" t="s">
        <v>80</v>
      </c>
      <c r="BE163" s="20" t="str">
        <f t="shared" si="248"/>
        <v>1</v>
      </c>
      <c r="BF163" s="20" t="str">
        <f t="shared" si="249"/>
        <v>1</v>
      </c>
      <c r="BG163" s="20" t="str">
        <f t="shared" si="250"/>
        <v>1</v>
      </c>
      <c r="BH163" s="20" t="s">
        <v>22</v>
      </c>
      <c r="BI163" s="25" t="s">
        <v>22</v>
      </c>
      <c r="CD163" s="155"/>
      <c r="CH163" s="155"/>
      <c r="CV163" s="25"/>
      <c r="CZ163" s="25"/>
    </row>
    <row r="164" spans="1:105" s="20" customFormat="1">
      <c r="A164" s="20" t="s">
        <v>2489</v>
      </c>
      <c r="L164" s="25"/>
      <c r="N164" s="201"/>
      <c r="Z164" s="33"/>
      <c r="AE164" s="25"/>
      <c r="AI164" s="25"/>
      <c r="AJ164" s="20" t="s">
        <v>27</v>
      </c>
      <c r="AK164" s="20" t="s">
        <v>2506</v>
      </c>
      <c r="AL164" s="20">
        <v>6</v>
      </c>
      <c r="AM164" s="20" t="s">
        <v>344</v>
      </c>
      <c r="AN164" s="20" t="s">
        <v>845</v>
      </c>
      <c r="AO164" s="20" t="s">
        <v>78</v>
      </c>
      <c r="AP164" s="20" t="s">
        <v>949</v>
      </c>
      <c r="AQ164" s="20" t="s">
        <v>24</v>
      </c>
      <c r="AR164" s="20" t="s">
        <v>23</v>
      </c>
      <c r="AS164" s="20" t="s">
        <v>844</v>
      </c>
      <c r="AT164" s="20" t="s">
        <v>847</v>
      </c>
      <c r="AU164" s="89" t="s">
        <v>2513</v>
      </c>
      <c r="AV164" s="20">
        <v>23</v>
      </c>
      <c r="AW164" s="20">
        <v>73</v>
      </c>
      <c r="AX164" s="20">
        <v>24</v>
      </c>
      <c r="AY164" s="15" t="s">
        <v>80</v>
      </c>
      <c r="AZ164" s="20" t="str">
        <f t="shared" si="245"/>
        <v>1</v>
      </c>
      <c r="BA164" s="20" t="str">
        <f t="shared" si="246"/>
        <v>1</v>
      </c>
      <c r="BB164" s="20" t="str">
        <f t="shared" si="247"/>
        <v>1</v>
      </c>
      <c r="BC164" s="20">
        <v>23</v>
      </c>
      <c r="BD164" s="15" t="s">
        <v>2514</v>
      </c>
      <c r="BE164" s="20" t="str">
        <f t="shared" si="248"/>
        <v>17</v>
      </c>
      <c r="BF164" s="20" t="str">
        <f t="shared" si="249"/>
        <v>9</v>
      </c>
      <c r="BG164" s="20" t="str">
        <f t="shared" si="250"/>
        <v>55</v>
      </c>
      <c r="BH164" s="20" t="s">
        <v>22</v>
      </c>
      <c r="BI164" s="25" t="s">
        <v>22</v>
      </c>
      <c r="CD164" s="155"/>
      <c r="CH164" s="155"/>
      <c r="CV164" s="25"/>
      <c r="CZ164" s="25"/>
    </row>
    <row r="165" spans="1:105" s="20" customFormat="1">
      <c r="A165" s="20" t="s">
        <v>2489</v>
      </c>
      <c r="L165" s="25"/>
      <c r="N165" s="201"/>
      <c r="Z165" s="33"/>
      <c r="AE165" s="25"/>
      <c r="AI165" s="25"/>
      <c r="AJ165" s="20" t="s">
        <v>27</v>
      </c>
      <c r="AK165" s="20" t="s">
        <v>842</v>
      </c>
      <c r="AL165" s="20">
        <v>7</v>
      </c>
      <c r="AM165" s="20" t="s">
        <v>344</v>
      </c>
      <c r="AN165" s="20" t="s">
        <v>845</v>
      </c>
      <c r="AO165" s="20" t="s">
        <v>78</v>
      </c>
      <c r="AP165" s="20" t="s">
        <v>949</v>
      </c>
      <c r="AQ165" s="20" t="s">
        <v>24</v>
      </c>
      <c r="AR165" s="20" t="s">
        <v>23</v>
      </c>
      <c r="AS165" s="20" t="s">
        <v>844</v>
      </c>
      <c r="AT165" s="20" t="s">
        <v>847</v>
      </c>
      <c r="AU165" s="89" t="s">
        <v>2515</v>
      </c>
      <c r="AV165" s="20">
        <v>24</v>
      </c>
      <c r="AW165" s="20">
        <v>86</v>
      </c>
      <c r="AX165" s="20">
        <v>24</v>
      </c>
      <c r="AY165" s="15" t="s">
        <v>80</v>
      </c>
      <c r="AZ165" s="20" t="str">
        <f t="shared" si="245"/>
        <v>1</v>
      </c>
      <c r="BA165" s="20" t="str">
        <f t="shared" si="246"/>
        <v>1</v>
      </c>
      <c r="BB165" s="20" t="str">
        <f t="shared" si="247"/>
        <v>1</v>
      </c>
      <c r="BC165" s="20">
        <v>24</v>
      </c>
      <c r="BD165" s="15" t="s">
        <v>2516</v>
      </c>
      <c r="BE165" s="20" t="str">
        <f t="shared" si="248"/>
        <v>23</v>
      </c>
      <c r="BF165" s="20" t="str">
        <f t="shared" si="249"/>
        <v>11</v>
      </c>
      <c r="BG165" s="20" t="str">
        <f t="shared" si="250"/>
        <v>56</v>
      </c>
      <c r="BH165" s="20" t="s">
        <v>22</v>
      </c>
      <c r="BI165" s="25" t="s">
        <v>22</v>
      </c>
      <c r="CD165" s="155"/>
      <c r="CH165" s="155"/>
      <c r="CV165" s="25"/>
      <c r="CZ165" s="25"/>
    </row>
    <row r="166" spans="1:105" s="20" customFormat="1">
      <c r="A166" s="20" t="s">
        <v>2489</v>
      </c>
      <c r="L166" s="25"/>
      <c r="N166" s="201"/>
      <c r="Z166" s="33"/>
      <c r="AE166" s="25"/>
      <c r="AI166" s="25"/>
      <c r="AJ166" s="20" t="s">
        <v>27</v>
      </c>
      <c r="AK166" s="20" t="s">
        <v>843</v>
      </c>
      <c r="AL166" s="20">
        <v>8</v>
      </c>
      <c r="AM166" s="20" t="s">
        <v>344</v>
      </c>
      <c r="AN166" s="20" t="s">
        <v>845</v>
      </c>
      <c r="AO166" s="20" t="s">
        <v>78</v>
      </c>
      <c r="AP166" s="20" t="s">
        <v>949</v>
      </c>
      <c r="AQ166" s="20" t="s">
        <v>24</v>
      </c>
      <c r="AR166" s="20" t="s">
        <v>23</v>
      </c>
      <c r="AS166" s="20" t="s">
        <v>844</v>
      </c>
      <c r="AT166" s="20" t="s">
        <v>847</v>
      </c>
      <c r="AU166" s="89" t="s">
        <v>2517</v>
      </c>
      <c r="AV166" s="20">
        <v>24</v>
      </c>
      <c r="AW166" s="20">
        <v>82</v>
      </c>
      <c r="AX166" s="20">
        <v>24</v>
      </c>
      <c r="AY166" s="15" t="s">
        <v>80</v>
      </c>
      <c r="AZ166" s="20" t="str">
        <f t="shared" si="245"/>
        <v>1</v>
      </c>
      <c r="BA166" s="20" t="str">
        <f t="shared" si="246"/>
        <v>1</v>
      </c>
      <c r="BB166" s="20" t="str">
        <f t="shared" si="247"/>
        <v>1</v>
      </c>
      <c r="BC166" s="20">
        <v>24</v>
      </c>
      <c r="BD166" s="50" t="s">
        <v>2518</v>
      </c>
      <c r="BE166" s="20" t="str">
        <f t="shared" si="248"/>
        <v>27</v>
      </c>
      <c r="BF166" s="20" t="str">
        <f t="shared" si="249"/>
        <v>11</v>
      </c>
      <c r="BG166" s="20" t="str">
        <f t="shared" si="250"/>
        <v>92</v>
      </c>
      <c r="BH166" s="20" t="s">
        <v>22</v>
      </c>
      <c r="BI166" s="25" t="s">
        <v>22</v>
      </c>
      <c r="CD166" s="155"/>
      <c r="CH166" s="155"/>
      <c r="CV166" s="25"/>
      <c r="CZ166" s="25"/>
    </row>
    <row r="167" spans="1:105" s="20" customFormat="1">
      <c r="A167" s="20" t="s">
        <v>2489</v>
      </c>
      <c r="L167" s="25"/>
      <c r="N167" s="201"/>
      <c r="Z167" s="33"/>
      <c r="AE167" s="25"/>
      <c r="AI167" s="25"/>
      <c r="AJ167" s="20" t="s">
        <v>60</v>
      </c>
      <c r="AK167" s="20" t="s">
        <v>851</v>
      </c>
      <c r="AL167" s="20">
        <v>1</v>
      </c>
      <c r="AM167" s="20" t="s">
        <v>552</v>
      </c>
      <c r="AN167" s="20" t="s">
        <v>2530</v>
      </c>
      <c r="AO167" s="20" t="s">
        <v>2519</v>
      </c>
      <c r="AP167" s="20" t="s">
        <v>2428</v>
      </c>
      <c r="AQ167" s="20" t="s">
        <v>24</v>
      </c>
      <c r="AR167" s="20" t="s">
        <v>23</v>
      </c>
      <c r="AS167" s="20" t="s">
        <v>844</v>
      </c>
      <c r="AT167" s="20" t="s">
        <v>22</v>
      </c>
      <c r="AU167" s="202" t="s">
        <v>22</v>
      </c>
      <c r="AV167" s="20" t="s">
        <v>22</v>
      </c>
      <c r="AW167" s="20" t="s">
        <v>22</v>
      </c>
      <c r="AX167" s="20" t="s">
        <v>22</v>
      </c>
      <c r="AY167" s="20" t="s">
        <v>22</v>
      </c>
      <c r="AZ167" s="20" t="s">
        <v>22</v>
      </c>
      <c r="BA167" s="20" t="s">
        <v>22</v>
      </c>
      <c r="BB167" s="20" t="s">
        <v>22</v>
      </c>
      <c r="BC167" s="20">
        <v>24</v>
      </c>
      <c r="BD167" s="15" t="s">
        <v>2520</v>
      </c>
      <c r="BE167" s="20" t="str">
        <f t="shared" si="248"/>
        <v>11</v>
      </c>
      <c r="BF167" s="20" t="str">
        <f t="shared" si="249"/>
        <v>0</v>
      </c>
      <c r="BG167" s="20" t="str">
        <f t="shared" si="250"/>
        <v>30</v>
      </c>
      <c r="BH167" s="20">
        <v>300</v>
      </c>
      <c r="BI167" s="25" t="s">
        <v>22</v>
      </c>
      <c r="CD167" s="155"/>
      <c r="CH167" s="155"/>
      <c r="CV167" s="25"/>
      <c r="CZ167" s="25"/>
    </row>
    <row r="168" spans="1:105" s="20" customFormat="1">
      <c r="A168" s="20" t="s">
        <v>2489</v>
      </c>
      <c r="L168" s="25"/>
      <c r="N168" s="201"/>
      <c r="Z168" s="33"/>
      <c r="AE168" s="25"/>
      <c r="AI168" s="25"/>
      <c r="AJ168" s="20" t="s">
        <v>60</v>
      </c>
      <c r="AK168" s="20" t="s">
        <v>2495</v>
      </c>
      <c r="AL168" s="20">
        <v>2</v>
      </c>
      <c r="AM168" s="20" t="s">
        <v>552</v>
      </c>
      <c r="AN168" s="20" t="s">
        <v>2530</v>
      </c>
      <c r="AO168" s="20" t="s">
        <v>2519</v>
      </c>
      <c r="AP168" s="20" t="s">
        <v>2428</v>
      </c>
      <c r="AQ168" s="20" t="s">
        <v>24</v>
      </c>
      <c r="AR168" s="20" t="s">
        <v>23</v>
      </c>
      <c r="AS168" s="20" t="s">
        <v>844</v>
      </c>
      <c r="AT168" s="20" t="s">
        <v>22</v>
      </c>
      <c r="AU168" s="202" t="s">
        <v>22</v>
      </c>
      <c r="AV168" s="20" t="s">
        <v>22</v>
      </c>
      <c r="AW168" s="20" t="s">
        <v>22</v>
      </c>
      <c r="AX168" s="20" t="s">
        <v>22</v>
      </c>
      <c r="AY168" s="20" t="s">
        <v>22</v>
      </c>
      <c r="AZ168" s="20" t="s">
        <v>22</v>
      </c>
      <c r="BA168" s="20" t="s">
        <v>22</v>
      </c>
      <c r="BB168" s="20" t="s">
        <v>22</v>
      </c>
      <c r="BC168" s="20">
        <v>24</v>
      </c>
      <c r="BD168" s="15" t="s">
        <v>2521</v>
      </c>
      <c r="BE168" s="20" t="str">
        <f t="shared" si="248"/>
        <v>25</v>
      </c>
      <c r="BF168" s="20" t="str">
        <f t="shared" si="249"/>
        <v>2</v>
      </c>
      <c r="BG168" s="20" t="str">
        <f t="shared" si="250"/>
        <v>47</v>
      </c>
      <c r="BH168" s="20">
        <v>300</v>
      </c>
      <c r="BI168" s="25" t="s">
        <v>22</v>
      </c>
      <c r="CD168" s="155"/>
      <c r="CH168" s="155"/>
      <c r="CV168" s="25"/>
      <c r="CZ168" s="25"/>
    </row>
    <row r="169" spans="1:105" s="20" customFormat="1">
      <c r="A169" s="20" t="s">
        <v>2489</v>
      </c>
      <c r="L169" s="25"/>
      <c r="N169" s="201"/>
      <c r="Z169" s="33"/>
      <c r="AE169" s="25"/>
      <c r="AI169" s="25"/>
      <c r="AJ169" s="20" t="s">
        <v>60</v>
      </c>
      <c r="AK169" s="20" t="s">
        <v>840</v>
      </c>
      <c r="AL169" s="20">
        <v>3</v>
      </c>
      <c r="AM169" s="20" t="s">
        <v>552</v>
      </c>
      <c r="AN169" s="20" t="s">
        <v>2530</v>
      </c>
      <c r="AO169" s="20" t="s">
        <v>2519</v>
      </c>
      <c r="AP169" s="20" t="s">
        <v>2428</v>
      </c>
      <c r="AQ169" s="20" t="s">
        <v>24</v>
      </c>
      <c r="AR169" s="20" t="s">
        <v>23</v>
      </c>
      <c r="AS169" s="20" t="s">
        <v>844</v>
      </c>
      <c r="AT169" s="20" t="s">
        <v>22</v>
      </c>
      <c r="AU169" s="202" t="s">
        <v>22</v>
      </c>
      <c r="AV169" s="20" t="s">
        <v>22</v>
      </c>
      <c r="AW169" s="20" t="s">
        <v>22</v>
      </c>
      <c r="AX169" s="20" t="s">
        <v>22</v>
      </c>
      <c r="AY169" s="20" t="s">
        <v>22</v>
      </c>
      <c r="AZ169" s="20" t="s">
        <v>22</v>
      </c>
      <c r="BA169" s="20" t="s">
        <v>22</v>
      </c>
      <c r="BB169" s="20" t="s">
        <v>22</v>
      </c>
      <c r="BC169" s="20">
        <v>24</v>
      </c>
      <c r="BD169" s="15" t="s">
        <v>2522</v>
      </c>
      <c r="BE169" s="20" t="str">
        <f t="shared" si="248"/>
        <v>61</v>
      </c>
      <c r="BF169" s="20" t="str">
        <f t="shared" si="249"/>
        <v>8</v>
      </c>
      <c r="BG169" s="20" t="str">
        <f t="shared" si="250"/>
        <v>114</v>
      </c>
      <c r="BH169" s="20">
        <v>300</v>
      </c>
      <c r="BI169" s="25" t="s">
        <v>22</v>
      </c>
      <c r="CD169" s="155"/>
      <c r="CH169" s="155"/>
      <c r="CV169" s="25"/>
      <c r="CZ169" s="25"/>
    </row>
    <row r="170" spans="1:105" s="20" customFormat="1">
      <c r="A170" s="20" t="s">
        <v>2489</v>
      </c>
      <c r="L170" s="25"/>
      <c r="N170" s="201"/>
      <c r="Z170" s="33"/>
      <c r="AE170" s="25"/>
      <c r="AI170" s="25"/>
      <c r="AJ170" s="20" t="s">
        <v>60</v>
      </c>
      <c r="AK170" s="20" t="s">
        <v>841</v>
      </c>
      <c r="AL170" s="20">
        <v>4</v>
      </c>
      <c r="AM170" s="20" t="s">
        <v>552</v>
      </c>
      <c r="AN170" s="20" t="s">
        <v>2530</v>
      </c>
      <c r="AO170" s="20" t="s">
        <v>2519</v>
      </c>
      <c r="AP170" s="20" t="s">
        <v>2428</v>
      </c>
      <c r="AQ170" s="20" t="s">
        <v>24</v>
      </c>
      <c r="AR170" s="20" t="s">
        <v>23</v>
      </c>
      <c r="AS170" s="20" t="s">
        <v>844</v>
      </c>
      <c r="AT170" s="20" t="s">
        <v>22</v>
      </c>
      <c r="AU170" s="202" t="s">
        <v>22</v>
      </c>
      <c r="AV170" s="20" t="s">
        <v>22</v>
      </c>
      <c r="AW170" s="20" t="s">
        <v>22</v>
      </c>
      <c r="AX170" s="20" t="s">
        <v>22</v>
      </c>
      <c r="AY170" s="20" t="s">
        <v>22</v>
      </c>
      <c r="AZ170" s="20" t="s">
        <v>22</v>
      </c>
      <c r="BA170" s="20" t="s">
        <v>22</v>
      </c>
      <c r="BB170" s="20" t="s">
        <v>22</v>
      </c>
      <c r="BC170" s="20">
        <v>24</v>
      </c>
      <c r="BD170" s="15" t="s">
        <v>2523</v>
      </c>
      <c r="BE170" s="20" t="str">
        <f t="shared" si="248"/>
        <v>17</v>
      </c>
      <c r="BF170" s="20" t="str">
        <f t="shared" si="249"/>
        <v>3</v>
      </c>
      <c r="BG170" s="20" t="str">
        <f t="shared" si="250"/>
        <v>31</v>
      </c>
      <c r="BH170" s="20">
        <v>300</v>
      </c>
      <c r="BI170" s="25" t="s">
        <v>22</v>
      </c>
      <c r="CD170" s="155"/>
      <c r="CH170" s="155"/>
      <c r="CV170" s="25"/>
      <c r="CZ170" s="25"/>
    </row>
    <row r="171" spans="1:105" s="20" customFormat="1">
      <c r="A171" s="20" t="s">
        <v>2489</v>
      </c>
      <c r="L171" s="25"/>
      <c r="N171" s="201"/>
      <c r="Z171" s="33"/>
      <c r="AE171" s="25"/>
      <c r="AI171" s="25"/>
      <c r="AJ171" s="20" t="s">
        <v>60</v>
      </c>
      <c r="AK171" s="20" t="s">
        <v>852</v>
      </c>
      <c r="AL171" s="20">
        <v>5</v>
      </c>
      <c r="AM171" s="20" t="s">
        <v>552</v>
      </c>
      <c r="AN171" s="20" t="s">
        <v>2530</v>
      </c>
      <c r="AO171" s="20" t="s">
        <v>2519</v>
      </c>
      <c r="AP171" s="20" t="s">
        <v>2428</v>
      </c>
      <c r="AQ171" s="20" t="s">
        <v>24</v>
      </c>
      <c r="AR171" s="20" t="s">
        <v>23</v>
      </c>
      <c r="AS171" s="20" t="s">
        <v>844</v>
      </c>
      <c r="AT171" s="20" t="s">
        <v>22</v>
      </c>
      <c r="AU171" s="202" t="s">
        <v>22</v>
      </c>
      <c r="AV171" s="20" t="s">
        <v>22</v>
      </c>
      <c r="AW171" s="20" t="s">
        <v>22</v>
      </c>
      <c r="AX171" s="20" t="s">
        <v>22</v>
      </c>
      <c r="AY171" s="20" t="s">
        <v>22</v>
      </c>
      <c r="AZ171" s="20" t="s">
        <v>22</v>
      </c>
      <c r="BA171" s="20" t="s">
        <v>22</v>
      </c>
      <c r="BB171" s="20" t="s">
        <v>22</v>
      </c>
      <c r="BC171" s="20">
        <v>24</v>
      </c>
      <c r="BD171" s="15" t="s">
        <v>2524</v>
      </c>
      <c r="BE171" s="20" t="str">
        <f t="shared" si="248"/>
        <v>25</v>
      </c>
      <c r="BF171" s="20" t="str">
        <f t="shared" si="249"/>
        <v>7</v>
      </c>
      <c r="BG171" s="20" t="str">
        <f t="shared" si="250"/>
        <v>39</v>
      </c>
      <c r="BH171" s="20">
        <v>300</v>
      </c>
      <c r="BI171" s="25" t="s">
        <v>22</v>
      </c>
      <c r="CD171" s="155"/>
      <c r="CH171" s="155"/>
      <c r="CV171" s="25"/>
      <c r="CZ171" s="25"/>
    </row>
    <row r="172" spans="1:105" s="20" customFormat="1">
      <c r="A172" s="20" t="s">
        <v>2489</v>
      </c>
      <c r="L172" s="25"/>
      <c r="N172" s="201"/>
      <c r="Z172" s="33"/>
      <c r="AE172" s="25"/>
      <c r="AI172" s="25"/>
      <c r="AJ172" s="20" t="s">
        <v>60</v>
      </c>
      <c r="AK172" s="20" t="s">
        <v>2506</v>
      </c>
      <c r="AL172" s="20">
        <v>6</v>
      </c>
      <c r="AM172" s="20" t="s">
        <v>552</v>
      </c>
      <c r="AN172" s="20" t="s">
        <v>2530</v>
      </c>
      <c r="AO172" s="20" t="s">
        <v>2519</v>
      </c>
      <c r="AP172" s="20" t="s">
        <v>2428</v>
      </c>
      <c r="AQ172" s="20" t="s">
        <v>24</v>
      </c>
      <c r="AR172" s="20" t="s">
        <v>23</v>
      </c>
      <c r="AS172" s="20" t="s">
        <v>844</v>
      </c>
      <c r="AT172" s="20" t="s">
        <v>22</v>
      </c>
      <c r="AU172" s="202" t="s">
        <v>22</v>
      </c>
      <c r="AV172" s="20" t="s">
        <v>22</v>
      </c>
      <c r="AW172" s="20" t="s">
        <v>22</v>
      </c>
      <c r="AX172" s="20" t="s">
        <v>22</v>
      </c>
      <c r="AY172" s="20" t="s">
        <v>22</v>
      </c>
      <c r="AZ172" s="20" t="s">
        <v>22</v>
      </c>
      <c r="BA172" s="20" t="s">
        <v>22</v>
      </c>
      <c r="BB172" s="20" t="s">
        <v>22</v>
      </c>
      <c r="BC172" s="20">
        <v>23</v>
      </c>
      <c r="BD172" s="15" t="s">
        <v>2525</v>
      </c>
      <c r="BE172" s="20" t="str">
        <f t="shared" si="248"/>
        <v>30</v>
      </c>
      <c r="BF172" s="20" t="str">
        <f t="shared" si="249"/>
        <v>11</v>
      </c>
      <c r="BG172" s="20" t="str">
        <f t="shared" si="250"/>
        <v>43</v>
      </c>
      <c r="BH172" s="20">
        <v>300</v>
      </c>
      <c r="BI172" s="25" t="s">
        <v>22</v>
      </c>
      <c r="CD172" s="155"/>
      <c r="CH172" s="155"/>
      <c r="CV172" s="25"/>
      <c r="CZ172" s="25"/>
    </row>
    <row r="173" spans="1:105" s="20" customFormat="1">
      <c r="A173" s="20" t="s">
        <v>2489</v>
      </c>
      <c r="L173" s="25"/>
      <c r="N173" s="201"/>
      <c r="Z173" s="33"/>
      <c r="AE173" s="25"/>
      <c r="AI173" s="25"/>
      <c r="AJ173" s="20" t="s">
        <v>60</v>
      </c>
      <c r="AK173" s="20" t="s">
        <v>842</v>
      </c>
      <c r="AL173" s="20">
        <v>7</v>
      </c>
      <c r="AM173" s="20" t="s">
        <v>552</v>
      </c>
      <c r="AN173" s="20" t="s">
        <v>2530</v>
      </c>
      <c r="AO173" s="20" t="s">
        <v>2519</v>
      </c>
      <c r="AP173" s="20" t="s">
        <v>2428</v>
      </c>
      <c r="AQ173" s="20" t="s">
        <v>24</v>
      </c>
      <c r="AR173" s="20" t="s">
        <v>23</v>
      </c>
      <c r="AS173" s="20" t="s">
        <v>844</v>
      </c>
      <c r="AT173" s="20" t="s">
        <v>22</v>
      </c>
      <c r="AU173" s="202" t="s">
        <v>22</v>
      </c>
      <c r="AV173" s="20" t="s">
        <v>22</v>
      </c>
      <c r="AW173" s="20" t="s">
        <v>22</v>
      </c>
      <c r="AX173" s="20" t="s">
        <v>22</v>
      </c>
      <c r="AY173" s="20" t="s">
        <v>22</v>
      </c>
      <c r="AZ173" s="20" t="s">
        <v>22</v>
      </c>
      <c r="BA173" s="20" t="s">
        <v>22</v>
      </c>
      <c r="BB173" s="20" t="s">
        <v>22</v>
      </c>
      <c r="BC173" s="20">
        <v>24</v>
      </c>
      <c r="BD173" s="15" t="s">
        <v>2526</v>
      </c>
      <c r="BE173" s="20" t="str">
        <f t="shared" si="248"/>
        <v>96</v>
      </c>
      <c r="BF173" s="20" t="str">
        <f t="shared" si="249"/>
        <v>0</v>
      </c>
      <c r="BG173" s="20" t="str">
        <f t="shared" si="250"/>
        <v>196</v>
      </c>
      <c r="BH173" s="20">
        <v>300</v>
      </c>
      <c r="BI173" s="25" t="s">
        <v>22</v>
      </c>
      <c r="CD173" s="155"/>
      <c r="CH173" s="155"/>
      <c r="CV173" s="25"/>
      <c r="CZ173" s="25"/>
    </row>
    <row r="174" spans="1:105" s="20" customFormat="1">
      <c r="A174" s="20" t="s">
        <v>2489</v>
      </c>
      <c r="L174" s="25"/>
      <c r="N174" s="201"/>
      <c r="Z174" s="33"/>
      <c r="AE174" s="25"/>
      <c r="AI174" s="25"/>
      <c r="AJ174" s="20" t="s">
        <v>60</v>
      </c>
      <c r="AK174" s="20" t="s">
        <v>843</v>
      </c>
      <c r="AL174" s="20">
        <v>8</v>
      </c>
      <c r="AM174" s="20" t="s">
        <v>552</v>
      </c>
      <c r="AN174" s="20" t="s">
        <v>2530</v>
      </c>
      <c r="AO174" s="20" t="s">
        <v>2519</v>
      </c>
      <c r="AP174" s="20" t="s">
        <v>2428</v>
      </c>
      <c r="AQ174" s="20" t="s">
        <v>24</v>
      </c>
      <c r="AR174" s="20" t="s">
        <v>23</v>
      </c>
      <c r="AS174" s="20" t="s">
        <v>844</v>
      </c>
      <c r="AT174" s="20" t="s">
        <v>22</v>
      </c>
      <c r="AU174" s="202" t="s">
        <v>22</v>
      </c>
      <c r="AV174" s="20" t="s">
        <v>22</v>
      </c>
      <c r="AW174" s="20" t="s">
        <v>22</v>
      </c>
      <c r="AX174" s="20" t="s">
        <v>22</v>
      </c>
      <c r="AY174" s="20" t="s">
        <v>22</v>
      </c>
      <c r="AZ174" s="20" t="s">
        <v>22</v>
      </c>
      <c r="BA174" s="20" t="s">
        <v>22</v>
      </c>
      <c r="BB174" s="20" t="s">
        <v>22</v>
      </c>
      <c r="BC174" s="20">
        <v>24</v>
      </c>
      <c r="BD174" s="50" t="s">
        <v>2527</v>
      </c>
      <c r="BE174" s="20" t="str">
        <f t="shared" si="248"/>
        <v>41</v>
      </c>
      <c r="BF174" s="20" t="str">
        <f t="shared" si="249"/>
        <v>21</v>
      </c>
      <c r="BG174" s="20" t="str">
        <f t="shared" si="250"/>
        <v>61</v>
      </c>
      <c r="BH174" s="20">
        <v>300</v>
      </c>
      <c r="BI174" s="25" t="s">
        <v>22</v>
      </c>
      <c r="CD174" s="155"/>
      <c r="CH174" s="155"/>
      <c r="CV174" s="25"/>
      <c r="CZ174" s="25"/>
    </row>
    <row r="175" spans="1:105" s="44" customFormat="1">
      <c r="L175" s="45"/>
      <c r="N175" s="127"/>
      <c r="Z175" s="64"/>
      <c r="AE175" s="45"/>
      <c r="AI175" s="45"/>
      <c r="AU175" s="85"/>
      <c r="BI175" s="45"/>
      <c r="CD175" s="157"/>
      <c r="CH175" s="157"/>
      <c r="CV175" s="45"/>
      <c r="CZ175" s="45"/>
    </row>
    <row r="176" spans="1:105" s="11" customFormat="1">
      <c r="A176" s="11" t="s">
        <v>1525</v>
      </c>
      <c r="B176" s="11" t="s">
        <v>835</v>
      </c>
      <c r="C176" s="11" t="s">
        <v>34</v>
      </c>
      <c r="D176" s="11" t="s">
        <v>1263</v>
      </c>
      <c r="E176" s="11" t="s">
        <v>11</v>
      </c>
      <c r="F176" s="94" t="s">
        <v>2325</v>
      </c>
      <c r="G176" s="11" t="s">
        <v>836</v>
      </c>
      <c r="H176" s="16" t="s">
        <v>1004</v>
      </c>
      <c r="I176" s="10" t="s">
        <v>966</v>
      </c>
      <c r="J176" s="14" t="s">
        <v>967</v>
      </c>
      <c r="K176" s="11" t="s">
        <v>968</v>
      </c>
      <c r="L176" s="24">
        <v>44144</v>
      </c>
      <c r="M176" s="11" t="s">
        <v>969</v>
      </c>
      <c r="N176" s="134">
        <v>43983</v>
      </c>
      <c r="O176" s="11" t="s">
        <v>24</v>
      </c>
      <c r="P176" s="11" t="s">
        <v>24</v>
      </c>
      <c r="Q176" s="11" t="s">
        <v>236</v>
      </c>
      <c r="R176" s="11" t="s">
        <v>89</v>
      </c>
      <c r="S176" s="11" t="s">
        <v>48</v>
      </c>
      <c r="T176" s="11" t="s">
        <v>23</v>
      </c>
      <c r="U176" s="11" t="s">
        <v>23</v>
      </c>
      <c r="V176" s="11">
        <v>750</v>
      </c>
      <c r="W176" s="11" t="s">
        <v>24</v>
      </c>
      <c r="X176" s="11" t="s">
        <v>370</v>
      </c>
      <c r="Y176" s="11" t="s">
        <v>970</v>
      </c>
      <c r="Z176" s="25" t="s">
        <v>971</v>
      </c>
      <c r="AA176" s="20" t="s">
        <v>838</v>
      </c>
      <c r="AB176" s="11" t="s">
        <v>451</v>
      </c>
      <c r="AC176" s="11" t="s">
        <v>127</v>
      </c>
      <c r="AD176" s="11" t="s">
        <v>1317</v>
      </c>
      <c r="AE176" s="36" t="s">
        <v>972</v>
      </c>
      <c r="AF176" s="11" t="s">
        <v>137</v>
      </c>
      <c r="AG176" s="11" t="s">
        <v>452</v>
      </c>
      <c r="AH176" s="11" t="s">
        <v>452</v>
      </c>
      <c r="AI176" s="25" t="s">
        <v>22</v>
      </c>
      <c r="AJ176" s="11" t="s">
        <v>27</v>
      </c>
      <c r="AK176" s="11" t="s">
        <v>851</v>
      </c>
      <c r="AL176" s="11">
        <v>1</v>
      </c>
      <c r="AM176" s="11" t="s">
        <v>432</v>
      </c>
      <c r="AN176" s="11" t="s">
        <v>44</v>
      </c>
      <c r="AO176" s="17" t="s">
        <v>996</v>
      </c>
      <c r="AP176" s="17" t="s">
        <v>995</v>
      </c>
      <c r="AQ176" s="11" t="s">
        <v>24</v>
      </c>
      <c r="AR176" s="11" t="s">
        <v>23</v>
      </c>
      <c r="AS176" s="11" t="s">
        <v>844</v>
      </c>
      <c r="AT176" s="11" t="s">
        <v>846</v>
      </c>
      <c r="AU176" s="87" t="s">
        <v>974</v>
      </c>
      <c r="AV176" s="11">
        <v>75</v>
      </c>
      <c r="AW176" s="11">
        <v>11</v>
      </c>
      <c r="AX176" s="11">
        <v>75</v>
      </c>
      <c r="AY176" s="15" t="s">
        <v>979</v>
      </c>
      <c r="AZ176" s="11" t="str">
        <f t="shared" ref="AZ176:AZ187" si="251">LEFT(AY176,FIND(" ", AY176)-1)</f>
        <v>200</v>
      </c>
      <c r="BA176" s="15">
        <v>200</v>
      </c>
      <c r="BB176" s="11" t="str">
        <f t="shared" ref="BB176:BB187" si="252">MID(LEFT(AY176,FIND(")",AY176)-1),FIND("–",AY176)+1,LEN(AY176))</f>
        <v>205</v>
      </c>
      <c r="BC176" s="11">
        <v>75</v>
      </c>
      <c r="BD176" s="15" t="s">
        <v>982</v>
      </c>
      <c r="BE176" s="11" t="str">
        <f t="shared" ref="BE176:BE187" si="253">LEFT(BD176,FIND(" ", BD176)-1)</f>
        <v>212</v>
      </c>
      <c r="BF176" s="15" t="s">
        <v>998</v>
      </c>
      <c r="BG176" s="11" t="str">
        <f t="shared" ref="BG176:BG187" si="254">MID(LEFT(BD176,FIND(")",BD176)-1),FIND("–",BD176)+1,LEN(BD176))</f>
        <v>359</v>
      </c>
      <c r="BH176" s="11" t="s">
        <v>22</v>
      </c>
      <c r="BI176" s="25" t="s">
        <v>22</v>
      </c>
      <c r="BJ176" s="11" t="s">
        <v>26</v>
      </c>
      <c r="BK176" s="11" t="s">
        <v>22</v>
      </c>
      <c r="BL176" s="11" t="s">
        <v>22</v>
      </c>
      <c r="BM176" s="11" t="s">
        <v>22</v>
      </c>
      <c r="BN176" s="11" t="s">
        <v>22</v>
      </c>
      <c r="BO176" s="11" t="s">
        <v>22</v>
      </c>
      <c r="BP176" s="11" t="s">
        <v>22</v>
      </c>
      <c r="BQ176" s="11" t="s">
        <v>22</v>
      </c>
      <c r="BR176" s="11" t="s">
        <v>22</v>
      </c>
      <c r="BS176" s="11" t="s">
        <v>22</v>
      </c>
      <c r="BT176" s="11" t="s">
        <v>22</v>
      </c>
      <c r="BU176" s="11" t="s">
        <v>22</v>
      </c>
      <c r="BV176" s="11" t="s">
        <v>22</v>
      </c>
      <c r="BW176" s="11" t="s">
        <v>22</v>
      </c>
      <c r="BX176" s="11" t="s">
        <v>22</v>
      </c>
      <c r="BY176" s="11" t="s">
        <v>22</v>
      </c>
      <c r="BZ176" s="11" t="s">
        <v>22</v>
      </c>
      <c r="CA176" s="11" t="s">
        <v>22</v>
      </c>
      <c r="CB176" s="11" t="s">
        <v>22</v>
      </c>
      <c r="CC176" s="11" t="s">
        <v>22</v>
      </c>
      <c r="CD176" s="103" t="s">
        <v>22</v>
      </c>
      <c r="CE176" s="94" t="s">
        <v>22</v>
      </c>
      <c r="CF176" s="94" t="s">
        <v>22</v>
      </c>
      <c r="CG176" s="94" t="s">
        <v>22</v>
      </c>
      <c r="CH176" s="155" t="s">
        <v>26</v>
      </c>
      <c r="CI176" s="94" t="s">
        <v>22</v>
      </c>
      <c r="CJ176" s="94" t="s">
        <v>22</v>
      </c>
      <c r="CK176" s="94" t="s">
        <v>22</v>
      </c>
      <c r="CL176" s="94" t="s">
        <v>22</v>
      </c>
      <c r="CM176" s="94" t="s">
        <v>22</v>
      </c>
      <c r="CN176" s="94" t="s">
        <v>22</v>
      </c>
      <c r="CO176" s="94" t="s">
        <v>22</v>
      </c>
      <c r="CP176" s="94" t="s">
        <v>22</v>
      </c>
      <c r="CQ176" s="94" t="s">
        <v>22</v>
      </c>
      <c r="CR176" s="94" t="s">
        <v>22</v>
      </c>
      <c r="CS176" s="94" t="s">
        <v>22</v>
      </c>
      <c r="CT176" s="94" t="s">
        <v>22</v>
      </c>
      <c r="CU176" s="94" t="s">
        <v>22</v>
      </c>
      <c r="CV176" s="98" t="s">
        <v>22</v>
      </c>
      <c r="CW176" s="11" t="s">
        <v>848</v>
      </c>
      <c r="CX176" s="11" t="s">
        <v>22</v>
      </c>
      <c r="CY176" s="11" t="s">
        <v>965</v>
      </c>
      <c r="CZ176" s="98" t="s">
        <v>24</v>
      </c>
      <c r="DA176" s="11" t="s">
        <v>68</v>
      </c>
    </row>
    <row r="177" spans="1:105" s="11" customFormat="1">
      <c r="A177" s="11" t="s">
        <v>1525</v>
      </c>
      <c r="L177" s="25"/>
      <c r="N177" s="125"/>
      <c r="Z177" s="25"/>
      <c r="AE177" s="36"/>
      <c r="AI177" s="25"/>
      <c r="AJ177" s="11" t="s">
        <v>27</v>
      </c>
      <c r="AK177" s="11" t="s">
        <v>840</v>
      </c>
      <c r="AL177" s="11">
        <v>2</v>
      </c>
      <c r="AM177" s="11" t="s">
        <v>432</v>
      </c>
      <c r="AN177" s="11" t="s">
        <v>44</v>
      </c>
      <c r="AO177" s="17" t="s">
        <v>996</v>
      </c>
      <c r="AP177" s="17" t="s">
        <v>995</v>
      </c>
      <c r="AQ177" s="11" t="s">
        <v>24</v>
      </c>
      <c r="AR177" s="11" t="s">
        <v>23</v>
      </c>
      <c r="AS177" s="11" t="s">
        <v>844</v>
      </c>
      <c r="AT177" s="11" t="s">
        <v>846</v>
      </c>
      <c r="AU177" s="84" t="s">
        <v>973</v>
      </c>
      <c r="AV177" s="11">
        <v>148</v>
      </c>
      <c r="AW177" s="11">
        <v>99</v>
      </c>
      <c r="AX177" s="11">
        <v>150</v>
      </c>
      <c r="AY177" s="15" t="s">
        <v>980</v>
      </c>
      <c r="AZ177" s="11" t="str">
        <f t="shared" si="251"/>
        <v>200</v>
      </c>
      <c r="BA177" s="15">
        <v>200</v>
      </c>
      <c r="BB177" s="11" t="str">
        <f t="shared" si="252"/>
        <v>202</v>
      </c>
      <c r="BC177" s="11">
        <v>148</v>
      </c>
      <c r="BD177" s="15" t="s">
        <v>983</v>
      </c>
      <c r="BE177" s="11" t="str">
        <f t="shared" si="253"/>
        <v>2,295</v>
      </c>
      <c r="BF177" s="15" t="s">
        <v>999</v>
      </c>
      <c r="BG177" s="11" t="str">
        <f t="shared" si="254"/>
        <v>5,370</v>
      </c>
      <c r="BH177" s="11" t="s">
        <v>22</v>
      </c>
      <c r="BI177" s="25" t="s">
        <v>22</v>
      </c>
      <c r="CD177" s="155"/>
      <c r="CH177" s="155"/>
      <c r="CV177" s="25"/>
      <c r="CW177" s="11" t="s">
        <v>994</v>
      </c>
      <c r="CZ177" s="25"/>
    </row>
    <row r="178" spans="1:105" s="11" customFormat="1">
      <c r="A178" s="11" t="s">
        <v>1525</v>
      </c>
      <c r="L178" s="25"/>
      <c r="N178" s="125"/>
      <c r="Z178" s="25"/>
      <c r="AE178" s="36"/>
      <c r="AI178" s="25"/>
      <c r="AJ178" s="11" t="s">
        <v>27</v>
      </c>
      <c r="AK178" s="11" t="s">
        <v>841</v>
      </c>
      <c r="AL178" s="11">
        <v>3</v>
      </c>
      <c r="AM178" s="11" t="s">
        <v>432</v>
      </c>
      <c r="AN178" s="11" t="s">
        <v>44</v>
      </c>
      <c r="AO178" s="17" t="s">
        <v>996</v>
      </c>
      <c r="AP178" s="17" t="s">
        <v>995</v>
      </c>
      <c r="AQ178" s="11" t="s">
        <v>24</v>
      </c>
      <c r="AR178" s="11" t="s">
        <v>23</v>
      </c>
      <c r="AS178" s="11" t="s">
        <v>844</v>
      </c>
      <c r="AT178" s="11" t="s">
        <v>846</v>
      </c>
      <c r="AU178" s="84" t="s">
        <v>973</v>
      </c>
      <c r="AV178" s="11">
        <v>150</v>
      </c>
      <c r="AW178" s="11">
        <v>99</v>
      </c>
      <c r="AX178" s="11">
        <v>150</v>
      </c>
      <c r="AY178" s="15" t="s">
        <v>981</v>
      </c>
      <c r="AZ178" s="11" t="str">
        <f t="shared" si="251"/>
        <v>200</v>
      </c>
      <c r="BA178" s="15">
        <v>200</v>
      </c>
      <c r="BB178" s="11" t="str">
        <f t="shared" si="252"/>
        <v>228</v>
      </c>
      <c r="BC178" s="11">
        <v>150</v>
      </c>
      <c r="BD178" s="15" t="s">
        <v>984</v>
      </c>
      <c r="BE178" s="11" t="str">
        <f t="shared" si="253"/>
        <v>2,432</v>
      </c>
      <c r="BF178" s="15" t="s">
        <v>1000</v>
      </c>
      <c r="BG178" s="11" t="str">
        <f t="shared" si="254"/>
        <v>5,226</v>
      </c>
      <c r="BH178" s="11" t="s">
        <v>22</v>
      </c>
      <c r="BI178" s="25" t="s">
        <v>22</v>
      </c>
      <c r="CD178" s="155"/>
      <c r="CH178" s="155"/>
      <c r="CV178" s="25"/>
      <c r="CZ178" s="25"/>
    </row>
    <row r="179" spans="1:105" s="11" customFormat="1">
      <c r="A179" s="11" t="s">
        <v>1525</v>
      </c>
      <c r="L179" s="25"/>
      <c r="N179" s="125"/>
      <c r="Z179" s="25"/>
      <c r="AE179" s="36"/>
      <c r="AI179" s="25"/>
      <c r="AJ179" s="11" t="s">
        <v>27</v>
      </c>
      <c r="AK179" s="11" t="s">
        <v>852</v>
      </c>
      <c r="AL179" s="11">
        <v>4</v>
      </c>
      <c r="AM179" s="11" t="s">
        <v>432</v>
      </c>
      <c r="AN179" s="11" t="s">
        <v>44</v>
      </c>
      <c r="AO179" s="17" t="s">
        <v>996</v>
      </c>
      <c r="AP179" s="17" t="s">
        <v>995</v>
      </c>
      <c r="AQ179" s="11" t="s">
        <v>24</v>
      </c>
      <c r="AR179" s="11" t="s">
        <v>23</v>
      </c>
      <c r="AS179" s="11" t="s">
        <v>844</v>
      </c>
      <c r="AT179" s="11" t="s">
        <v>846</v>
      </c>
      <c r="AU179" s="88" t="s">
        <v>849</v>
      </c>
      <c r="AV179" s="11">
        <v>75</v>
      </c>
      <c r="AW179" s="11">
        <v>0</v>
      </c>
      <c r="AX179" s="11">
        <v>75</v>
      </c>
      <c r="AY179" s="15" t="s">
        <v>985</v>
      </c>
      <c r="AZ179" s="11" t="str">
        <f t="shared" si="251"/>
        <v>200</v>
      </c>
      <c r="BA179" s="15">
        <v>200</v>
      </c>
      <c r="BB179" s="11" t="str">
        <f t="shared" si="252"/>
        <v>206</v>
      </c>
      <c r="BC179" s="11">
        <v>75</v>
      </c>
      <c r="BD179" s="15" t="s">
        <v>987</v>
      </c>
      <c r="BE179" s="11" t="str">
        <f t="shared" si="253"/>
        <v>200</v>
      </c>
      <c r="BF179" s="15" t="s">
        <v>1001</v>
      </c>
      <c r="BG179" s="11" t="str">
        <f t="shared" si="254"/>
        <v>203</v>
      </c>
      <c r="BH179" s="11" t="s">
        <v>22</v>
      </c>
      <c r="BI179" s="25" t="s">
        <v>22</v>
      </c>
      <c r="CD179" s="155"/>
      <c r="CH179" s="155"/>
      <c r="CV179" s="25"/>
      <c r="CZ179" s="25"/>
    </row>
    <row r="180" spans="1:105" s="11" customFormat="1">
      <c r="A180" s="11" t="s">
        <v>1525</v>
      </c>
      <c r="L180" s="25"/>
      <c r="N180" s="125"/>
      <c r="Z180" s="25"/>
      <c r="AE180" s="36"/>
      <c r="AI180" s="25"/>
      <c r="AJ180" s="11" t="s">
        <v>27</v>
      </c>
      <c r="AK180" s="11" t="s">
        <v>842</v>
      </c>
      <c r="AL180" s="11">
        <v>5</v>
      </c>
      <c r="AM180" s="11" t="s">
        <v>432</v>
      </c>
      <c r="AN180" s="11" t="s">
        <v>44</v>
      </c>
      <c r="AO180" s="17" t="s">
        <v>996</v>
      </c>
      <c r="AP180" s="17" t="s">
        <v>995</v>
      </c>
      <c r="AQ180" s="11" t="s">
        <v>24</v>
      </c>
      <c r="AR180" s="11" t="s">
        <v>23</v>
      </c>
      <c r="AS180" s="11" t="s">
        <v>844</v>
      </c>
      <c r="AT180" s="11" t="s">
        <v>846</v>
      </c>
      <c r="AU180" s="84" t="s">
        <v>850</v>
      </c>
      <c r="AV180" s="11">
        <v>149</v>
      </c>
      <c r="AW180" s="11">
        <v>93</v>
      </c>
      <c r="AX180" s="11">
        <v>150</v>
      </c>
      <c r="AY180" s="15" t="s">
        <v>980</v>
      </c>
      <c r="AZ180" s="11" t="str">
        <f t="shared" si="251"/>
        <v>200</v>
      </c>
      <c r="BA180" s="15">
        <v>200</v>
      </c>
      <c r="BB180" s="11" t="str">
        <f t="shared" si="252"/>
        <v>202</v>
      </c>
      <c r="BC180" s="11">
        <v>149</v>
      </c>
      <c r="BD180" s="15" t="s">
        <v>988</v>
      </c>
      <c r="BE180" s="20" t="str">
        <f t="shared" si="253"/>
        <v>937</v>
      </c>
      <c r="BF180" s="50" t="s">
        <v>1002</v>
      </c>
      <c r="BG180" s="20" t="str">
        <f t="shared" si="254"/>
        <v>2,101</v>
      </c>
      <c r="BH180" s="11" t="s">
        <v>22</v>
      </c>
      <c r="BI180" s="25" t="s">
        <v>22</v>
      </c>
      <c r="CD180" s="155"/>
      <c r="CH180" s="155"/>
      <c r="CV180" s="25"/>
      <c r="CZ180" s="25"/>
    </row>
    <row r="181" spans="1:105" s="11" customFormat="1">
      <c r="A181" s="11" t="s">
        <v>1525</v>
      </c>
      <c r="L181" s="25"/>
      <c r="N181" s="125"/>
      <c r="Z181" s="25"/>
      <c r="AE181" s="36"/>
      <c r="AI181" s="25"/>
      <c r="AJ181" s="11" t="s">
        <v>27</v>
      </c>
      <c r="AK181" s="11" t="s">
        <v>843</v>
      </c>
      <c r="AL181" s="11">
        <v>6</v>
      </c>
      <c r="AM181" s="11" t="s">
        <v>432</v>
      </c>
      <c r="AN181" s="11" t="s">
        <v>44</v>
      </c>
      <c r="AO181" s="17" t="s">
        <v>996</v>
      </c>
      <c r="AP181" s="17" t="s">
        <v>995</v>
      </c>
      <c r="AQ181" s="11" t="s">
        <v>24</v>
      </c>
      <c r="AR181" s="11" t="s">
        <v>23</v>
      </c>
      <c r="AS181" s="11" t="s">
        <v>844</v>
      </c>
      <c r="AT181" s="11" t="s">
        <v>846</v>
      </c>
      <c r="AU181" s="84" t="s">
        <v>975</v>
      </c>
      <c r="AV181" s="11">
        <v>148</v>
      </c>
      <c r="AW181" s="11">
        <v>89</v>
      </c>
      <c r="AX181" s="11">
        <v>150</v>
      </c>
      <c r="AY181" s="15" t="s">
        <v>986</v>
      </c>
      <c r="AZ181" s="11" t="str">
        <f t="shared" si="251"/>
        <v>200</v>
      </c>
      <c r="BA181" s="15">
        <v>200</v>
      </c>
      <c r="BB181" s="11" t="str">
        <f t="shared" si="252"/>
        <v>223</v>
      </c>
      <c r="BC181" s="11">
        <v>148</v>
      </c>
      <c r="BD181" s="50" t="s">
        <v>989</v>
      </c>
      <c r="BE181" s="11" t="str">
        <f t="shared" si="253"/>
        <v>929</v>
      </c>
      <c r="BF181" s="15" t="s">
        <v>1003</v>
      </c>
      <c r="BG181" s="11" t="str">
        <f t="shared" si="254"/>
        <v>2,208</v>
      </c>
      <c r="BH181" s="11" t="s">
        <v>22</v>
      </c>
      <c r="BI181" s="25" t="s">
        <v>22</v>
      </c>
      <c r="CD181" s="155"/>
      <c r="CH181" s="155"/>
      <c r="CV181" s="25"/>
      <c r="CZ181" s="25"/>
    </row>
    <row r="182" spans="1:105" s="11" customFormat="1">
      <c r="A182" s="11" t="s">
        <v>1525</v>
      </c>
      <c r="L182" s="25"/>
      <c r="N182" s="125"/>
      <c r="Z182" s="25"/>
      <c r="AE182" s="36"/>
      <c r="AI182" s="25"/>
      <c r="AJ182" s="11" t="s">
        <v>27</v>
      </c>
      <c r="AK182" s="11" t="s">
        <v>851</v>
      </c>
      <c r="AL182" s="11">
        <v>1</v>
      </c>
      <c r="AM182" s="17" t="s">
        <v>344</v>
      </c>
      <c r="AN182" s="11" t="s">
        <v>845</v>
      </c>
      <c r="AO182" s="17" t="s">
        <v>997</v>
      </c>
      <c r="AP182" s="17" t="s">
        <v>995</v>
      </c>
      <c r="AQ182" s="11" t="s">
        <v>24</v>
      </c>
      <c r="AR182" s="11" t="s">
        <v>23</v>
      </c>
      <c r="AS182" s="11" t="s">
        <v>844</v>
      </c>
      <c r="AT182" s="11" t="s">
        <v>847</v>
      </c>
      <c r="AU182" s="84" t="s">
        <v>849</v>
      </c>
      <c r="AV182" s="11">
        <v>75</v>
      </c>
      <c r="AW182" s="18">
        <v>0</v>
      </c>
      <c r="AX182" s="11">
        <v>75</v>
      </c>
      <c r="AY182" s="15" t="s">
        <v>460</v>
      </c>
      <c r="AZ182" s="11" t="str">
        <f t="shared" si="251"/>
        <v>2</v>
      </c>
      <c r="BA182" s="11" t="str">
        <f t="shared" ref="BA182:BA187" si="255">MID(LEFT(AY182,FIND("–",AY182)-1),FIND("(",AY182)+1,LEN(AY182))</f>
        <v>2</v>
      </c>
      <c r="BB182" s="11" t="str">
        <f t="shared" si="252"/>
        <v>2</v>
      </c>
      <c r="BC182" s="11">
        <v>75</v>
      </c>
      <c r="BD182" s="15" t="s">
        <v>460</v>
      </c>
      <c r="BE182" s="11" t="str">
        <f t="shared" si="253"/>
        <v>2</v>
      </c>
      <c r="BF182" s="11" t="str">
        <f t="shared" ref="BF182:BF187" si="256">MID(LEFT(BD182,FIND("–",BD182)-1),FIND("(",BD182)+1,LEN(BD182))</f>
        <v>2</v>
      </c>
      <c r="BG182" s="11" t="str">
        <f t="shared" si="254"/>
        <v>2</v>
      </c>
      <c r="BH182" s="11" t="s">
        <v>22</v>
      </c>
      <c r="BI182" s="25" t="s">
        <v>22</v>
      </c>
      <c r="CD182" s="155"/>
      <c r="CH182" s="155"/>
      <c r="CV182" s="25"/>
      <c r="CZ182" s="25"/>
    </row>
    <row r="183" spans="1:105" s="11" customFormat="1">
      <c r="A183" s="11" t="s">
        <v>1525</v>
      </c>
      <c r="L183" s="25"/>
      <c r="N183" s="125"/>
      <c r="Z183" s="33"/>
      <c r="AE183" s="25"/>
      <c r="AI183" s="25"/>
      <c r="AJ183" s="11" t="s">
        <v>27</v>
      </c>
      <c r="AK183" s="11" t="s">
        <v>840</v>
      </c>
      <c r="AL183" s="11">
        <v>2</v>
      </c>
      <c r="AM183" s="17" t="s">
        <v>344</v>
      </c>
      <c r="AN183" s="11" t="s">
        <v>845</v>
      </c>
      <c r="AO183" s="17" t="s">
        <v>997</v>
      </c>
      <c r="AP183" s="17" t="s">
        <v>995</v>
      </c>
      <c r="AQ183" s="11" t="s">
        <v>24</v>
      </c>
      <c r="AR183" s="11" t="s">
        <v>23</v>
      </c>
      <c r="AS183" s="11" t="s">
        <v>844</v>
      </c>
      <c r="AT183" s="11" t="s">
        <v>847</v>
      </c>
      <c r="AU183" s="84" t="s">
        <v>976</v>
      </c>
      <c r="AV183" s="11">
        <v>148</v>
      </c>
      <c r="AW183" s="11">
        <v>92</v>
      </c>
      <c r="AX183" s="11">
        <v>150</v>
      </c>
      <c r="AY183" s="15" t="s">
        <v>460</v>
      </c>
      <c r="AZ183" s="11" t="str">
        <f t="shared" si="251"/>
        <v>2</v>
      </c>
      <c r="BA183" s="11" t="str">
        <f t="shared" si="255"/>
        <v>2</v>
      </c>
      <c r="BB183" s="11" t="str">
        <f t="shared" si="252"/>
        <v>2</v>
      </c>
      <c r="BC183" s="11">
        <v>148</v>
      </c>
      <c r="BD183" s="15" t="s">
        <v>990</v>
      </c>
      <c r="BE183" s="11" t="str">
        <f t="shared" si="253"/>
        <v>18.5</v>
      </c>
      <c r="BF183" s="11" t="str">
        <f t="shared" si="256"/>
        <v>5.2</v>
      </c>
      <c r="BG183" s="11" t="str">
        <f t="shared" si="254"/>
        <v>53.3</v>
      </c>
      <c r="BH183" s="11" t="s">
        <v>22</v>
      </c>
      <c r="BI183" s="25" t="s">
        <v>22</v>
      </c>
      <c r="CD183" s="155"/>
      <c r="CH183" s="155"/>
      <c r="CV183" s="25"/>
      <c r="CZ183" s="25"/>
    </row>
    <row r="184" spans="1:105" s="11" customFormat="1">
      <c r="A184" s="11" t="s">
        <v>1525</v>
      </c>
      <c r="L184" s="25"/>
      <c r="N184" s="125"/>
      <c r="Z184" s="33"/>
      <c r="AE184" s="25"/>
      <c r="AI184" s="25"/>
      <c r="AJ184" s="11" t="s">
        <v>27</v>
      </c>
      <c r="AK184" s="11" t="s">
        <v>841</v>
      </c>
      <c r="AL184" s="11">
        <v>3</v>
      </c>
      <c r="AM184" s="17" t="s">
        <v>344</v>
      </c>
      <c r="AN184" s="11" t="s">
        <v>845</v>
      </c>
      <c r="AO184" s="17" t="s">
        <v>997</v>
      </c>
      <c r="AP184" s="17" t="s">
        <v>995</v>
      </c>
      <c r="AQ184" s="11" t="s">
        <v>24</v>
      </c>
      <c r="AR184" s="11" t="s">
        <v>23</v>
      </c>
      <c r="AS184" s="11" t="s">
        <v>844</v>
      </c>
      <c r="AT184" s="11" t="s">
        <v>847</v>
      </c>
      <c r="AU184" s="84" t="s">
        <v>977</v>
      </c>
      <c r="AV184" s="11">
        <v>150</v>
      </c>
      <c r="AW184" s="11">
        <v>96</v>
      </c>
      <c r="AX184" s="11">
        <v>150</v>
      </c>
      <c r="AY184" s="15" t="s">
        <v>460</v>
      </c>
      <c r="AZ184" s="11" t="str">
        <f t="shared" si="251"/>
        <v>2</v>
      </c>
      <c r="BA184" s="11" t="str">
        <f t="shared" si="255"/>
        <v>2</v>
      </c>
      <c r="BB184" s="11" t="str">
        <f t="shared" si="252"/>
        <v>2</v>
      </c>
      <c r="BC184" s="11">
        <v>150</v>
      </c>
      <c r="BD184" s="15" t="s">
        <v>991</v>
      </c>
      <c r="BE184" s="11" t="str">
        <f t="shared" si="253"/>
        <v>21.4</v>
      </c>
      <c r="BF184" s="11" t="str">
        <f t="shared" si="256"/>
        <v>5.2</v>
      </c>
      <c r="BG184" s="11" t="str">
        <f t="shared" si="254"/>
        <v>64.1</v>
      </c>
      <c r="BH184" s="11" t="s">
        <v>22</v>
      </c>
      <c r="BI184" s="25" t="s">
        <v>22</v>
      </c>
      <c r="CD184" s="155"/>
      <c r="CH184" s="155"/>
      <c r="CV184" s="25"/>
      <c r="CZ184" s="25"/>
    </row>
    <row r="185" spans="1:105" s="11" customFormat="1">
      <c r="A185" s="11" t="s">
        <v>1525</v>
      </c>
      <c r="L185" s="25"/>
      <c r="N185" s="125"/>
      <c r="Z185" s="33"/>
      <c r="AE185" s="25"/>
      <c r="AI185" s="25"/>
      <c r="AJ185" s="11" t="s">
        <v>27</v>
      </c>
      <c r="AK185" s="11" t="s">
        <v>852</v>
      </c>
      <c r="AL185" s="11">
        <v>4</v>
      </c>
      <c r="AM185" s="17" t="s">
        <v>344</v>
      </c>
      <c r="AN185" s="11" t="s">
        <v>845</v>
      </c>
      <c r="AO185" s="17" t="s">
        <v>997</v>
      </c>
      <c r="AP185" s="17" t="s">
        <v>995</v>
      </c>
      <c r="AQ185" s="11" t="s">
        <v>24</v>
      </c>
      <c r="AR185" s="11" t="s">
        <v>23</v>
      </c>
      <c r="AS185" s="11" t="s">
        <v>844</v>
      </c>
      <c r="AT185" s="11" t="s">
        <v>847</v>
      </c>
      <c r="AU185" s="84" t="s">
        <v>849</v>
      </c>
      <c r="AV185" s="11">
        <v>75</v>
      </c>
      <c r="AW185" s="11">
        <v>0</v>
      </c>
      <c r="AX185" s="11">
        <v>75</v>
      </c>
      <c r="AY185" s="15" t="s">
        <v>460</v>
      </c>
      <c r="AZ185" s="11" t="str">
        <f t="shared" si="251"/>
        <v>2</v>
      </c>
      <c r="BA185" s="11" t="str">
        <f t="shared" si="255"/>
        <v>2</v>
      </c>
      <c r="BB185" s="11" t="str">
        <f t="shared" si="252"/>
        <v>2</v>
      </c>
      <c r="BC185" s="11">
        <v>75</v>
      </c>
      <c r="BD185" s="77" t="s">
        <v>460</v>
      </c>
      <c r="BE185" s="11" t="str">
        <f t="shared" si="253"/>
        <v>2</v>
      </c>
      <c r="BF185" s="11" t="str">
        <f t="shared" si="256"/>
        <v>2</v>
      </c>
      <c r="BG185" s="11" t="str">
        <f t="shared" si="254"/>
        <v>2</v>
      </c>
      <c r="BH185" s="11" t="s">
        <v>22</v>
      </c>
      <c r="BI185" s="25" t="s">
        <v>22</v>
      </c>
      <c r="CD185" s="155"/>
      <c r="CH185" s="155"/>
      <c r="CV185" s="25"/>
      <c r="CZ185" s="25"/>
    </row>
    <row r="186" spans="1:105" s="11" customFormat="1">
      <c r="A186" s="11" t="s">
        <v>1525</v>
      </c>
      <c r="L186" s="25"/>
      <c r="N186" s="125"/>
      <c r="Z186" s="33"/>
      <c r="AE186" s="25"/>
      <c r="AI186" s="25"/>
      <c r="AJ186" s="11" t="s">
        <v>27</v>
      </c>
      <c r="AK186" s="11" t="s">
        <v>842</v>
      </c>
      <c r="AL186" s="11">
        <v>5</v>
      </c>
      <c r="AM186" s="17" t="s">
        <v>344</v>
      </c>
      <c r="AN186" s="11" t="s">
        <v>845</v>
      </c>
      <c r="AO186" s="17" t="s">
        <v>997</v>
      </c>
      <c r="AP186" s="17" t="s">
        <v>995</v>
      </c>
      <c r="AQ186" s="11" t="s">
        <v>24</v>
      </c>
      <c r="AR186" s="11" t="s">
        <v>23</v>
      </c>
      <c r="AS186" s="11" t="s">
        <v>844</v>
      </c>
      <c r="AT186" s="11" t="s">
        <v>847</v>
      </c>
      <c r="AU186" s="84" t="s">
        <v>978</v>
      </c>
      <c r="AV186" s="11">
        <v>149</v>
      </c>
      <c r="AW186" s="11">
        <v>95</v>
      </c>
      <c r="AX186" s="11">
        <v>150</v>
      </c>
      <c r="AY186" s="15" t="s">
        <v>460</v>
      </c>
      <c r="AZ186" s="11" t="str">
        <f t="shared" si="251"/>
        <v>2</v>
      </c>
      <c r="BA186" s="11" t="str">
        <f t="shared" si="255"/>
        <v>2</v>
      </c>
      <c r="BB186" s="11" t="str">
        <f t="shared" si="252"/>
        <v>2</v>
      </c>
      <c r="BC186" s="11">
        <v>149</v>
      </c>
      <c r="BD186" s="15" t="s">
        <v>992</v>
      </c>
      <c r="BE186" s="20" t="str">
        <f t="shared" si="253"/>
        <v>18.6</v>
      </c>
      <c r="BF186" s="20" t="str">
        <f t="shared" si="256"/>
        <v>4.8</v>
      </c>
      <c r="BG186" s="20" t="str">
        <f t="shared" si="254"/>
        <v>45.8</v>
      </c>
      <c r="BH186" s="11" t="s">
        <v>22</v>
      </c>
      <c r="BI186" s="25" t="s">
        <v>22</v>
      </c>
      <c r="CD186" s="155"/>
      <c r="CH186" s="155"/>
      <c r="CV186" s="25"/>
      <c r="CZ186" s="25"/>
    </row>
    <row r="187" spans="1:105" s="11" customFormat="1">
      <c r="A187" s="11" t="s">
        <v>1525</v>
      </c>
      <c r="L187" s="25"/>
      <c r="N187" s="125"/>
      <c r="Z187" s="33"/>
      <c r="AE187" s="25"/>
      <c r="AI187" s="25"/>
      <c r="AJ187" s="11" t="s">
        <v>27</v>
      </c>
      <c r="AK187" s="11" t="s">
        <v>843</v>
      </c>
      <c r="AL187" s="11">
        <v>6</v>
      </c>
      <c r="AM187" s="17" t="s">
        <v>344</v>
      </c>
      <c r="AN187" s="11" t="s">
        <v>845</v>
      </c>
      <c r="AO187" s="17" t="s">
        <v>997</v>
      </c>
      <c r="AP187" s="17" t="s">
        <v>995</v>
      </c>
      <c r="AQ187" s="11" t="s">
        <v>24</v>
      </c>
      <c r="AR187" s="11" t="s">
        <v>23</v>
      </c>
      <c r="AS187" s="11" t="s">
        <v>844</v>
      </c>
      <c r="AT187" s="11" t="s">
        <v>847</v>
      </c>
      <c r="AU187" s="84" t="s">
        <v>978</v>
      </c>
      <c r="AV187" s="11">
        <v>148</v>
      </c>
      <c r="AW187" s="11">
        <v>95</v>
      </c>
      <c r="AX187" s="11">
        <v>150</v>
      </c>
      <c r="AY187" s="15" t="s">
        <v>460</v>
      </c>
      <c r="AZ187" s="11" t="str">
        <f t="shared" si="251"/>
        <v>2</v>
      </c>
      <c r="BA187" s="11" t="str">
        <f t="shared" si="255"/>
        <v>2</v>
      </c>
      <c r="BB187" s="11" t="str">
        <f t="shared" si="252"/>
        <v>2</v>
      </c>
      <c r="BC187" s="11">
        <v>148</v>
      </c>
      <c r="BD187" s="50" t="s">
        <v>993</v>
      </c>
      <c r="BE187" s="11" t="str">
        <f t="shared" si="253"/>
        <v>18.9</v>
      </c>
      <c r="BF187" s="11" t="str">
        <f t="shared" si="256"/>
        <v>5.1</v>
      </c>
      <c r="BG187" s="11" t="str">
        <f t="shared" si="254"/>
        <v>48.0</v>
      </c>
      <c r="BH187" s="11" t="s">
        <v>22</v>
      </c>
      <c r="BI187" s="25" t="s">
        <v>22</v>
      </c>
      <c r="CD187" s="155"/>
      <c r="CH187" s="155"/>
      <c r="CV187" s="25"/>
      <c r="CZ187" s="25"/>
    </row>
    <row r="188" spans="1:105" s="11" customFormat="1">
      <c r="A188" s="11" t="s">
        <v>1525</v>
      </c>
      <c r="L188" s="25"/>
      <c r="N188" s="125"/>
      <c r="Z188" s="33"/>
      <c r="AE188" s="25"/>
      <c r="AI188" s="25"/>
      <c r="AJ188" s="11" t="s">
        <v>60</v>
      </c>
      <c r="AK188" s="11" t="s">
        <v>22</v>
      </c>
      <c r="AL188" s="11" t="s">
        <v>22</v>
      </c>
      <c r="AM188" s="11" t="s">
        <v>26</v>
      </c>
      <c r="AN188" s="11" t="s">
        <v>22</v>
      </c>
      <c r="AO188" s="11" t="s">
        <v>22</v>
      </c>
      <c r="AP188" s="11" t="s">
        <v>22</v>
      </c>
      <c r="AQ188" s="11" t="s">
        <v>23</v>
      </c>
      <c r="AR188" s="11" t="s">
        <v>23</v>
      </c>
      <c r="AS188" s="11" t="s">
        <v>22</v>
      </c>
      <c r="AT188" s="11" t="s">
        <v>22</v>
      </c>
      <c r="AU188" s="84" t="s">
        <v>22</v>
      </c>
      <c r="AV188" s="11" t="s">
        <v>22</v>
      </c>
      <c r="AW188" s="11" t="s">
        <v>22</v>
      </c>
      <c r="AX188" s="11" t="s">
        <v>22</v>
      </c>
      <c r="AY188" s="11" t="s">
        <v>22</v>
      </c>
      <c r="AZ188" s="11" t="s">
        <v>22</v>
      </c>
      <c r="BA188" s="11" t="s">
        <v>22</v>
      </c>
      <c r="BB188" s="11" t="s">
        <v>22</v>
      </c>
      <c r="BC188" s="11" t="s">
        <v>22</v>
      </c>
      <c r="BD188" s="11" t="s">
        <v>22</v>
      </c>
      <c r="BE188" s="11" t="s">
        <v>22</v>
      </c>
      <c r="BF188" s="11" t="s">
        <v>22</v>
      </c>
      <c r="BG188" s="11" t="s">
        <v>22</v>
      </c>
      <c r="BH188" s="11" t="s">
        <v>22</v>
      </c>
      <c r="BI188" s="25" t="s">
        <v>22</v>
      </c>
      <c r="CD188" s="155"/>
      <c r="CH188" s="155"/>
      <c r="CV188" s="25"/>
      <c r="CZ188" s="25"/>
    </row>
    <row r="189" spans="1:105" s="44" customFormat="1">
      <c r="L189" s="45"/>
      <c r="N189" s="127"/>
      <c r="Z189" s="64"/>
      <c r="AE189" s="45"/>
      <c r="AI189" s="45"/>
      <c r="AU189" s="85"/>
      <c r="BI189" s="45"/>
      <c r="CD189" s="157"/>
      <c r="CH189" s="157"/>
      <c r="CV189" s="45"/>
      <c r="CZ189" s="45"/>
    </row>
    <row r="190" spans="1:105" s="11" customFormat="1" ht="16" customHeight="1">
      <c r="A190" s="11" t="s">
        <v>116</v>
      </c>
      <c r="B190" s="11" t="s">
        <v>120</v>
      </c>
      <c r="C190" s="11" t="s">
        <v>1684</v>
      </c>
      <c r="D190" s="11" t="s">
        <v>523</v>
      </c>
      <c r="E190" s="11" t="s">
        <v>10</v>
      </c>
      <c r="F190" s="94" t="s">
        <v>2325</v>
      </c>
      <c r="G190" s="11" t="s">
        <v>88</v>
      </c>
      <c r="H190" s="11" t="s">
        <v>109</v>
      </c>
      <c r="I190" s="11" t="s">
        <v>36</v>
      </c>
      <c r="J190" s="16" t="s">
        <v>112</v>
      </c>
      <c r="K190" s="11" t="s">
        <v>40</v>
      </c>
      <c r="L190" s="24">
        <v>43973</v>
      </c>
      <c r="M190" s="11" t="s">
        <v>626</v>
      </c>
      <c r="N190" s="125">
        <v>43906</v>
      </c>
      <c r="O190" s="11" t="s">
        <v>24</v>
      </c>
      <c r="P190" s="11" t="s">
        <v>24</v>
      </c>
      <c r="Q190" s="11" t="s">
        <v>137</v>
      </c>
      <c r="R190" s="11" t="s">
        <v>89</v>
      </c>
      <c r="S190" s="11" t="s">
        <v>48</v>
      </c>
      <c r="T190" s="11" t="s">
        <v>23</v>
      </c>
      <c r="U190" s="11" t="s">
        <v>23</v>
      </c>
      <c r="V190" s="11">
        <v>108</v>
      </c>
      <c r="W190" s="11" t="s">
        <v>74</v>
      </c>
      <c r="X190" s="11" t="s">
        <v>136</v>
      </c>
      <c r="Y190" s="11" t="s">
        <v>443</v>
      </c>
      <c r="Z190" s="25" t="s">
        <v>90</v>
      </c>
      <c r="AA190" s="11" t="s">
        <v>0</v>
      </c>
      <c r="AB190" s="11">
        <v>1</v>
      </c>
      <c r="AC190" s="11" t="s">
        <v>127</v>
      </c>
      <c r="AD190" s="11" t="s">
        <v>1318</v>
      </c>
      <c r="AE190" s="25" t="s">
        <v>26</v>
      </c>
      <c r="AF190" s="11" t="s">
        <v>137</v>
      </c>
      <c r="AG190" s="11" t="s">
        <v>1005</v>
      </c>
      <c r="AH190" s="11" t="s">
        <v>1007</v>
      </c>
      <c r="AI190" s="38" t="s">
        <v>22</v>
      </c>
      <c r="AJ190" s="11" t="s">
        <v>27</v>
      </c>
      <c r="AK190" s="17" t="s">
        <v>239</v>
      </c>
      <c r="AL190" s="17">
        <v>1</v>
      </c>
      <c r="AM190" s="17" t="s">
        <v>427</v>
      </c>
      <c r="AN190" s="17" t="s">
        <v>44</v>
      </c>
      <c r="AO190" s="17" t="s">
        <v>78</v>
      </c>
      <c r="AP190" s="17" t="s">
        <v>949</v>
      </c>
      <c r="AQ190" s="11" t="s">
        <v>23</v>
      </c>
      <c r="AR190" s="11" t="s">
        <v>23</v>
      </c>
      <c r="AS190" s="17" t="s">
        <v>144</v>
      </c>
      <c r="AT190" s="17" t="s">
        <v>62</v>
      </c>
      <c r="AU190" s="86" t="s">
        <v>169</v>
      </c>
      <c r="AV190" s="11" t="str">
        <f>MID(LEFT(AU190,FIND(" (",AU190)-1),FIND("/",AU190)+1,LEN(AU190))</f>
        <v>36</v>
      </c>
      <c r="AW190" s="11" t="str">
        <f t="shared" ref="AW190:AW201" si="257">MID(LEFT(AU190,FIND("%",AU190)-1),FIND("(",AU190)+1,LEN(AU190))</f>
        <v>97</v>
      </c>
      <c r="AX190" s="11" t="s">
        <v>22</v>
      </c>
      <c r="AY190" s="11" t="s">
        <v>22</v>
      </c>
      <c r="AZ190" s="11" t="s">
        <v>22</v>
      </c>
      <c r="BA190" s="11" t="s">
        <v>22</v>
      </c>
      <c r="BB190" s="11" t="s">
        <v>22</v>
      </c>
      <c r="BC190" s="11">
        <v>36</v>
      </c>
      <c r="BD190" s="58" t="s">
        <v>174</v>
      </c>
      <c r="BE190" s="11" t="str">
        <f>LEFT(BD190,FIND(" ", BD190)-1)</f>
        <v>615.8</v>
      </c>
      <c r="BF190" s="11" t="str">
        <f>MID(LEFT(BD190,FIND("–",BD190)-1),FIND("(",BD190)+1,LEN(BD190))</f>
        <v>405.4</v>
      </c>
      <c r="BG190" s="11" t="str">
        <f>MID(LEFT(BD190,FIND(")",BD190)-1),FIND("–",BD190)+1,LEN(BD190))</f>
        <v>935.5</v>
      </c>
      <c r="BH190" s="11" t="s">
        <v>22</v>
      </c>
      <c r="BI190" s="25" t="s">
        <v>346</v>
      </c>
      <c r="BJ190" s="11" t="s">
        <v>228</v>
      </c>
      <c r="BK190" s="11" t="s">
        <v>230</v>
      </c>
      <c r="BL190" s="11" t="s">
        <v>329</v>
      </c>
      <c r="BM190" s="11">
        <v>16</v>
      </c>
      <c r="BN190" s="11" t="s">
        <v>546</v>
      </c>
      <c r="BO190" s="11" t="str">
        <f t="shared" ref="BO190:BO199" si="258">LEFT(BN190,FIND(" ", BN190)-1)</f>
        <v>1,013.3</v>
      </c>
      <c r="BP190" s="11" t="str">
        <f t="shared" ref="BP190:BP199" si="259">MID(LEFT(BN190,FIND("–",BN190)-1),FIND("(",BN190)+1,LEN(BN190))</f>
        <v>468.2</v>
      </c>
      <c r="BQ190" s="11" t="str">
        <f t="shared" ref="BQ190:BQ199" si="260">MID(LEFT(BN190,FIND(")",BN190)-1),FIND("–",BN190)+1,LEN(BN190))</f>
        <v>2,192.7</v>
      </c>
      <c r="BR190" s="17" t="s">
        <v>347</v>
      </c>
      <c r="BS190" s="11" t="str">
        <f>MID(LEFT(BR190,FIND("%",BR190)-1),FIND("(",BR190)+1,LEN(BR190))</f>
        <v>94</v>
      </c>
      <c r="BT190" s="11" t="s">
        <v>231</v>
      </c>
      <c r="BU190" s="11" t="s">
        <v>330</v>
      </c>
      <c r="BV190" s="11">
        <v>20</v>
      </c>
      <c r="BW190" s="11" t="s">
        <v>196</v>
      </c>
      <c r="BX190" s="11" t="str">
        <f t="shared" ref="BX190:BX199" si="261">LEFT(BW190,FIND(" ", BW190)-1)</f>
        <v>413.5</v>
      </c>
      <c r="BY190" s="11" t="str">
        <f t="shared" ref="BY190:BY199" si="262">MID(LEFT(BW190,FIND("–",BW190)-1),FIND("(",BW190)+1,LEN(BW190))</f>
        <v>273.4</v>
      </c>
      <c r="BZ190" s="11" t="str">
        <f t="shared" ref="BZ190:BZ199" si="263">MID(LEFT(BW190,FIND(")",BW190)-1),FIND("–",BW190)+1,LEN(BW190))</f>
        <v>625.2</v>
      </c>
      <c r="CA190" s="17" t="s">
        <v>349</v>
      </c>
      <c r="CB190" s="11" t="str">
        <f>MID(LEFT(CA190,FIND("%",CA190)-1),FIND("(",CA190)+1,LEN(CA190))</f>
        <v>100</v>
      </c>
      <c r="CC190" s="11" t="s">
        <v>290</v>
      </c>
      <c r="CD190" s="103" t="s">
        <v>22</v>
      </c>
      <c r="CE190" s="94" t="s">
        <v>22</v>
      </c>
      <c r="CF190" s="94" t="s">
        <v>22</v>
      </c>
      <c r="CG190" s="94" t="s">
        <v>22</v>
      </c>
      <c r="CH190" s="155" t="s">
        <v>26</v>
      </c>
      <c r="CI190" s="94" t="s">
        <v>22</v>
      </c>
      <c r="CJ190" s="94" t="s">
        <v>22</v>
      </c>
      <c r="CK190" s="94" t="s">
        <v>22</v>
      </c>
      <c r="CL190" s="94" t="s">
        <v>22</v>
      </c>
      <c r="CM190" s="94" t="s">
        <v>22</v>
      </c>
      <c r="CN190" s="94" t="s">
        <v>22</v>
      </c>
      <c r="CO190" s="94" t="s">
        <v>22</v>
      </c>
      <c r="CP190" s="94" t="s">
        <v>22</v>
      </c>
      <c r="CQ190" s="94" t="s">
        <v>22</v>
      </c>
      <c r="CR190" s="94" t="s">
        <v>22</v>
      </c>
      <c r="CS190" s="94" t="s">
        <v>22</v>
      </c>
      <c r="CT190" s="94" t="s">
        <v>22</v>
      </c>
      <c r="CU190" s="94" t="s">
        <v>22</v>
      </c>
      <c r="CV190" s="98" t="s">
        <v>22</v>
      </c>
      <c r="CW190" s="11" t="s">
        <v>594</v>
      </c>
      <c r="CX190" s="11" t="s">
        <v>22</v>
      </c>
      <c r="CY190" s="11" t="s">
        <v>560</v>
      </c>
      <c r="CZ190" s="98" t="s">
        <v>1262</v>
      </c>
      <c r="DA190" s="11" t="s">
        <v>68</v>
      </c>
    </row>
    <row r="191" spans="1:105" s="11" customFormat="1">
      <c r="A191" s="11" t="s">
        <v>116</v>
      </c>
      <c r="L191" s="25"/>
      <c r="N191" s="125"/>
      <c r="Z191" s="25"/>
      <c r="AE191" s="36"/>
      <c r="AI191" s="25"/>
      <c r="AJ191" s="11" t="s">
        <v>27</v>
      </c>
      <c r="AK191" s="17" t="s">
        <v>238</v>
      </c>
      <c r="AL191" s="17">
        <v>2</v>
      </c>
      <c r="AM191" s="20" t="s">
        <v>427</v>
      </c>
      <c r="AN191" s="17" t="s">
        <v>44</v>
      </c>
      <c r="AO191" s="17" t="s">
        <v>78</v>
      </c>
      <c r="AP191" s="17" t="s">
        <v>949</v>
      </c>
      <c r="AQ191" s="11" t="s">
        <v>23</v>
      </c>
      <c r="AR191" s="11" t="s">
        <v>23</v>
      </c>
      <c r="AS191" s="17" t="s">
        <v>144</v>
      </c>
      <c r="AT191" s="17" t="s">
        <v>62</v>
      </c>
      <c r="AU191" s="86" t="s">
        <v>170</v>
      </c>
      <c r="AV191" s="11" t="str">
        <f t="shared" ref="AV191:AV200" si="264">MID(LEFT(AU191,FIND(" (",AU191)-1),FIND("/",AU191)+1,LEN(AU191))</f>
        <v>36</v>
      </c>
      <c r="AW191" s="11" t="str">
        <f t="shared" si="257"/>
        <v>94</v>
      </c>
      <c r="AX191" s="11" t="s">
        <v>22</v>
      </c>
      <c r="AY191" s="11" t="s">
        <v>22</v>
      </c>
      <c r="AZ191" s="11" t="s">
        <v>22</v>
      </c>
      <c r="BA191" s="11" t="s">
        <v>22</v>
      </c>
      <c r="BB191" s="11" t="s">
        <v>22</v>
      </c>
      <c r="BC191" s="11">
        <v>36</v>
      </c>
      <c r="BD191" s="58" t="s">
        <v>544</v>
      </c>
      <c r="BE191" s="11" t="str">
        <f t="shared" ref="BE191:BE207" si="265">LEFT(BD191,FIND(" ", BD191)-1)</f>
        <v>806.0</v>
      </c>
      <c r="BF191" s="11" t="str">
        <f t="shared" ref="BF191:BF207" si="266">MID(LEFT(BD191,FIND("–",BD191)-1),FIND("(",BD191)+1,LEN(BD191))</f>
        <v>528.2</v>
      </c>
      <c r="BG191" s="11" t="str">
        <f t="shared" ref="BG191:BG207" si="267">MID(LEFT(BD191,FIND(")",BD191)-1),FIND("–",BD191)+1,LEN(BD191))</f>
        <v>1,229.9</v>
      </c>
      <c r="BH191" s="11" t="s">
        <v>22</v>
      </c>
      <c r="BI191" s="25" t="s">
        <v>22</v>
      </c>
      <c r="BJ191" s="11" t="s">
        <v>22</v>
      </c>
      <c r="BK191" s="11" t="s">
        <v>22</v>
      </c>
      <c r="BL191" s="11" t="s">
        <v>22</v>
      </c>
      <c r="BM191" s="11">
        <v>17</v>
      </c>
      <c r="BN191" s="11" t="s">
        <v>547</v>
      </c>
      <c r="BO191" s="11" t="str">
        <f t="shared" si="258"/>
        <v>1,444.7</v>
      </c>
      <c r="BP191" s="11" t="str">
        <f t="shared" si="259"/>
        <v>882.8</v>
      </c>
      <c r="BQ191" s="11" t="str">
        <f t="shared" si="260"/>
        <v>2,364.3</v>
      </c>
      <c r="BR191" s="17" t="s">
        <v>348</v>
      </c>
      <c r="BS191" s="11" t="str">
        <f t="shared" ref="BS191:BS201" si="268">MID(LEFT(BR191,FIND("%",BR191)-1),FIND("(",BR191)+1,LEN(BR191))</f>
        <v>100</v>
      </c>
      <c r="BT191" s="11" t="s">
        <v>22</v>
      </c>
      <c r="BU191" s="11" t="s">
        <v>22</v>
      </c>
      <c r="BV191" s="11">
        <v>19</v>
      </c>
      <c r="BW191" s="11" t="s">
        <v>197</v>
      </c>
      <c r="BX191" s="11" t="str">
        <f t="shared" si="261"/>
        <v>478.2</v>
      </c>
      <c r="BY191" s="11" t="str">
        <f t="shared" si="262"/>
        <v>259.5</v>
      </c>
      <c r="BZ191" s="11" t="str">
        <f t="shared" si="263"/>
        <v>881.0</v>
      </c>
      <c r="CA191" s="17" t="s">
        <v>350</v>
      </c>
      <c r="CB191" s="11" t="str">
        <f t="shared" ref="CB191:CB201" si="269">MID(LEFT(CA191,FIND("%",CA191)-1),FIND("(",CA191)+1,LEN(CA191))</f>
        <v>89</v>
      </c>
      <c r="CC191" s="11" t="s">
        <v>22</v>
      </c>
      <c r="CD191" s="155"/>
      <c r="CH191" s="155"/>
      <c r="CV191" s="25"/>
      <c r="CW191" s="11" t="s">
        <v>551</v>
      </c>
      <c r="CZ191" s="25"/>
    </row>
    <row r="192" spans="1:105" s="11" customFormat="1">
      <c r="A192" s="11" t="s">
        <v>116</v>
      </c>
      <c r="L192" s="25"/>
      <c r="N192" s="125"/>
      <c r="Z192" s="33"/>
      <c r="AE192" s="36"/>
      <c r="AI192" s="25"/>
      <c r="AJ192" s="11" t="s">
        <v>27</v>
      </c>
      <c r="AK192" s="17" t="s">
        <v>240</v>
      </c>
      <c r="AL192" s="17">
        <v>3</v>
      </c>
      <c r="AM192" s="20" t="s">
        <v>427</v>
      </c>
      <c r="AN192" s="17" t="s">
        <v>44</v>
      </c>
      <c r="AO192" s="17" t="s">
        <v>78</v>
      </c>
      <c r="AP192" s="17" t="s">
        <v>949</v>
      </c>
      <c r="AQ192" s="11" t="s">
        <v>23</v>
      </c>
      <c r="AR192" s="11" t="s">
        <v>23</v>
      </c>
      <c r="AS192" s="17" t="s">
        <v>144</v>
      </c>
      <c r="AT192" s="17" t="s">
        <v>62</v>
      </c>
      <c r="AU192" s="86" t="s">
        <v>171</v>
      </c>
      <c r="AV192" s="11" t="str">
        <f t="shared" si="264"/>
        <v>36</v>
      </c>
      <c r="AW192" s="11" t="str">
        <f t="shared" si="257"/>
        <v>100</v>
      </c>
      <c r="AX192" s="11" t="s">
        <v>22</v>
      </c>
      <c r="AY192" s="11" t="s">
        <v>22</v>
      </c>
      <c r="AZ192" s="11" t="s">
        <v>22</v>
      </c>
      <c r="BA192" s="11" t="s">
        <v>22</v>
      </c>
      <c r="BB192" s="11" t="s">
        <v>22</v>
      </c>
      <c r="BC192" s="11">
        <v>36</v>
      </c>
      <c r="BD192" s="58" t="s">
        <v>545</v>
      </c>
      <c r="BE192" s="11" t="str">
        <f t="shared" si="265"/>
        <v>1,445.8</v>
      </c>
      <c r="BF192" s="11" t="str">
        <f t="shared" si="266"/>
        <v>935.5</v>
      </c>
      <c r="BG192" s="11" t="str">
        <f t="shared" si="267"/>
        <v>2,234.5</v>
      </c>
      <c r="BH192" s="11" t="s">
        <v>22</v>
      </c>
      <c r="BI192" s="25" t="s">
        <v>22</v>
      </c>
      <c r="BJ192" s="11" t="s">
        <v>22</v>
      </c>
      <c r="BK192" s="11" t="s">
        <v>22</v>
      </c>
      <c r="BL192" s="11" t="s">
        <v>22</v>
      </c>
      <c r="BM192" s="11">
        <v>20</v>
      </c>
      <c r="BN192" s="11" t="s">
        <v>548</v>
      </c>
      <c r="BO192" s="11" t="str">
        <f t="shared" si="258"/>
        <v>2,275.9</v>
      </c>
      <c r="BP192" s="11" t="str">
        <f t="shared" si="259"/>
        <v>1,231.3</v>
      </c>
      <c r="BQ192" s="11" t="str">
        <f t="shared" si="260"/>
        <v>4,206.6</v>
      </c>
      <c r="BR192" s="19" t="s">
        <v>349</v>
      </c>
      <c r="BS192" s="11" t="str">
        <f t="shared" si="268"/>
        <v>100</v>
      </c>
      <c r="BT192" s="11" t="s">
        <v>22</v>
      </c>
      <c r="BU192" s="11" t="s">
        <v>22</v>
      </c>
      <c r="BV192" s="11">
        <v>16</v>
      </c>
      <c r="BW192" s="11" t="s">
        <v>549</v>
      </c>
      <c r="BX192" s="11" t="str">
        <f t="shared" si="261"/>
        <v>820.0</v>
      </c>
      <c r="BY192" s="11" t="str">
        <f t="shared" si="262"/>
        <v>473.4</v>
      </c>
      <c r="BZ192" s="11" t="str">
        <f t="shared" si="263"/>
        <v>1,420.5</v>
      </c>
      <c r="CA192" s="19" t="s">
        <v>351</v>
      </c>
      <c r="CB192" s="11" t="str">
        <f t="shared" si="269"/>
        <v>100</v>
      </c>
      <c r="CC192" s="11" t="s">
        <v>22</v>
      </c>
      <c r="CD192" s="155"/>
      <c r="CH192" s="155"/>
      <c r="CV192" s="25"/>
      <c r="CW192" s="11" t="s">
        <v>550</v>
      </c>
      <c r="CZ192" s="25"/>
    </row>
    <row r="193" spans="1:104" s="11" customFormat="1">
      <c r="A193" s="11" t="s">
        <v>116</v>
      </c>
      <c r="L193" s="25"/>
      <c r="N193" s="125"/>
      <c r="Z193" s="25"/>
      <c r="AE193" s="25"/>
      <c r="AI193" s="25"/>
      <c r="AJ193" s="11" t="s">
        <v>27</v>
      </c>
      <c r="AK193" s="17" t="s">
        <v>239</v>
      </c>
      <c r="AL193" s="17">
        <v>1</v>
      </c>
      <c r="AM193" s="20" t="s">
        <v>344</v>
      </c>
      <c r="AN193" s="17" t="s">
        <v>96</v>
      </c>
      <c r="AO193" s="17" t="s">
        <v>78</v>
      </c>
      <c r="AP193" s="17" t="s">
        <v>949</v>
      </c>
      <c r="AQ193" s="11" t="s">
        <v>23</v>
      </c>
      <c r="AR193" s="11" t="s">
        <v>23</v>
      </c>
      <c r="AS193" s="17" t="s">
        <v>144</v>
      </c>
      <c r="AT193" s="17" t="s">
        <v>62</v>
      </c>
      <c r="AU193" s="86" t="s">
        <v>93</v>
      </c>
      <c r="AV193" s="11" t="str">
        <f t="shared" si="264"/>
        <v>36</v>
      </c>
      <c r="AW193" s="11" t="str">
        <f t="shared" si="257"/>
        <v>50</v>
      </c>
      <c r="AX193" s="11" t="s">
        <v>22</v>
      </c>
      <c r="AY193" s="11" t="s">
        <v>22</v>
      </c>
      <c r="AZ193" s="11" t="s">
        <v>22</v>
      </c>
      <c r="BA193" s="11" t="s">
        <v>22</v>
      </c>
      <c r="BB193" s="11" t="s">
        <v>22</v>
      </c>
      <c r="BC193" s="11">
        <v>36</v>
      </c>
      <c r="BD193" s="58" t="s">
        <v>175</v>
      </c>
      <c r="BE193" s="11" t="str">
        <f t="shared" si="265"/>
        <v>14.5</v>
      </c>
      <c r="BF193" s="11" t="str">
        <f t="shared" si="266"/>
        <v>9.6</v>
      </c>
      <c r="BG193" s="11" t="str">
        <f t="shared" si="267"/>
        <v>21.8</v>
      </c>
      <c r="BH193" s="11" t="s">
        <v>22</v>
      </c>
      <c r="BI193" s="25" t="s">
        <v>22</v>
      </c>
      <c r="BJ193" s="11" t="s">
        <v>22</v>
      </c>
      <c r="BK193" s="11" t="s">
        <v>22</v>
      </c>
      <c r="BL193" s="11" t="s">
        <v>22</v>
      </c>
      <c r="BM193" s="11">
        <v>16</v>
      </c>
      <c r="BN193" s="11" t="s">
        <v>198</v>
      </c>
      <c r="BO193" s="11" t="str">
        <f t="shared" si="258"/>
        <v>30.6</v>
      </c>
      <c r="BP193" s="11" t="str">
        <f t="shared" si="259"/>
        <v>16.9</v>
      </c>
      <c r="BQ193" s="11" t="str">
        <f t="shared" si="260"/>
        <v>55.6</v>
      </c>
      <c r="BR193" s="17" t="s">
        <v>352</v>
      </c>
      <c r="BS193" s="11" t="str">
        <f t="shared" si="268"/>
        <v>81</v>
      </c>
      <c r="BT193" s="11" t="s">
        <v>22</v>
      </c>
      <c r="BU193" s="11" t="s">
        <v>22</v>
      </c>
      <c r="BV193" s="11">
        <v>20</v>
      </c>
      <c r="BW193" s="11" t="s">
        <v>201</v>
      </c>
      <c r="BX193" s="11" t="str">
        <f t="shared" si="261"/>
        <v>8.0</v>
      </c>
      <c r="BY193" s="11" t="str">
        <f t="shared" si="262"/>
        <v>5.2</v>
      </c>
      <c r="BZ193" s="11" t="str">
        <f t="shared" si="263"/>
        <v>12.2</v>
      </c>
      <c r="CA193" s="17" t="s">
        <v>355</v>
      </c>
      <c r="CB193" s="11" t="str">
        <f t="shared" si="269"/>
        <v>25</v>
      </c>
      <c r="CC193" s="11" t="s">
        <v>22</v>
      </c>
      <c r="CD193" s="155"/>
      <c r="CH193" s="155"/>
      <c r="CV193" s="25"/>
      <c r="CW193" s="11" t="s">
        <v>610</v>
      </c>
      <c r="CZ193" s="25"/>
    </row>
    <row r="194" spans="1:104" s="11" customFormat="1">
      <c r="A194" s="11" t="s">
        <v>116</v>
      </c>
      <c r="L194" s="25"/>
      <c r="N194" s="125"/>
      <c r="Z194" s="25"/>
      <c r="AE194" s="25"/>
      <c r="AI194" s="25"/>
      <c r="AJ194" s="11" t="s">
        <v>27</v>
      </c>
      <c r="AK194" s="17" t="s">
        <v>238</v>
      </c>
      <c r="AL194" s="17">
        <v>2</v>
      </c>
      <c r="AM194" s="20" t="s">
        <v>344</v>
      </c>
      <c r="AN194" s="17" t="s">
        <v>96</v>
      </c>
      <c r="AO194" s="17" t="s">
        <v>78</v>
      </c>
      <c r="AP194" s="17" t="s">
        <v>949</v>
      </c>
      <c r="AQ194" s="11" t="s">
        <v>23</v>
      </c>
      <c r="AR194" s="11" t="s">
        <v>23</v>
      </c>
      <c r="AS194" s="17" t="s">
        <v>144</v>
      </c>
      <c r="AT194" s="17" t="s">
        <v>62</v>
      </c>
      <c r="AU194" s="86" t="s">
        <v>93</v>
      </c>
      <c r="AV194" s="11" t="str">
        <f t="shared" si="264"/>
        <v>36</v>
      </c>
      <c r="AW194" s="11" t="str">
        <f t="shared" si="257"/>
        <v>50</v>
      </c>
      <c r="AX194" s="11" t="s">
        <v>22</v>
      </c>
      <c r="AY194" s="11" t="s">
        <v>22</v>
      </c>
      <c r="AZ194" s="11" t="s">
        <v>22</v>
      </c>
      <c r="BA194" s="11" t="s">
        <v>22</v>
      </c>
      <c r="BB194" s="11" t="s">
        <v>22</v>
      </c>
      <c r="BC194" s="11">
        <v>36</v>
      </c>
      <c r="BD194" s="58" t="s">
        <v>101</v>
      </c>
      <c r="BE194" s="11" t="str">
        <f t="shared" si="265"/>
        <v>16.2</v>
      </c>
      <c r="BF194" s="11" t="str">
        <f t="shared" si="266"/>
        <v>10.4</v>
      </c>
      <c r="BG194" s="11" t="str">
        <f t="shared" si="267"/>
        <v>25.2</v>
      </c>
      <c r="BH194" s="11" t="s">
        <v>22</v>
      </c>
      <c r="BI194" s="25" t="s">
        <v>22</v>
      </c>
      <c r="BJ194" s="11" t="s">
        <v>22</v>
      </c>
      <c r="BK194" s="11" t="s">
        <v>22</v>
      </c>
      <c r="BL194" s="11" t="s">
        <v>22</v>
      </c>
      <c r="BM194" s="11">
        <v>17</v>
      </c>
      <c r="BN194" s="11" t="s">
        <v>199</v>
      </c>
      <c r="BO194" s="11" t="str">
        <f t="shared" si="258"/>
        <v>27.8</v>
      </c>
      <c r="BP194" s="11" t="str">
        <f t="shared" si="259"/>
        <v>14.6</v>
      </c>
      <c r="BQ194" s="11" t="str">
        <f t="shared" si="260"/>
        <v>53.0</v>
      </c>
      <c r="BR194" s="17" t="s">
        <v>353</v>
      </c>
      <c r="BS194" s="11" t="str">
        <f t="shared" si="268"/>
        <v>65</v>
      </c>
      <c r="BT194" s="11" t="s">
        <v>22</v>
      </c>
      <c r="BU194" s="11" t="s">
        <v>22</v>
      </c>
      <c r="BV194" s="11">
        <v>19</v>
      </c>
      <c r="BW194" s="11" t="s">
        <v>202</v>
      </c>
      <c r="BX194" s="11" t="str">
        <f t="shared" si="261"/>
        <v>10.0</v>
      </c>
      <c r="BY194" s="11" t="str">
        <f t="shared" si="262"/>
        <v>5.6</v>
      </c>
      <c r="BZ194" s="11" t="str">
        <f t="shared" si="263"/>
        <v>17.7</v>
      </c>
      <c r="CA194" s="17" t="s">
        <v>356</v>
      </c>
      <c r="CB194" s="11" t="str">
        <f t="shared" si="269"/>
        <v>37</v>
      </c>
      <c r="CC194" s="11" t="s">
        <v>22</v>
      </c>
      <c r="CD194" s="155"/>
      <c r="CH194" s="155"/>
      <c r="CV194" s="25"/>
      <c r="CZ194" s="25"/>
    </row>
    <row r="195" spans="1:104" s="11" customFormat="1">
      <c r="A195" s="11" t="s">
        <v>116</v>
      </c>
      <c r="L195" s="25"/>
      <c r="N195" s="125"/>
      <c r="Z195" s="25"/>
      <c r="AE195" s="36"/>
      <c r="AI195" s="25"/>
      <c r="AJ195" s="11" t="s">
        <v>27</v>
      </c>
      <c r="AK195" s="17" t="s">
        <v>240</v>
      </c>
      <c r="AL195" s="17">
        <v>3</v>
      </c>
      <c r="AM195" s="20" t="s">
        <v>344</v>
      </c>
      <c r="AN195" s="17" t="s">
        <v>96</v>
      </c>
      <c r="AO195" s="17" t="s">
        <v>78</v>
      </c>
      <c r="AP195" s="17" t="s">
        <v>949</v>
      </c>
      <c r="AQ195" s="11" t="s">
        <v>23</v>
      </c>
      <c r="AR195" s="11" t="s">
        <v>23</v>
      </c>
      <c r="AS195" s="17" t="s">
        <v>144</v>
      </c>
      <c r="AT195" s="17" t="s">
        <v>62</v>
      </c>
      <c r="AU195" s="86" t="s">
        <v>100</v>
      </c>
      <c r="AV195" s="11" t="str">
        <f t="shared" si="264"/>
        <v>36</v>
      </c>
      <c r="AW195" s="11" t="str">
        <f t="shared" si="257"/>
        <v>75</v>
      </c>
      <c r="AX195" s="11" t="s">
        <v>22</v>
      </c>
      <c r="AY195" s="11" t="s">
        <v>22</v>
      </c>
      <c r="AZ195" s="11" t="s">
        <v>22</v>
      </c>
      <c r="BA195" s="11" t="s">
        <v>22</v>
      </c>
      <c r="BB195" s="11" t="s">
        <v>22</v>
      </c>
      <c r="BC195" s="11">
        <v>36</v>
      </c>
      <c r="BD195" s="58" t="s">
        <v>102</v>
      </c>
      <c r="BE195" s="11" t="str">
        <f t="shared" si="265"/>
        <v>34.0</v>
      </c>
      <c r="BF195" s="11" t="str">
        <f t="shared" si="266"/>
        <v>22.6</v>
      </c>
      <c r="BG195" s="11" t="str">
        <f t="shared" si="267"/>
        <v>50.1</v>
      </c>
      <c r="BH195" s="11" t="s">
        <v>22</v>
      </c>
      <c r="BI195" s="25" t="s">
        <v>22</v>
      </c>
      <c r="BJ195" s="11" t="s">
        <v>22</v>
      </c>
      <c r="BK195" s="11" t="s">
        <v>22</v>
      </c>
      <c r="BL195" s="11" t="s">
        <v>22</v>
      </c>
      <c r="BM195" s="11">
        <v>20</v>
      </c>
      <c r="BN195" s="11" t="s">
        <v>200</v>
      </c>
      <c r="BO195" s="11" t="str">
        <f t="shared" si="258"/>
        <v>50.2</v>
      </c>
      <c r="BP195" s="11" t="str">
        <f t="shared" si="259"/>
        <v>30.0</v>
      </c>
      <c r="BQ195" s="11" t="str">
        <f t="shared" si="260"/>
        <v>84.0</v>
      </c>
      <c r="BR195" s="17" t="s">
        <v>354</v>
      </c>
      <c r="BS195" s="11" t="str">
        <f t="shared" si="268"/>
        <v>85</v>
      </c>
      <c r="BT195" s="11" t="s">
        <v>22</v>
      </c>
      <c r="BU195" s="11" t="s">
        <v>22</v>
      </c>
      <c r="BV195" s="11">
        <v>16</v>
      </c>
      <c r="BW195" s="11" t="s">
        <v>203</v>
      </c>
      <c r="BX195" s="11" t="str">
        <f t="shared" si="261"/>
        <v>20.8</v>
      </c>
      <c r="BY195" s="11" t="str">
        <f t="shared" si="262"/>
        <v>11.2</v>
      </c>
      <c r="BZ195" s="11" t="str">
        <f t="shared" si="263"/>
        <v>38.7</v>
      </c>
      <c r="CA195" s="17" t="s">
        <v>357</v>
      </c>
      <c r="CB195" s="11" t="str">
        <f t="shared" si="269"/>
        <v>63</v>
      </c>
      <c r="CC195" s="11" t="s">
        <v>22</v>
      </c>
      <c r="CD195" s="155"/>
      <c r="CH195" s="155"/>
      <c r="CV195" s="25"/>
      <c r="CZ195" s="25"/>
    </row>
    <row r="196" spans="1:104" s="11" customFormat="1">
      <c r="A196" s="11" t="s">
        <v>116</v>
      </c>
      <c r="L196" s="25"/>
      <c r="N196" s="125"/>
      <c r="Z196" s="25"/>
      <c r="AE196" s="25"/>
      <c r="AI196" s="25"/>
      <c r="AJ196" s="11" t="s">
        <v>27</v>
      </c>
      <c r="AK196" s="17" t="s">
        <v>239</v>
      </c>
      <c r="AL196" s="17">
        <v>1</v>
      </c>
      <c r="AM196" s="20" t="s">
        <v>55</v>
      </c>
      <c r="AN196" s="17" t="s">
        <v>95</v>
      </c>
      <c r="AO196" s="17" t="s">
        <v>78</v>
      </c>
      <c r="AP196" s="17" t="s">
        <v>949</v>
      </c>
      <c r="AQ196" s="11" t="s">
        <v>23</v>
      </c>
      <c r="AR196" s="11" t="s">
        <v>23</v>
      </c>
      <c r="AS196" s="17" t="s">
        <v>144</v>
      </c>
      <c r="AT196" s="17" t="s">
        <v>62</v>
      </c>
      <c r="AU196" s="86" t="s">
        <v>94</v>
      </c>
      <c r="AV196" s="11" t="str">
        <f t="shared" si="264"/>
        <v>36</v>
      </c>
      <c r="AW196" s="11" t="str">
        <f t="shared" si="257"/>
        <v>58</v>
      </c>
      <c r="AX196" s="11" t="s">
        <v>22</v>
      </c>
      <c r="AY196" s="11" t="s">
        <v>22</v>
      </c>
      <c r="AZ196" s="11" t="s">
        <v>22</v>
      </c>
      <c r="BA196" s="11" t="s">
        <v>22</v>
      </c>
      <c r="BB196" s="11" t="s">
        <v>22</v>
      </c>
      <c r="BC196" s="11">
        <v>36</v>
      </c>
      <c r="BD196" s="58" t="s">
        <v>176</v>
      </c>
      <c r="BE196" s="11" t="str">
        <f t="shared" si="265"/>
        <v>29.8</v>
      </c>
      <c r="BF196" s="11" t="str">
        <f t="shared" si="266"/>
        <v>18.4</v>
      </c>
      <c r="BG196" s="11" t="str">
        <f t="shared" si="267"/>
        <v>48.1</v>
      </c>
      <c r="BH196" s="11" t="s">
        <v>22</v>
      </c>
      <c r="BI196" s="25" t="s">
        <v>22</v>
      </c>
      <c r="BJ196" s="11" t="s">
        <v>22</v>
      </c>
      <c r="BK196" s="11" t="s">
        <v>22</v>
      </c>
      <c r="BL196" s="11" t="s">
        <v>22</v>
      </c>
      <c r="BM196" s="11">
        <v>16</v>
      </c>
      <c r="BN196" s="11" t="s">
        <v>204</v>
      </c>
      <c r="BO196" s="11" t="str">
        <f t="shared" si="258"/>
        <v>61.2</v>
      </c>
      <c r="BP196" s="11" t="str">
        <f t="shared" si="259"/>
        <v>31.4</v>
      </c>
      <c r="BQ196" s="11" t="str">
        <f t="shared" si="260"/>
        <v>119.3</v>
      </c>
      <c r="BR196" s="17" t="s">
        <v>352</v>
      </c>
      <c r="BS196" s="11" t="str">
        <f t="shared" si="268"/>
        <v>81</v>
      </c>
      <c r="BT196" s="11" t="s">
        <v>22</v>
      </c>
      <c r="BU196" s="11" t="s">
        <v>22</v>
      </c>
      <c r="BV196" s="11">
        <v>20</v>
      </c>
      <c r="BW196" s="11" t="s">
        <v>207</v>
      </c>
      <c r="BX196" s="11" t="str">
        <f t="shared" si="261"/>
        <v>16.8</v>
      </c>
      <c r="BY196" s="11" t="str">
        <f t="shared" si="262"/>
        <v>9.1</v>
      </c>
      <c r="BZ196" s="11" t="str">
        <f t="shared" si="263"/>
        <v>30.7</v>
      </c>
      <c r="CA196" s="17" t="s">
        <v>360</v>
      </c>
      <c r="CB196" s="11" t="str">
        <f t="shared" si="269"/>
        <v>40</v>
      </c>
      <c r="CC196" s="11" t="s">
        <v>22</v>
      </c>
      <c r="CD196" s="155"/>
      <c r="CH196" s="155"/>
      <c r="CV196" s="25"/>
      <c r="CZ196" s="25"/>
    </row>
    <row r="197" spans="1:104" s="11" customFormat="1">
      <c r="A197" s="11" t="s">
        <v>116</v>
      </c>
      <c r="L197" s="25"/>
      <c r="N197" s="125"/>
      <c r="Z197" s="25"/>
      <c r="AE197" s="25"/>
      <c r="AI197" s="25"/>
      <c r="AJ197" s="11" t="s">
        <v>27</v>
      </c>
      <c r="AK197" s="17" t="s">
        <v>238</v>
      </c>
      <c r="AL197" s="17">
        <v>2</v>
      </c>
      <c r="AM197" s="20" t="s">
        <v>55</v>
      </c>
      <c r="AN197" s="17" t="s">
        <v>95</v>
      </c>
      <c r="AO197" s="17" t="s">
        <v>78</v>
      </c>
      <c r="AP197" s="17" t="s">
        <v>949</v>
      </c>
      <c r="AQ197" s="11" t="s">
        <v>23</v>
      </c>
      <c r="AR197" s="11" t="s">
        <v>23</v>
      </c>
      <c r="AS197" s="17" t="s">
        <v>144</v>
      </c>
      <c r="AT197" s="17" t="s">
        <v>62</v>
      </c>
      <c r="AU197" s="86" t="s">
        <v>97</v>
      </c>
      <c r="AV197" s="11" t="str">
        <f t="shared" si="264"/>
        <v>36</v>
      </c>
      <c r="AW197" s="11" t="str">
        <f t="shared" si="257"/>
        <v>53</v>
      </c>
      <c r="AX197" s="11" t="s">
        <v>22</v>
      </c>
      <c r="AY197" s="11" t="s">
        <v>22</v>
      </c>
      <c r="AZ197" s="11" t="s">
        <v>22</v>
      </c>
      <c r="BA197" s="11" t="s">
        <v>22</v>
      </c>
      <c r="BB197" s="11" t="s">
        <v>22</v>
      </c>
      <c r="BC197" s="11">
        <v>36</v>
      </c>
      <c r="BD197" s="58" t="s">
        <v>177</v>
      </c>
      <c r="BE197" s="11" t="str">
        <f t="shared" si="265"/>
        <v>27.3</v>
      </c>
      <c r="BF197" s="11" t="str">
        <f t="shared" si="266"/>
        <v>16.9</v>
      </c>
      <c r="BG197" s="11" t="str">
        <f t="shared" si="267"/>
        <v>44.3</v>
      </c>
      <c r="BH197" s="11" t="s">
        <v>22</v>
      </c>
      <c r="BI197" s="25" t="s">
        <v>22</v>
      </c>
      <c r="BJ197" s="11" t="s">
        <v>22</v>
      </c>
      <c r="BK197" s="11" t="s">
        <v>22</v>
      </c>
      <c r="BL197" s="11" t="s">
        <v>22</v>
      </c>
      <c r="BM197" s="11">
        <v>17</v>
      </c>
      <c r="BN197" s="11" t="s">
        <v>205</v>
      </c>
      <c r="BO197" s="11" t="str">
        <f t="shared" si="258"/>
        <v>45.5</v>
      </c>
      <c r="BP197" s="11" t="str">
        <f t="shared" si="259"/>
        <v>23.4</v>
      </c>
      <c r="BQ197" s="11" t="str">
        <f t="shared" si="260"/>
        <v>88.7</v>
      </c>
      <c r="BR197" s="17" t="s">
        <v>358</v>
      </c>
      <c r="BS197" s="11" t="str">
        <f t="shared" si="268"/>
        <v>71</v>
      </c>
      <c r="BT197" s="11" t="s">
        <v>22</v>
      </c>
      <c r="BU197" s="11" t="s">
        <v>22</v>
      </c>
      <c r="BV197" s="11">
        <v>19</v>
      </c>
      <c r="BW197" s="11" t="s">
        <v>208</v>
      </c>
      <c r="BX197" s="11" t="str">
        <f t="shared" si="261"/>
        <v>17.3</v>
      </c>
      <c r="BY197" s="11" t="str">
        <f t="shared" si="262"/>
        <v>8.8</v>
      </c>
      <c r="BZ197" s="11" t="str">
        <f t="shared" si="263"/>
        <v>34.2</v>
      </c>
      <c r="CA197" s="17" t="s">
        <v>356</v>
      </c>
      <c r="CB197" s="10" t="str">
        <f t="shared" si="269"/>
        <v>37</v>
      </c>
      <c r="CC197" s="11" t="s">
        <v>22</v>
      </c>
      <c r="CD197" s="155"/>
      <c r="CH197" s="155"/>
      <c r="CV197" s="25"/>
      <c r="CZ197" s="25"/>
    </row>
    <row r="198" spans="1:104" s="11" customFormat="1">
      <c r="A198" s="11" t="s">
        <v>116</v>
      </c>
      <c r="L198" s="25"/>
      <c r="N198" s="125"/>
      <c r="Z198" s="25"/>
      <c r="AE198" s="36"/>
      <c r="AI198" s="25"/>
      <c r="AJ198" s="11" t="s">
        <v>27</v>
      </c>
      <c r="AK198" s="17" t="s">
        <v>240</v>
      </c>
      <c r="AL198" s="17">
        <v>3</v>
      </c>
      <c r="AM198" s="20" t="s">
        <v>55</v>
      </c>
      <c r="AN198" s="17" t="s">
        <v>95</v>
      </c>
      <c r="AO198" s="17" t="s">
        <v>78</v>
      </c>
      <c r="AP198" s="17" t="s">
        <v>949</v>
      </c>
      <c r="AQ198" s="11" t="s">
        <v>23</v>
      </c>
      <c r="AR198" s="11" t="s">
        <v>23</v>
      </c>
      <c r="AS198" s="17" t="s">
        <v>144</v>
      </c>
      <c r="AT198" s="17" t="s">
        <v>62</v>
      </c>
      <c r="AU198" s="86" t="s">
        <v>98</v>
      </c>
      <c r="AV198" s="20" t="str">
        <f t="shared" si="264"/>
        <v>36</v>
      </c>
      <c r="AW198" s="20" t="str">
        <f t="shared" si="257"/>
        <v>69</v>
      </c>
      <c r="AX198" s="20" t="s">
        <v>22</v>
      </c>
      <c r="AY198" s="11" t="s">
        <v>22</v>
      </c>
      <c r="AZ198" s="11" t="s">
        <v>22</v>
      </c>
      <c r="BA198" s="11" t="s">
        <v>22</v>
      </c>
      <c r="BB198" s="11" t="s">
        <v>22</v>
      </c>
      <c r="BC198" s="11">
        <v>36</v>
      </c>
      <c r="BD198" s="58" t="s">
        <v>99</v>
      </c>
      <c r="BE198" s="11" t="str">
        <f t="shared" si="265"/>
        <v>45.6</v>
      </c>
      <c r="BF198" s="11" t="str">
        <f t="shared" si="266"/>
        <v>28.4</v>
      </c>
      <c r="BG198" s="11" t="str">
        <f t="shared" si="267"/>
        <v>73.0</v>
      </c>
      <c r="BH198" s="11" t="s">
        <v>22</v>
      </c>
      <c r="BI198" s="25" t="s">
        <v>22</v>
      </c>
      <c r="BJ198" s="11" t="s">
        <v>22</v>
      </c>
      <c r="BK198" s="11" t="s">
        <v>22</v>
      </c>
      <c r="BL198" s="11" t="s">
        <v>22</v>
      </c>
      <c r="BM198" s="11">
        <v>20</v>
      </c>
      <c r="BN198" s="11" t="s">
        <v>206</v>
      </c>
      <c r="BO198" s="11" t="str">
        <f t="shared" si="258"/>
        <v>63.8</v>
      </c>
      <c r="BP198" s="11" t="str">
        <f t="shared" si="259"/>
        <v>34.4</v>
      </c>
      <c r="BQ198" s="11" t="str">
        <f t="shared" si="260"/>
        <v>118.5</v>
      </c>
      <c r="BR198" s="17" t="s">
        <v>359</v>
      </c>
      <c r="BS198" s="11" t="str">
        <f t="shared" si="268"/>
        <v>80</v>
      </c>
      <c r="BT198" s="11" t="s">
        <v>22</v>
      </c>
      <c r="BU198" s="11" t="s">
        <v>22</v>
      </c>
      <c r="BV198" s="11">
        <v>16</v>
      </c>
      <c r="BW198" s="11" t="s">
        <v>209</v>
      </c>
      <c r="BX198" s="11" t="str">
        <f t="shared" si="261"/>
        <v>29.9</v>
      </c>
      <c r="BY198" s="11" t="str">
        <f t="shared" si="262"/>
        <v>14.1</v>
      </c>
      <c r="BZ198" s="11" t="str">
        <f t="shared" si="263"/>
        <v>63.3</v>
      </c>
      <c r="CA198" s="17" t="s">
        <v>361</v>
      </c>
      <c r="CB198" s="10" t="str">
        <f t="shared" si="269"/>
        <v>56</v>
      </c>
      <c r="CC198" s="11" t="s">
        <v>22</v>
      </c>
      <c r="CD198" s="155"/>
      <c r="CH198" s="155"/>
      <c r="CV198" s="25"/>
      <c r="CZ198" s="25"/>
    </row>
    <row r="199" spans="1:104" s="11" customFormat="1">
      <c r="A199" s="11" t="s">
        <v>116</v>
      </c>
      <c r="L199" s="25"/>
      <c r="N199" s="125"/>
      <c r="Z199" s="25"/>
      <c r="AE199" s="25"/>
      <c r="AI199" s="25"/>
      <c r="AJ199" s="17" t="s">
        <v>60</v>
      </c>
      <c r="AK199" s="17" t="s">
        <v>239</v>
      </c>
      <c r="AL199" s="17">
        <v>1</v>
      </c>
      <c r="AM199" s="20" t="s">
        <v>552</v>
      </c>
      <c r="AN199" s="17" t="s">
        <v>556</v>
      </c>
      <c r="AO199" s="17" t="s">
        <v>564</v>
      </c>
      <c r="AP199" s="17" t="s">
        <v>950</v>
      </c>
      <c r="AQ199" s="11" t="s">
        <v>24</v>
      </c>
      <c r="AR199" s="11" t="s">
        <v>23</v>
      </c>
      <c r="AS199" s="17" t="s">
        <v>144</v>
      </c>
      <c r="AT199" s="17" t="s">
        <v>133</v>
      </c>
      <c r="AU199" s="89" t="s">
        <v>555</v>
      </c>
      <c r="AV199" s="20" t="str">
        <f t="shared" si="264"/>
        <v>36</v>
      </c>
      <c r="AW199" s="20" t="str">
        <f t="shared" si="257"/>
        <v>78</v>
      </c>
      <c r="AX199" s="20">
        <v>36</v>
      </c>
      <c r="AY199" s="58" t="s">
        <v>80</v>
      </c>
      <c r="AZ199" s="11" t="str">
        <f>LEFT(AY199,FIND(" ", AY199)-1)</f>
        <v>1</v>
      </c>
      <c r="BA199" s="11" t="str">
        <f>MID(LEFT(AY199,FIND("–",AY199)-1),FIND("(",AY199)+1,LEN(AY199))</f>
        <v>1</v>
      </c>
      <c r="BB199" s="11" t="str">
        <f>MID(LEFT(AY199,FIND(")",AY199)-1),FIND("–",AY199)+1,LEN(AY199))</f>
        <v>1</v>
      </c>
      <c r="BC199" s="20">
        <v>36</v>
      </c>
      <c r="BD199" s="50" t="s">
        <v>172</v>
      </c>
      <c r="BE199" s="20" t="str">
        <f t="shared" si="265"/>
        <v>14</v>
      </c>
      <c r="BF199" s="20" t="str">
        <f t="shared" si="266"/>
        <v>9</v>
      </c>
      <c r="BG199" s="20" t="str">
        <f t="shared" si="267"/>
        <v>23</v>
      </c>
      <c r="BH199" s="11" t="s">
        <v>22</v>
      </c>
      <c r="BI199" s="25" t="s">
        <v>22</v>
      </c>
      <c r="BJ199" s="11" t="s">
        <v>22</v>
      </c>
      <c r="BK199" s="11" t="s">
        <v>22</v>
      </c>
      <c r="BL199" s="11" t="s">
        <v>22</v>
      </c>
      <c r="BM199" s="11">
        <v>16</v>
      </c>
      <c r="BN199" s="15" t="s">
        <v>210</v>
      </c>
      <c r="BO199" s="10" t="str">
        <f t="shared" si="258"/>
        <v>36</v>
      </c>
      <c r="BP199" s="10" t="str">
        <f t="shared" si="259"/>
        <v>22</v>
      </c>
      <c r="BQ199" s="10" t="str">
        <f t="shared" si="260"/>
        <v>58</v>
      </c>
      <c r="BR199" s="15" t="s">
        <v>351</v>
      </c>
      <c r="BS199" s="10" t="str">
        <f t="shared" si="268"/>
        <v>100</v>
      </c>
      <c r="BT199" s="11" t="s">
        <v>22</v>
      </c>
      <c r="BU199" s="11" t="s">
        <v>22</v>
      </c>
      <c r="BV199" s="11">
        <v>20</v>
      </c>
      <c r="BW199" s="15" t="s">
        <v>213</v>
      </c>
      <c r="BX199" s="10" t="str">
        <f t="shared" si="261"/>
        <v>6</v>
      </c>
      <c r="BY199" s="10" t="str">
        <f t="shared" si="262"/>
        <v>3</v>
      </c>
      <c r="BZ199" s="10" t="str">
        <f t="shared" si="263"/>
        <v>13</v>
      </c>
      <c r="CA199" s="51" t="s">
        <v>363</v>
      </c>
      <c r="CB199" s="10" t="str">
        <f t="shared" si="269"/>
        <v>60</v>
      </c>
      <c r="CC199" s="11" t="s">
        <v>22</v>
      </c>
      <c r="CD199" s="155"/>
      <c r="CH199" s="155"/>
      <c r="CV199" s="25"/>
      <c r="CZ199" s="25"/>
    </row>
    <row r="200" spans="1:104" s="11" customFormat="1">
      <c r="A200" s="11" t="s">
        <v>116</v>
      </c>
      <c r="L200" s="25"/>
      <c r="N200" s="125"/>
      <c r="Z200" s="25"/>
      <c r="AE200" s="36"/>
      <c r="AI200" s="25"/>
      <c r="AJ200" s="11" t="s">
        <v>60</v>
      </c>
      <c r="AK200" s="17" t="s">
        <v>238</v>
      </c>
      <c r="AL200" s="11">
        <v>2</v>
      </c>
      <c r="AM200" s="20" t="s">
        <v>552</v>
      </c>
      <c r="AN200" s="17" t="s">
        <v>556</v>
      </c>
      <c r="AO200" s="17" t="s">
        <v>564</v>
      </c>
      <c r="AP200" s="17" t="s">
        <v>950</v>
      </c>
      <c r="AQ200" s="11" t="s">
        <v>24</v>
      </c>
      <c r="AR200" s="11" t="s">
        <v>23</v>
      </c>
      <c r="AS200" s="17" t="s">
        <v>144</v>
      </c>
      <c r="AT200" s="17" t="s">
        <v>133</v>
      </c>
      <c r="AU200" s="89" t="s">
        <v>179</v>
      </c>
      <c r="AV200" s="20" t="str">
        <f t="shared" si="264"/>
        <v>36</v>
      </c>
      <c r="AW200" s="20" t="str">
        <f t="shared" si="257"/>
        <v>92</v>
      </c>
      <c r="AX200" s="20">
        <v>36</v>
      </c>
      <c r="AY200" s="58" t="s">
        <v>80</v>
      </c>
      <c r="AZ200" s="11" t="str">
        <f t="shared" ref="AZ200:AZ207" si="270">LEFT(AY200,FIND(" ", AY200)-1)</f>
        <v>1</v>
      </c>
      <c r="BA200" s="11" t="str">
        <f t="shared" ref="BA200:BA207" si="271">MID(LEFT(AY200,FIND("–",AY200)-1),FIND("(",AY200)+1,LEN(AY200))</f>
        <v>1</v>
      </c>
      <c r="BB200" s="11" t="str">
        <f t="shared" ref="BB200:BB207" si="272">MID(LEFT(AY200,FIND(")",AY200)-1),FIND("–",AY200)+1,LEN(AY200))</f>
        <v>1</v>
      </c>
      <c r="BC200" s="20">
        <v>36</v>
      </c>
      <c r="BD200" s="50" t="s">
        <v>178</v>
      </c>
      <c r="BE200" s="20" t="str">
        <f t="shared" si="265"/>
        <v>18</v>
      </c>
      <c r="BF200" s="20" t="str">
        <f t="shared" si="266"/>
        <v>13</v>
      </c>
      <c r="BG200" s="20" t="str">
        <f t="shared" si="267"/>
        <v>24</v>
      </c>
      <c r="BH200" s="11" t="s">
        <v>22</v>
      </c>
      <c r="BI200" s="25" t="s">
        <v>22</v>
      </c>
      <c r="BJ200" s="11" t="s">
        <v>22</v>
      </c>
      <c r="BK200" s="11" t="s">
        <v>22</v>
      </c>
      <c r="BL200" s="11" t="s">
        <v>22</v>
      </c>
      <c r="BM200" s="11">
        <v>17</v>
      </c>
      <c r="BN200" s="15" t="s">
        <v>211</v>
      </c>
      <c r="BO200" s="10" t="str">
        <f t="shared" ref="BO200:BO207" si="273">LEFT(BN200,FIND(" ", BN200)-1)</f>
        <v>30</v>
      </c>
      <c r="BP200" s="10" t="str">
        <f t="shared" ref="BP200:BP207" si="274">MID(LEFT(BN200,FIND("–",BN200)-1),FIND("(",BN200)+1,LEN(BN200))</f>
        <v>19</v>
      </c>
      <c r="BQ200" s="10" t="str">
        <f t="shared" ref="BQ200:BQ207" si="275">MID(LEFT(BN200,FIND(")",BN200)-1),FIND("–",BN200)+1,LEN(BN200))</f>
        <v>47</v>
      </c>
      <c r="BR200" s="15" t="s">
        <v>348</v>
      </c>
      <c r="BS200" s="10" t="str">
        <f t="shared" si="268"/>
        <v>100</v>
      </c>
      <c r="BT200" s="11" t="s">
        <v>22</v>
      </c>
      <c r="BU200" s="11" t="s">
        <v>22</v>
      </c>
      <c r="BV200" s="11">
        <v>19</v>
      </c>
      <c r="BW200" s="15" t="s">
        <v>214</v>
      </c>
      <c r="BX200" s="10" t="str">
        <f t="shared" ref="BX200:BX207" si="276">LEFT(BW200,FIND(" ", BW200)-1)</f>
        <v>11</v>
      </c>
      <c r="BY200" s="10" t="str">
        <f t="shared" ref="BY200:BY207" si="277">MID(LEFT(BW200,FIND("–",BW200)-1),FIND("(",BW200)+1,LEN(BW200))</f>
        <v>7</v>
      </c>
      <c r="BZ200" s="10" t="str">
        <f t="shared" ref="BZ200:BZ207" si="278">MID(LEFT(BW200,FIND(")",BW200)-1),FIND("–",BW200)+1,LEN(BW200))</f>
        <v>17</v>
      </c>
      <c r="CA200" s="50" t="s">
        <v>364</v>
      </c>
      <c r="CB200" s="10" t="str">
        <f t="shared" si="269"/>
        <v>84</v>
      </c>
      <c r="CC200" s="11" t="s">
        <v>22</v>
      </c>
      <c r="CD200" s="155"/>
      <c r="CH200" s="155"/>
      <c r="CV200" s="25"/>
      <c r="CZ200" s="25"/>
    </row>
    <row r="201" spans="1:104" s="11" customFormat="1" ht="16" customHeight="1">
      <c r="A201" s="11" t="s">
        <v>116</v>
      </c>
      <c r="L201" s="25"/>
      <c r="N201" s="125"/>
      <c r="Z201" s="25"/>
      <c r="AE201" s="36"/>
      <c r="AI201" s="25"/>
      <c r="AJ201" s="11" t="s">
        <v>60</v>
      </c>
      <c r="AK201" s="17" t="s">
        <v>240</v>
      </c>
      <c r="AL201" s="11">
        <v>3</v>
      </c>
      <c r="AM201" s="17" t="s">
        <v>552</v>
      </c>
      <c r="AN201" s="17" t="s">
        <v>556</v>
      </c>
      <c r="AO201" s="17" t="s">
        <v>564</v>
      </c>
      <c r="AP201" s="17" t="s">
        <v>950</v>
      </c>
      <c r="AQ201" s="11" t="s">
        <v>24</v>
      </c>
      <c r="AR201" s="11" t="s">
        <v>23</v>
      </c>
      <c r="AS201" s="17" t="s">
        <v>144</v>
      </c>
      <c r="AT201" s="17" t="s">
        <v>133</v>
      </c>
      <c r="AU201" s="89" t="s">
        <v>169</v>
      </c>
      <c r="AV201" s="20" t="str">
        <f>MID(LEFT(AU201,FIND(" (",AU201)-1),FIND("/",AU201)+1,LEN(AU201))</f>
        <v>36</v>
      </c>
      <c r="AW201" s="20" t="str">
        <f t="shared" si="257"/>
        <v>97</v>
      </c>
      <c r="AX201" s="20">
        <v>36</v>
      </c>
      <c r="AY201" s="58" t="s">
        <v>80</v>
      </c>
      <c r="AZ201" s="11" t="str">
        <f t="shared" si="270"/>
        <v>1</v>
      </c>
      <c r="BA201" s="11" t="str">
        <f t="shared" si="271"/>
        <v>1</v>
      </c>
      <c r="BB201" s="11" t="str">
        <f t="shared" si="272"/>
        <v>1</v>
      </c>
      <c r="BC201" s="20">
        <v>36</v>
      </c>
      <c r="BD201" s="50" t="s">
        <v>173</v>
      </c>
      <c r="BE201" s="20" t="str">
        <f t="shared" si="265"/>
        <v>23</v>
      </c>
      <c r="BF201" s="20" t="str">
        <f t="shared" si="266"/>
        <v>16</v>
      </c>
      <c r="BG201" s="20" t="str">
        <f t="shared" si="267"/>
        <v>31</v>
      </c>
      <c r="BH201" s="11" t="s">
        <v>22</v>
      </c>
      <c r="BI201" s="25" t="s">
        <v>22</v>
      </c>
      <c r="BJ201" s="11" t="s">
        <v>22</v>
      </c>
      <c r="BK201" s="11" t="s">
        <v>22</v>
      </c>
      <c r="BL201" s="11" t="s">
        <v>22</v>
      </c>
      <c r="BM201" s="11">
        <v>20</v>
      </c>
      <c r="BN201" s="15" t="s">
        <v>212</v>
      </c>
      <c r="BO201" s="10" t="str">
        <f t="shared" si="273"/>
        <v>25</v>
      </c>
      <c r="BP201" s="10" t="str">
        <f t="shared" si="274"/>
        <v>15</v>
      </c>
      <c r="BQ201" s="10" t="str">
        <f t="shared" si="275"/>
        <v>42</v>
      </c>
      <c r="BR201" s="15" t="s">
        <v>362</v>
      </c>
      <c r="BS201" s="10" t="str">
        <f t="shared" si="268"/>
        <v>95</v>
      </c>
      <c r="BT201" s="11" t="s">
        <v>22</v>
      </c>
      <c r="BU201" s="11" t="s">
        <v>22</v>
      </c>
      <c r="BV201" s="11">
        <v>16</v>
      </c>
      <c r="BW201" s="15" t="s">
        <v>215</v>
      </c>
      <c r="BX201" s="10" t="str">
        <f t="shared" si="276"/>
        <v>20</v>
      </c>
      <c r="BY201" s="10" t="str">
        <f t="shared" si="277"/>
        <v>13</v>
      </c>
      <c r="BZ201" s="10" t="str">
        <f t="shared" si="278"/>
        <v>30</v>
      </c>
      <c r="CA201" s="50" t="s">
        <v>351</v>
      </c>
      <c r="CB201" s="10" t="str">
        <f t="shared" si="269"/>
        <v>100</v>
      </c>
      <c r="CC201" s="11" t="s">
        <v>22</v>
      </c>
      <c r="CD201" s="155"/>
      <c r="CH201" s="155"/>
      <c r="CV201" s="25"/>
      <c r="CZ201" s="25"/>
    </row>
    <row r="202" spans="1:104" s="11" customFormat="1" ht="16" customHeight="1">
      <c r="A202" s="11" t="s">
        <v>116</v>
      </c>
      <c r="L202" s="25"/>
      <c r="N202" s="125"/>
      <c r="Z202" s="25"/>
      <c r="AE202" s="25"/>
      <c r="AI202" s="25"/>
      <c r="AJ202" s="11" t="s">
        <v>60</v>
      </c>
      <c r="AK202" s="17" t="s">
        <v>239</v>
      </c>
      <c r="AL202" s="11">
        <v>1</v>
      </c>
      <c r="AM202" s="11" t="s">
        <v>553</v>
      </c>
      <c r="AN202" s="11" t="s">
        <v>557</v>
      </c>
      <c r="AO202" s="11" t="s">
        <v>558</v>
      </c>
      <c r="AP202" s="11" t="s">
        <v>952</v>
      </c>
      <c r="AQ202" s="11" t="s">
        <v>24</v>
      </c>
      <c r="AR202" s="11" t="s">
        <v>23</v>
      </c>
      <c r="AS202" s="17" t="s">
        <v>144</v>
      </c>
      <c r="AT202" s="11" t="s">
        <v>22</v>
      </c>
      <c r="AU202" s="84" t="s">
        <v>22</v>
      </c>
      <c r="AV202" s="20" t="s">
        <v>22</v>
      </c>
      <c r="AW202" s="20" t="s">
        <v>22</v>
      </c>
      <c r="AX202" s="20">
        <v>36</v>
      </c>
      <c r="AY202" s="15" t="s">
        <v>180</v>
      </c>
      <c r="AZ202" s="20" t="str">
        <f t="shared" si="270"/>
        <v>0.002</v>
      </c>
      <c r="BA202" s="20" t="str">
        <f t="shared" si="271"/>
        <v>0.001</v>
      </c>
      <c r="BB202" s="20" t="str">
        <f t="shared" si="272"/>
        <v>0.002</v>
      </c>
      <c r="BC202" s="20">
        <v>36</v>
      </c>
      <c r="BD202" s="15" t="s">
        <v>181</v>
      </c>
      <c r="BE202" s="20" t="str">
        <f t="shared" si="265"/>
        <v>0.122</v>
      </c>
      <c r="BF202" s="20" t="str">
        <f t="shared" si="266"/>
        <v>0.082</v>
      </c>
      <c r="BG202" s="20" t="str">
        <f t="shared" si="267"/>
        <v>0.175</v>
      </c>
      <c r="BH202" s="11" t="s">
        <v>22</v>
      </c>
      <c r="BI202" s="25" t="s">
        <v>22</v>
      </c>
      <c r="BJ202" s="11" t="s">
        <v>22</v>
      </c>
      <c r="BK202" s="11" t="s">
        <v>22</v>
      </c>
      <c r="BL202" s="11" t="s">
        <v>22</v>
      </c>
      <c r="BM202" s="11">
        <v>16</v>
      </c>
      <c r="BN202" s="15" t="s">
        <v>216</v>
      </c>
      <c r="BO202" s="10" t="str">
        <f t="shared" si="273"/>
        <v>0.163</v>
      </c>
      <c r="BP202" s="10" t="str">
        <f t="shared" si="274"/>
        <v>0.108</v>
      </c>
      <c r="BQ202" s="10" t="str">
        <f t="shared" si="275"/>
        <v>0.252</v>
      </c>
      <c r="BR202" s="11" t="s">
        <v>22</v>
      </c>
      <c r="BS202" s="10" t="s">
        <v>22</v>
      </c>
      <c r="BT202" s="11" t="s">
        <v>22</v>
      </c>
      <c r="BU202" s="11" t="s">
        <v>22</v>
      </c>
      <c r="BV202" s="11">
        <v>20</v>
      </c>
      <c r="BW202" s="15" t="s">
        <v>219</v>
      </c>
      <c r="BX202" s="10" t="str">
        <f t="shared" si="276"/>
        <v>0.093</v>
      </c>
      <c r="BY202" s="10" t="str">
        <f t="shared" si="277"/>
        <v>0.048</v>
      </c>
      <c r="BZ202" s="10" t="str">
        <f t="shared" si="278"/>
        <v>0.167</v>
      </c>
      <c r="CA202" s="11" t="s">
        <v>22</v>
      </c>
      <c r="CB202" s="10" t="s">
        <v>22</v>
      </c>
      <c r="CC202" s="11" t="s">
        <v>22</v>
      </c>
      <c r="CD202" s="155"/>
      <c r="CH202" s="155"/>
      <c r="CV202" s="25"/>
      <c r="CZ202" s="25"/>
    </row>
    <row r="203" spans="1:104" s="11" customFormat="1" ht="16" customHeight="1">
      <c r="A203" s="11" t="s">
        <v>116</v>
      </c>
      <c r="L203" s="25"/>
      <c r="N203" s="125"/>
      <c r="Z203" s="25"/>
      <c r="AE203" s="36"/>
      <c r="AI203" s="25"/>
      <c r="AJ203" s="11" t="s">
        <v>60</v>
      </c>
      <c r="AK203" s="17" t="s">
        <v>238</v>
      </c>
      <c r="AL203" s="11">
        <v>2</v>
      </c>
      <c r="AM203" s="11" t="s">
        <v>553</v>
      </c>
      <c r="AN203" s="11" t="s">
        <v>557</v>
      </c>
      <c r="AO203" s="11" t="s">
        <v>558</v>
      </c>
      <c r="AP203" s="11" t="s">
        <v>952</v>
      </c>
      <c r="AQ203" s="11" t="s">
        <v>24</v>
      </c>
      <c r="AR203" s="11" t="s">
        <v>23</v>
      </c>
      <c r="AS203" s="17" t="s">
        <v>144</v>
      </c>
      <c r="AT203" s="11" t="s">
        <v>22</v>
      </c>
      <c r="AU203" s="84" t="s">
        <v>22</v>
      </c>
      <c r="AV203" s="11" t="s">
        <v>22</v>
      </c>
      <c r="AW203" s="11" t="s">
        <v>22</v>
      </c>
      <c r="AX203" s="11">
        <v>36</v>
      </c>
      <c r="AY203" s="15" t="s">
        <v>180</v>
      </c>
      <c r="AZ203" s="20" t="str">
        <f t="shared" si="270"/>
        <v>0.002</v>
      </c>
      <c r="BA203" s="20" t="str">
        <f t="shared" si="271"/>
        <v>0.001</v>
      </c>
      <c r="BB203" s="20" t="str">
        <f t="shared" si="272"/>
        <v>0.002</v>
      </c>
      <c r="BC203" s="20">
        <v>36</v>
      </c>
      <c r="BD203" s="15" t="s">
        <v>182</v>
      </c>
      <c r="BE203" s="20" t="str">
        <f t="shared" si="265"/>
        <v>0.141</v>
      </c>
      <c r="BF203" s="20" t="str">
        <f t="shared" si="266"/>
        <v>0.108</v>
      </c>
      <c r="BG203" s="20" t="str">
        <f t="shared" si="267"/>
        <v>0.182</v>
      </c>
      <c r="BH203" s="11" t="s">
        <v>22</v>
      </c>
      <c r="BI203" s="25" t="s">
        <v>22</v>
      </c>
      <c r="BJ203" s="11" t="s">
        <v>22</v>
      </c>
      <c r="BK203" s="11" t="s">
        <v>22</v>
      </c>
      <c r="BL203" s="11" t="s">
        <v>22</v>
      </c>
      <c r="BM203" s="11">
        <v>17</v>
      </c>
      <c r="BN203" s="15" t="s">
        <v>217</v>
      </c>
      <c r="BO203" s="10" t="str">
        <f t="shared" si="273"/>
        <v>0.168</v>
      </c>
      <c r="BP203" s="10" t="str">
        <f t="shared" si="274"/>
        <v>0.119</v>
      </c>
      <c r="BQ203" s="10" t="str">
        <f t="shared" si="275"/>
        <v>0.246</v>
      </c>
      <c r="BR203" s="11" t="s">
        <v>22</v>
      </c>
      <c r="BS203" s="11" t="s">
        <v>22</v>
      </c>
      <c r="BT203" s="11" t="s">
        <v>22</v>
      </c>
      <c r="BU203" s="11" t="s">
        <v>22</v>
      </c>
      <c r="BV203" s="11">
        <v>19</v>
      </c>
      <c r="BW203" s="15" t="s">
        <v>220</v>
      </c>
      <c r="BX203" s="10" t="str">
        <f t="shared" si="276"/>
        <v>0.112</v>
      </c>
      <c r="BY203" s="10" t="str">
        <f t="shared" si="277"/>
        <v>0.076</v>
      </c>
      <c r="BZ203" s="10" t="str">
        <f t="shared" si="278"/>
        <v>0.166</v>
      </c>
      <c r="CA203" s="11" t="s">
        <v>22</v>
      </c>
      <c r="CB203" s="10" t="s">
        <v>22</v>
      </c>
      <c r="CC203" s="11" t="s">
        <v>22</v>
      </c>
      <c r="CD203" s="155"/>
      <c r="CH203" s="155"/>
      <c r="CV203" s="25"/>
      <c r="CZ203" s="25"/>
    </row>
    <row r="204" spans="1:104" s="11" customFormat="1">
      <c r="A204" s="11" t="s">
        <v>116</v>
      </c>
      <c r="L204" s="25"/>
      <c r="N204" s="125"/>
      <c r="Z204" s="25"/>
      <c r="AE204" s="36"/>
      <c r="AI204" s="25"/>
      <c r="AJ204" s="11" t="s">
        <v>60</v>
      </c>
      <c r="AK204" s="17" t="s">
        <v>240</v>
      </c>
      <c r="AL204" s="11">
        <v>3</v>
      </c>
      <c r="AM204" s="11" t="s">
        <v>553</v>
      </c>
      <c r="AN204" s="11" t="s">
        <v>557</v>
      </c>
      <c r="AO204" s="11" t="s">
        <v>558</v>
      </c>
      <c r="AP204" s="11" t="s">
        <v>952</v>
      </c>
      <c r="AQ204" s="11" t="s">
        <v>24</v>
      </c>
      <c r="AR204" s="11" t="s">
        <v>23</v>
      </c>
      <c r="AS204" s="17" t="s">
        <v>144</v>
      </c>
      <c r="AT204" s="11" t="s">
        <v>22</v>
      </c>
      <c r="AU204" s="84" t="s">
        <v>22</v>
      </c>
      <c r="AV204" s="11" t="s">
        <v>22</v>
      </c>
      <c r="AW204" s="11" t="s">
        <v>22</v>
      </c>
      <c r="AX204" s="11">
        <v>36</v>
      </c>
      <c r="AY204" s="15" t="s">
        <v>180</v>
      </c>
      <c r="AZ204" s="20" t="str">
        <f t="shared" si="270"/>
        <v>0.002</v>
      </c>
      <c r="BA204" s="20" t="str">
        <f t="shared" si="271"/>
        <v>0.001</v>
      </c>
      <c r="BB204" s="20" t="str">
        <f t="shared" si="272"/>
        <v>0.002</v>
      </c>
      <c r="BC204" s="20">
        <v>36</v>
      </c>
      <c r="BD204" s="15" t="s">
        <v>183</v>
      </c>
      <c r="BE204" s="20" t="str">
        <f t="shared" si="265"/>
        <v>0.137</v>
      </c>
      <c r="BF204" s="20" t="str">
        <f t="shared" si="266"/>
        <v>0.104</v>
      </c>
      <c r="BG204" s="20" t="str">
        <f t="shared" si="267"/>
        <v>0.182</v>
      </c>
      <c r="BH204" s="11" t="s">
        <v>22</v>
      </c>
      <c r="BI204" s="25" t="s">
        <v>22</v>
      </c>
      <c r="BJ204" s="11" t="s">
        <v>22</v>
      </c>
      <c r="BK204" s="11" t="s">
        <v>22</v>
      </c>
      <c r="BL204" s="11" t="s">
        <v>22</v>
      </c>
      <c r="BM204" s="11">
        <v>20</v>
      </c>
      <c r="BN204" s="15" t="s">
        <v>218</v>
      </c>
      <c r="BO204" s="10" t="str">
        <f t="shared" si="273"/>
        <v>0.126</v>
      </c>
      <c r="BP204" s="10" t="str">
        <f t="shared" si="274"/>
        <v>0.082</v>
      </c>
      <c r="BQ204" s="10" t="str">
        <f t="shared" si="275"/>
        <v>0.196</v>
      </c>
      <c r="BR204" s="11" t="s">
        <v>22</v>
      </c>
      <c r="BS204" s="11" t="s">
        <v>22</v>
      </c>
      <c r="BT204" s="11" t="s">
        <v>22</v>
      </c>
      <c r="BU204" s="11" t="s">
        <v>22</v>
      </c>
      <c r="BV204" s="11">
        <v>16</v>
      </c>
      <c r="BW204" s="15" t="s">
        <v>221</v>
      </c>
      <c r="BX204" s="10" t="str">
        <f t="shared" si="276"/>
        <v>0.142</v>
      </c>
      <c r="BY204" s="10" t="str">
        <f t="shared" si="277"/>
        <v>0.097</v>
      </c>
      <c r="BZ204" s="10" t="str">
        <f t="shared" si="278"/>
        <v>0.206</v>
      </c>
      <c r="CA204" s="11" t="s">
        <v>22</v>
      </c>
      <c r="CB204" s="11" t="s">
        <v>22</v>
      </c>
      <c r="CC204" s="11" t="s">
        <v>22</v>
      </c>
      <c r="CD204" s="155"/>
      <c r="CH204" s="155"/>
      <c r="CV204" s="25"/>
      <c r="CZ204" s="25"/>
    </row>
    <row r="205" spans="1:104" s="11" customFormat="1" ht="16" customHeight="1">
      <c r="A205" s="11" t="s">
        <v>116</v>
      </c>
      <c r="L205" s="25"/>
      <c r="N205" s="125"/>
      <c r="Z205" s="25"/>
      <c r="AE205" s="25"/>
      <c r="AI205" s="25"/>
      <c r="AJ205" s="11" t="s">
        <v>60</v>
      </c>
      <c r="AK205" s="17" t="s">
        <v>239</v>
      </c>
      <c r="AL205" s="11">
        <v>1</v>
      </c>
      <c r="AM205" s="11" t="s">
        <v>554</v>
      </c>
      <c r="AN205" s="11" t="s">
        <v>557</v>
      </c>
      <c r="AO205" s="11" t="s">
        <v>559</v>
      </c>
      <c r="AP205" s="11" t="s">
        <v>952</v>
      </c>
      <c r="AQ205" s="11" t="s">
        <v>24</v>
      </c>
      <c r="AR205" s="11" t="s">
        <v>23</v>
      </c>
      <c r="AS205" s="17" t="s">
        <v>144</v>
      </c>
      <c r="AT205" s="11" t="s">
        <v>22</v>
      </c>
      <c r="AU205" s="84" t="s">
        <v>22</v>
      </c>
      <c r="AV205" s="11" t="s">
        <v>22</v>
      </c>
      <c r="AW205" s="11" t="s">
        <v>22</v>
      </c>
      <c r="AX205" s="11">
        <v>36</v>
      </c>
      <c r="AY205" s="15" t="s">
        <v>184</v>
      </c>
      <c r="AZ205" s="20" t="str">
        <f t="shared" si="270"/>
        <v>0.002</v>
      </c>
      <c r="BA205" s="20" t="str">
        <f t="shared" si="271"/>
        <v>0.001</v>
      </c>
      <c r="BB205" s="20" t="str">
        <f t="shared" si="272"/>
        <v>0.003</v>
      </c>
      <c r="BC205" s="20">
        <v>36</v>
      </c>
      <c r="BD205" s="15" t="s">
        <v>185</v>
      </c>
      <c r="BE205" s="20" t="str">
        <f t="shared" si="265"/>
        <v>0.079</v>
      </c>
      <c r="BF205" s="20" t="str">
        <f t="shared" si="266"/>
        <v>0.044</v>
      </c>
      <c r="BG205" s="20" t="str">
        <f t="shared" si="267"/>
        <v>0.141</v>
      </c>
      <c r="BH205" s="11" t="s">
        <v>22</v>
      </c>
      <c r="BI205" s="25" t="s">
        <v>22</v>
      </c>
      <c r="BJ205" s="11" t="s">
        <v>22</v>
      </c>
      <c r="BK205" s="11" t="s">
        <v>22</v>
      </c>
      <c r="BL205" s="11" t="s">
        <v>22</v>
      </c>
      <c r="BM205" s="11">
        <v>16</v>
      </c>
      <c r="BN205" s="15" t="s">
        <v>222</v>
      </c>
      <c r="BO205" s="10" t="str">
        <f t="shared" si="273"/>
        <v>0.215</v>
      </c>
      <c r="BP205" s="10" t="str">
        <f t="shared" si="274"/>
        <v>0.113</v>
      </c>
      <c r="BQ205" s="10" t="str">
        <f t="shared" si="275"/>
        <v>0.409</v>
      </c>
      <c r="BR205" s="11" t="s">
        <v>22</v>
      </c>
      <c r="BS205" s="11" t="s">
        <v>22</v>
      </c>
      <c r="BT205" s="11" t="s">
        <v>22</v>
      </c>
      <c r="BU205" s="11" t="s">
        <v>22</v>
      </c>
      <c r="BV205" s="11">
        <v>20</v>
      </c>
      <c r="BW205" s="15" t="s">
        <v>225</v>
      </c>
      <c r="BX205" s="10" t="str">
        <f t="shared" si="276"/>
        <v>0.036</v>
      </c>
      <c r="BY205" s="10" t="str">
        <f t="shared" si="277"/>
        <v>0.016</v>
      </c>
      <c r="BZ205" s="10" t="str">
        <f t="shared" si="278"/>
        <v>0.083</v>
      </c>
      <c r="CA205" s="11" t="s">
        <v>22</v>
      </c>
      <c r="CB205" s="11" t="s">
        <v>22</v>
      </c>
      <c r="CC205" s="11" t="s">
        <v>22</v>
      </c>
      <c r="CD205" s="155"/>
      <c r="CH205" s="155"/>
      <c r="CV205" s="25"/>
      <c r="CZ205" s="25"/>
    </row>
    <row r="206" spans="1:104" s="11" customFormat="1" ht="16" customHeight="1">
      <c r="A206" s="11" t="s">
        <v>116</v>
      </c>
      <c r="L206" s="25"/>
      <c r="N206" s="125"/>
      <c r="Z206" s="25"/>
      <c r="AE206" s="36"/>
      <c r="AI206" s="25"/>
      <c r="AJ206" s="11" t="s">
        <v>60</v>
      </c>
      <c r="AK206" s="17" t="s">
        <v>238</v>
      </c>
      <c r="AL206" s="11">
        <v>2</v>
      </c>
      <c r="AM206" s="11" t="s">
        <v>554</v>
      </c>
      <c r="AN206" s="11" t="s">
        <v>557</v>
      </c>
      <c r="AO206" s="11" t="s">
        <v>559</v>
      </c>
      <c r="AP206" s="11" t="s">
        <v>952</v>
      </c>
      <c r="AQ206" s="11" t="s">
        <v>24</v>
      </c>
      <c r="AR206" s="11" t="s">
        <v>23</v>
      </c>
      <c r="AS206" s="17" t="s">
        <v>144</v>
      </c>
      <c r="AT206" s="11" t="s">
        <v>22</v>
      </c>
      <c r="AU206" s="84" t="s">
        <v>22</v>
      </c>
      <c r="AV206" s="11" t="s">
        <v>22</v>
      </c>
      <c r="AW206" s="11" t="s">
        <v>22</v>
      </c>
      <c r="AX206" s="11">
        <v>36</v>
      </c>
      <c r="AY206" s="15" t="s">
        <v>180</v>
      </c>
      <c r="AZ206" s="20" t="str">
        <f t="shared" si="270"/>
        <v>0.002</v>
      </c>
      <c r="BA206" s="20" t="str">
        <f t="shared" si="271"/>
        <v>0.001</v>
      </c>
      <c r="BB206" s="20" t="str">
        <f t="shared" si="272"/>
        <v>0.002</v>
      </c>
      <c r="BC206" s="20">
        <v>36</v>
      </c>
      <c r="BD206" s="15" t="s">
        <v>186</v>
      </c>
      <c r="BE206" s="20" t="str">
        <f t="shared" si="265"/>
        <v>0.110</v>
      </c>
      <c r="BF206" s="20" t="str">
        <f t="shared" si="266"/>
        <v>0.074</v>
      </c>
      <c r="BG206" s="20" t="str">
        <f t="shared" si="267"/>
        <v>0.166</v>
      </c>
      <c r="BH206" s="11" t="s">
        <v>22</v>
      </c>
      <c r="BI206" s="25" t="s">
        <v>22</v>
      </c>
      <c r="BJ206" s="11" t="s">
        <v>22</v>
      </c>
      <c r="BK206" s="11" t="s">
        <v>22</v>
      </c>
      <c r="BL206" s="11" t="s">
        <v>22</v>
      </c>
      <c r="BM206" s="11">
        <v>17</v>
      </c>
      <c r="BN206" s="15" t="s">
        <v>223</v>
      </c>
      <c r="BO206" s="10" t="str">
        <f t="shared" si="273"/>
        <v>0.190</v>
      </c>
      <c r="BP206" s="10" t="str">
        <f t="shared" si="274"/>
        <v>0.100</v>
      </c>
      <c r="BQ206" s="10" t="str">
        <f t="shared" si="275"/>
        <v>0.360</v>
      </c>
      <c r="BR206" s="11" t="s">
        <v>22</v>
      </c>
      <c r="BS206" s="11" t="s">
        <v>22</v>
      </c>
      <c r="BT206" s="11" t="s">
        <v>22</v>
      </c>
      <c r="BU206" s="11" t="s">
        <v>22</v>
      </c>
      <c r="BV206" s="11">
        <v>19</v>
      </c>
      <c r="BW206" s="15" t="s">
        <v>226</v>
      </c>
      <c r="BX206" s="10" t="str">
        <f t="shared" si="276"/>
        <v>0.067</v>
      </c>
      <c r="BY206" s="10" t="str">
        <f t="shared" si="277"/>
        <v>0.043</v>
      </c>
      <c r="BZ206" s="10" t="str">
        <f t="shared" si="278"/>
        <v>0.105</v>
      </c>
      <c r="CA206" s="11" t="s">
        <v>22</v>
      </c>
      <c r="CB206" s="11" t="s">
        <v>22</v>
      </c>
      <c r="CC206" s="11" t="s">
        <v>22</v>
      </c>
      <c r="CD206" s="155"/>
      <c r="CH206" s="155"/>
      <c r="CV206" s="25"/>
      <c r="CZ206" s="25"/>
    </row>
    <row r="207" spans="1:104" s="11" customFormat="1">
      <c r="A207" s="11" t="s">
        <v>116</v>
      </c>
      <c r="L207" s="25"/>
      <c r="N207" s="125"/>
      <c r="Z207" s="25"/>
      <c r="AE207" s="36"/>
      <c r="AI207" s="25"/>
      <c r="AJ207" s="11" t="s">
        <v>60</v>
      </c>
      <c r="AK207" s="17" t="s">
        <v>240</v>
      </c>
      <c r="AL207" s="11">
        <v>3</v>
      </c>
      <c r="AM207" s="11" t="s">
        <v>554</v>
      </c>
      <c r="AN207" s="11" t="s">
        <v>557</v>
      </c>
      <c r="AO207" s="11" t="s">
        <v>559</v>
      </c>
      <c r="AP207" s="11" t="s">
        <v>952</v>
      </c>
      <c r="AQ207" s="11" t="s">
        <v>24</v>
      </c>
      <c r="AR207" s="11" t="s">
        <v>23</v>
      </c>
      <c r="AS207" s="17" t="s">
        <v>144</v>
      </c>
      <c r="AT207" s="11" t="s">
        <v>22</v>
      </c>
      <c r="AU207" s="84" t="s">
        <v>22</v>
      </c>
      <c r="AV207" s="11" t="s">
        <v>22</v>
      </c>
      <c r="AW207" s="11" t="s">
        <v>22</v>
      </c>
      <c r="AX207" s="11">
        <v>36</v>
      </c>
      <c r="AY207" s="15" t="s">
        <v>180</v>
      </c>
      <c r="AZ207" s="20" t="str">
        <f t="shared" si="270"/>
        <v>0.002</v>
      </c>
      <c r="BA207" s="20" t="str">
        <f t="shared" si="271"/>
        <v>0.001</v>
      </c>
      <c r="BB207" s="20" t="str">
        <f t="shared" si="272"/>
        <v>0.002</v>
      </c>
      <c r="BC207" s="20">
        <v>36</v>
      </c>
      <c r="BD207" s="15" t="s">
        <v>187</v>
      </c>
      <c r="BE207" s="20" t="str">
        <f t="shared" si="265"/>
        <v>0.106</v>
      </c>
      <c r="BF207" s="20" t="str">
        <f t="shared" si="266"/>
        <v>0.064</v>
      </c>
      <c r="BG207" s="20" t="str">
        <f t="shared" si="267"/>
        <v>0.176</v>
      </c>
      <c r="BH207" s="11" t="s">
        <v>22</v>
      </c>
      <c r="BI207" s="25" t="s">
        <v>22</v>
      </c>
      <c r="BJ207" s="11" t="s">
        <v>22</v>
      </c>
      <c r="BK207" s="11" t="s">
        <v>22</v>
      </c>
      <c r="BL207" s="11" t="s">
        <v>22</v>
      </c>
      <c r="BM207" s="11">
        <v>20</v>
      </c>
      <c r="BN207" s="15" t="s">
        <v>224</v>
      </c>
      <c r="BO207" s="10" t="str">
        <f t="shared" si="273"/>
        <v>0.147</v>
      </c>
      <c r="BP207" s="10" t="str">
        <f t="shared" si="274"/>
        <v>0.081</v>
      </c>
      <c r="BQ207" s="10" t="str">
        <f t="shared" si="275"/>
        <v>0.273</v>
      </c>
      <c r="BR207" s="11" t="s">
        <v>22</v>
      </c>
      <c r="BS207" s="11" t="s">
        <v>22</v>
      </c>
      <c r="BT207" s="11" t="s">
        <v>22</v>
      </c>
      <c r="BU207" s="11" t="s">
        <v>22</v>
      </c>
      <c r="BV207" s="11">
        <v>16</v>
      </c>
      <c r="BW207" s="15" t="s">
        <v>227</v>
      </c>
      <c r="BX207" s="10" t="str">
        <f t="shared" si="276"/>
        <v>0.070</v>
      </c>
      <c r="BY207" s="10" t="str">
        <f t="shared" si="277"/>
        <v>0.029</v>
      </c>
      <c r="BZ207" s="10" t="str">
        <f t="shared" si="278"/>
        <v>0.170</v>
      </c>
      <c r="CA207" s="11" t="s">
        <v>22</v>
      </c>
      <c r="CB207" s="11" t="s">
        <v>22</v>
      </c>
      <c r="CC207" s="11" t="s">
        <v>22</v>
      </c>
      <c r="CD207" s="155"/>
      <c r="CH207" s="155"/>
      <c r="CV207" s="25"/>
      <c r="CZ207" s="25"/>
    </row>
    <row r="208" spans="1:104" s="44" customFormat="1">
      <c r="K208" s="47"/>
      <c r="L208" s="45"/>
      <c r="N208" s="127"/>
      <c r="Z208" s="45"/>
      <c r="AE208" s="46"/>
      <c r="AI208" s="45"/>
      <c r="AJ208" s="48"/>
      <c r="AL208" s="48"/>
      <c r="AU208" s="85"/>
      <c r="AV208" s="49"/>
      <c r="BI208" s="45"/>
      <c r="BX208" s="59"/>
      <c r="BY208" s="59"/>
      <c r="BZ208" s="59"/>
      <c r="CD208" s="157"/>
      <c r="CH208" s="157"/>
      <c r="CV208" s="45"/>
      <c r="CZ208" s="45"/>
    </row>
    <row r="209" spans="1:105" s="11" customFormat="1" ht="17">
      <c r="A209" s="28" t="s">
        <v>117</v>
      </c>
      <c r="B209" s="11" t="s">
        <v>120</v>
      </c>
      <c r="C209" s="11" t="s">
        <v>1684</v>
      </c>
      <c r="D209" s="11" t="s">
        <v>523</v>
      </c>
      <c r="E209" s="11" t="s">
        <v>11</v>
      </c>
      <c r="F209" s="94" t="s">
        <v>2325</v>
      </c>
      <c r="G209" s="11" t="s">
        <v>103</v>
      </c>
      <c r="H209" s="16" t="s">
        <v>110</v>
      </c>
      <c r="I209" s="11" t="s">
        <v>36</v>
      </c>
      <c r="J209" s="16" t="s">
        <v>113</v>
      </c>
      <c r="K209" s="11" t="s">
        <v>41</v>
      </c>
      <c r="L209" s="24">
        <v>44032</v>
      </c>
      <c r="M209" s="11" t="s">
        <v>526</v>
      </c>
      <c r="N209" s="125">
        <v>43932</v>
      </c>
      <c r="O209" s="11" t="s">
        <v>24</v>
      </c>
      <c r="P209" s="11" t="s">
        <v>24</v>
      </c>
      <c r="Q209" s="11" t="s">
        <v>236</v>
      </c>
      <c r="R209" s="11" t="s">
        <v>89</v>
      </c>
      <c r="S209" s="11" t="s">
        <v>48</v>
      </c>
      <c r="T209" s="11" t="s">
        <v>23</v>
      </c>
      <c r="U209" s="11" t="s">
        <v>23</v>
      </c>
      <c r="V209" s="11">
        <v>508</v>
      </c>
      <c r="W209" s="11" t="s">
        <v>24</v>
      </c>
      <c r="X209" s="11" t="s">
        <v>104</v>
      </c>
      <c r="Y209" s="11" t="s">
        <v>447</v>
      </c>
      <c r="Z209" s="25" t="s">
        <v>237</v>
      </c>
      <c r="AA209" s="11" t="s">
        <v>0</v>
      </c>
      <c r="AB209" s="11">
        <v>1</v>
      </c>
      <c r="AC209" s="11" t="s">
        <v>127</v>
      </c>
      <c r="AD209" s="11" t="s">
        <v>1319</v>
      </c>
      <c r="AE209" s="36" t="s">
        <v>241</v>
      </c>
      <c r="AF209" s="11" t="s">
        <v>137</v>
      </c>
      <c r="AG209" s="11" t="s">
        <v>1005</v>
      </c>
      <c r="AH209" s="11" t="s">
        <v>1008</v>
      </c>
      <c r="AI209" s="38" t="s">
        <v>22</v>
      </c>
      <c r="AJ209" s="11" t="s">
        <v>27</v>
      </c>
      <c r="AK209" s="11" t="s">
        <v>105</v>
      </c>
      <c r="AL209" s="11">
        <v>1</v>
      </c>
      <c r="AM209" s="17" t="s">
        <v>427</v>
      </c>
      <c r="AN209" s="17" t="s">
        <v>44</v>
      </c>
      <c r="AO209" s="17" t="s">
        <v>78</v>
      </c>
      <c r="AP209" s="17" t="s">
        <v>949</v>
      </c>
      <c r="AQ209" s="11" t="s">
        <v>24</v>
      </c>
      <c r="AR209" s="11" t="s">
        <v>23</v>
      </c>
      <c r="AS209" s="11" t="s">
        <v>144</v>
      </c>
      <c r="AT209" s="17" t="s">
        <v>62</v>
      </c>
      <c r="AU209" s="86" t="s">
        <v>268</v>
      </c>
      <c r="AV209" s="11" t="str">
        <f t="shared" ref="AV209:AV220" si="279">MID(LEFT(AU209,FIND(" (",AU209)-1),FIND("/",AU209)+1,LEN(AU209))</f>
        <v>126</v>
      </c>
      <c r="AW209" s="18" t="str">
        <f t="shared" ref="AW209:AW220" si="280">MID(LEFT(AU209,FIND("%",AU209)-1),FIND("(",AU209)+1,LEN(AU209))</f>
        <v>0</v>
      </c>
      <c r="AX209" s="11">
        <v>126</v>
      </c>
      <c r="AY209" s="58" t="s">
        <v>242</v>
      </c>
      <c r="AZ209" s="20" t="str">
        <f>LEFT(AY209,FIND(" ", AY209)-1)</f>
        <v>20.7</v>
      </c>
      <c r="BA209" s="20" t="str">
        <f>MID(LEFT(AY209,FIND("–",AY209)-1),FIND("(",AY209)+1,LEN(AY209))</f>
        <v>19.7</v>
      </c>
      <c r="BB209" s="20" t="str">
        <f>MID(LEFT(AY209,FIND(")",AY209)-1),FIND("–",AY209)+1,LEN(AY209))</f>
        <v>21.8</v>
      </c>
      <c r="BC209" s="11">
        <v>126</v>
      </c>
      <c r="BD209" s="15" t="s">
        <v>281</v>
      </c>
      <c r="BE209" s="11" t="str">
        <f t="shared" ref="BE209:BE220" si="281">LEFT(BD209,FIND(" ", BD209)-1)</f>
        <v>23.7</v>
      </c>
      <c r="BF209" s="11" t="str">
        <f t="shared" ref="BF209:BF220" si="282">MID(LEFT(BD209,FIND("–",BD209)-1),FIND("(",BD209)+1,LEN(BD209))</f>
        <v>21.4</v>
      </c>
      <c r="BG209" s="11" t="str">
        <f t="shared" ref="BG209:BG220" si="283">MID(LEFT(BD209,FIND(")",BD209)-1),FIND("–",BD209)+1,LEN(BD209))</f>
        <v>27.9</v>
      </c>
      <c r="BH209" s="11" t="s">
        <v>22</v>
      </c>
      <c r="BI209" s="25" t="s">
        <v>346</v>
      </c>
      <c r="BJ209" s="11" t="s">
        <v>249</v>
      </c>
      <c r="BK209" s="11" t="s">
        <v>230</v>
      </c>
      <c r="BL209" s="11" t="s">
        <v>329</v>
      </c>
      <c r="BM209" s="11">
        <v>61</v>
      </c>
      <c r="BN209" s="58" t="s">
        <v>251</v>
      </c>
      <c r="BO209" s="11" t="str">
        <f>LEFT(BN209,FIND(" ", BN209)-1)</f>
        <v>21.2</v>
      </c>
      <c r="BP209" s="11" t="str">
        <f>MID(LEFT(BN209,FIND("–",BN209)-1),FIND("(",BN209)+1,LEN(BN209))</f>
        <v>19.4</v>
      </c>
      <c r="BQ209" s="11" t="str">
        <f>MID(LEFT(BN209,FIND(")",BN209)-1),FIND("–",BN209)+1,LEN(BN209))</f>
        <v>23.2</v>
      </c>
      <c r="BR209" s="58" t="s">
        <v>291</v>
      </c>
      <c r="BS209" s="11" t="str">
        <f>MID(LEFT(BR209,FIND("%",BR209)-1),FIND("(",BR209)+1,LEN(BR209))</f>
        <v>0</v>
      </c>
      <c r="BT209" s="11" t="s">
        <v>231</v>
      </c>
      <c r="BU209" s="11" t="s">
        <v>330</v>
      </c>
      <c r="BV209" s="11">
        <v>65</v>
      </c>
      <c r="BW209" s="58" t="s">
        <v>250</v>
      </c>
      <c r="BX209" s="10" t="str">
        <f>LEFT(BW209,FIND(" ", BW209)-1)</f>
        <v>20.3</v>
      </c>
      <c r="BY209" s="10" t="str">
        <f>MID(LEFT(BW209,FIND("–",BW209)-1),FIND("(",BW209)+1,LEN(BW209))</f>
        <v>19.7</v>
      </c>
      <c r="BZ209" s="10" t="str">
        <f>MID(LEFT(BW209,FIND(")",BW209)-1),FIND("–",BW209)+1,LEN(BW209))</f>
        <v>21.0</v>
      </c>
      <c r="CA209" s="58" t="s">
        <v>294</v>
      </c>
      <c r="CB209" s="11" t="str">
        <f>MID(LEFT(CA209,FIND("%",CA209)-1),FIND("(",CA209)+1,LEN(CA209))</f>
        <v>0</v>
      </c>
      <c r="CC209" s="11" t="s">
        <v>566</v>
      </c>
      <c r="CD209" s="103" t="s">
        <v>22</v>
      </c>
      <c r="CE209" s="94" t="s">
        <v>22</v>
      </c>
      <c r="CF209" s="94" t="s">
        <v>22</v>
      </c>
      <c r="CG209" s="94" t="s">
        <v>22</v>
      </c>
      <c r="CH209" s="155" t="s">
        <v>26</v>
      </c>
      <c r="CI209" s="94" t="s">
        <v>22</v>
      </c>
      <c r="CJ209" s="94" t="s">
        <v>22</v>
      </c>
      <c r="CK209" s="94" t="s">
        <v>22</v>
      </c>
      <c r="CL209" s="94" t="s">
        <v>22</v>
      </c>
      <c r="CM209" s="94" t="s">
        <v>22</v>
      </c>
      <c r="CN209" s="94" t="s">
        <v>22</v>
      </c>
      <c r="CO209" s="94" t="s">
        <v>22</v>
      </c>
      <c r="CP209" s="94" t="s">
        <v>22</v>
      </c>
      <c r="CQ209" s="94" t="s">
        <v>22</v>
      </c>
      <c r="CR209" s="94" t="s">
        <v>22</v>
      </c>
      <c r="CS209" s="94" t="s">
        <v>22</v>
      </c>
      <c r="CT209" s="94" t="s">
        <v>22</v>
      </c>
      <c r="CU209" s="94" t="s">
        <v>22</v>
      </c>
      <c r="CV209" s="98" t="s">
        <v>22</v>
      </c>
      <c r="CW209" s="11" t="s">
        <v>593</v>
      </c>
      <c r="CX209" s="11" t="s">
        <v>567</v>
      </c>
      <c r="CY209" s="11" t="s">
        <v>332</v>
      </c>
      <c r="CZ209" s="98" t="s">
        <v>1262</v>
      </c>
      <c r="DA209" s="11" t="s">
        <v>68</v>
      </c>
    </row>
    <row r="210" spans="1:105" s="11" customFormat="1">
      <c r="A210" s="28" t="s">
        <v>117</v>
      </c>
      <c r="L210" s="25"/>
      <c r="N210" s="125"/>
      <c r="Z210" s="25"/>
      <c r="AE210" s="36"/>
      <c r="AI210" s="25"/>
      <c r="AJ210" s="11" t="s">
        <v>27</v>
      </c>
      <c r="AK210" s="11" t="s">
        <v>239</v>
      </c>
      <c r="AL210" s="11">
        <v>2</v>
      </c>
      <c r="AM210" s="17" t="s">
        <v>427</v>
      </c>
      <c r="AN210" s="17" t="s">
        <v>44</v>
      </c>
      <c r="AO210" s="17" t="s">
        <v>78</v>
      </c>
      <c r="AP210" s="17" t="s">
        <v>949</v>
      </c>
      <c r="AQ210" s="11" t="s">
        <v>24</v>
      </c>
      <c r="AR210" s="11" t="s">
        <v>23</v>
      </c>
      <c r="AS210" s="11" t="s">
        <v>144</v>
      </c>
      <c r="AT210" s="17" t="s">
        <v>62</v>
      </c>
      <c r="AU210" s="86" t="s">
        <v>267</v>
      </c>
      <c r="AV210" s="11" t="str">
        <f>MID(LEFT(AU210,FIND(" (",AU210)-1),FIND("/",AU210)+1,LEN(AU210))</f>
        <v>129</v>
      </c>
      <c r="AW210" s="18" t="str">
        <f>MID(LEFT(AU210,FIND("%",AU210)-1),FIND("(",AU210)+1,LEN(AU210))</f>
        <v>97</v>
      </c>
      <c r="AX210" s="11">
        <v>129</v>
      </c>
      <c r="AY210" s="58" t="s">
        <v>244</v>
      </c>
      <c r="AZ210" s="20" t="str">
        <f>LEFT(AY210,FIND(" ", AY210)-1)</f>
        <v>21.9</v>
      </c>
      <c r="BA210" s="20" t="str">
        <f>MID(LEFT(AY210,FIND("–",AY210)-1),FIND("(",AY210)+1,LEN(AY210))</f>
        <v>20.4</v>
      </c>
      <c r="BB210" s="20" t="str">
        <f>MID(LEFT(AY210,FIND(")",AY210)-1),FIND("–",AY210)+1,LEN(AY210))</f>
        <v>23.6</v>
      </c>
      <c r="BC210" s="11">
        <v>129</v>
      </c>
      <c r="BD210" s="58" t="s">
        <v>276</v>
      </c>
      <c r="BE210" s="11" t="str">
        <f>LEFT(BD210,FIND(" ", BD210)-1)</f>
        <v>571.0</v>
      </c>
      <c r="BF210" s="11" t="str">
        <f>MID(LEFT(BD210,FIND("–",BD210)-1),FIND("(",BD210)+1,LEN(BD210))</f>
        <v>467.6</v>
      </c>
      <c r="BG210" s="11" t="str">
        <f>MID(LEFT(BD210,FIND(")",BD210)-1),FIND("–",BD210)+1,LEN(BD210))</f>
        <v>697.3</v>
      </c>
      <c r="BH210" s="11" t="s">
        <v>22</v>
      </c>
      <c r="BI210" s="25" t="s">
        <v>22</v>
      </c>
      <c r="BJ210" s="11" t="s">
        <v>22</v>
      </c>
      <c r="BK210" s="11" t="s">
        <v>22</v>
      </c>
      <c r="BL210" s="11" t="s">
        <v>22</v>
      </c>
      <c r="BM210" s="11">
        <v>54</v>
      </c>
      <c r="BN210" s="58" t="s">
        <v>562</v>
      </c>
      <c r="BO210" s="11" t="str">
        <f>LEFT(BN210,FIND(" ", BN210)-1)</f>
        <v>826.7</v>
      </c>
      <c r="BP210" s="11" t="str">
        <f>MID(LEFT(BN210,FIND("–",BN210)-1),FIND("(",BN210)+1,LEN(BN210))</f>
        <v>638.3</v>
      </c>
      <c r="BQ210" s="11" t="str">
        <f>MID(LEFT(BN210,FIND(")",BN210)-1),FIND("–",BN210)+1,LEN(BN210))</f>
        <v>1,070.7</v>
      </c>
      <c r="BR210" s="58" t="s">
        <v>293</v>
      </c>
      <c r="BS210" s="11" t="str">
        <f>MID(LEFT(BR210,FIND("%",BR210)-1),FIND("(",BR210)+1,LEN(BR210))</f>
        <v>100</v>
      </c>
      <c r="BT210" s="11" t="s">
        <v>22</v>
      </c>
      <c r="BU210" s="11" t="s">
        <v>22</v>
      </c>
      <c r="BV210" s="11">
        <v>75</v>
      </c>
      <c r="BW210" s="58" t="s">
        <v>253</v>
      </c>
      <c r="BX210" s="10" t="str">
        <f>LEFT(BW210,FIND(" ", BW210)-1)</f>
        <v>437.5</v>
      </c>
      <c r="BY210" s="10" t="str">
        <f>MID(LEFT(BW210,FIND("–",BW210)-1),FIND("(",BW210)+1,LEN(BW210))</f>
        <v>331.3</v>
      </c>
      <c r="BZ210" s="10" t="str">
        <f>MID(LEFT(BW210,FIND(")",BW210)-1),FIND("–",BW210)+1,LEN(BW210))</f>
        <v>577.7</v>
      </c>
      <c r="CA210" s="58" t="s">
        <v>296</v>
      </c>
      <c r="CB210" s="11" t="str">
        <f>MID(LEFT(CA210,FIND("%",CA210)-1),FIND("(",CA210)+1,LEN(CA210))</f>
        <v>95</v>
      </c>
      <c r="CC210" s="11" t="s">
        <v>22</v>
      </c>
      <c r="CD210" s="155"/>
      <c r="CH210" s="155"/>
      <c r="CV210" s="25"/>
      <c r="CZ210" s="25"/>
    </row>
    <row r="211" spans="1:105" s="11" customFormat="1">
      <c r="A211" s="28" t="s">
        <v>117</v>
      </c>
      <c r="L211" s="25"/>
      <c r="N211" s="125"/>
      <c r="Z211" s="25"/>
      <c r="AE211" s="36"/>
      <c r="AI211" s="25"/>
      <c r="AJ211" s="11" t="s">
        <v>27</v>
      </c>
      <c r="AK211" s="11" t="s">
        <v>240</v>
      </c>
      <c r="AL211" s="11">
        <v>3</v>
      </c>
      <c r="AM211" s="17" t="s">
        <v>427</v>
      </c>
      <c r="AN211" s="17" t="s">
        <v>44</v>
      </c>
      <c r="AO211" s="17" t="s">
        <v>78</v>
      </c>
      <c r="AP211" s="17" t="s">
        <v>949</v>
      </c>
      <c r="AQ211" s="11" t="s">
        <v>24</v>
      </c>
      <c r="AR211" s="11" t="s">
        <v>23</v>
      </c>
      <c r="AS211" s="11" t="s">
        <v>144</v>
      </c>
      <c r="AT211" s="17" t="s">
        <v>62</v>
      </c>
      <c r="AU211" s="86" t="s">
        <v>266</v>
      </c>
      <c r="AV211" s="11" t="str">
        <f t="shared" si="279"/>
        <v>253</v>
      </c>
      <c r="AW211" s="18" t="str">
        <f t="shared" si="280"/>
        <v>96</v>
      </c>
      <c r="AX211" s="11">
        <v>253</v>
      </c>
      <c r="AY211" s="58" t="s">
        <v>243</v>
      </c>
      <c r="AZ211" s="20" t="str">
        <f t="shared" ref="AZ211:AZ217" si="284">LEFT(AY211,FIND(" ", AY211)-1)</f>
        <v>21.5</v>
      </c>
      <c r="BA211" s="20" t="str">
        <f t="shared" ref="BA211:BA217" si="285">MID(LEFT(AY211,FIND("–",AY211)-1),FIND("(",AY211)+1,LEN(AY211))</f>
        <v>20.6</v>
      </c>
      <c r="BB211" s="20" t="str">
        <f t="shared" ref="BB211:BB217" si="286">MID(LEFT(AY211,FIND(")",AY211)-1),FIND("–",AY211)+1,LEN(AY211))</f>
        <v>22.5</v>
      </c>
      <c r="BC211" s="11">
        <v>253</v>
      </c>
      <c r="BD211" s="58" t="s">
        <v>265</v>
      </c>
      <c r="BE211" s="11" t="str">
        <f t="shared" si="281"/>
        <v>656.5</v>
      </c>
      <c r="BF211" s="11" t="str">
        <f t="shared" si="282"/>
        <v>575.2</v>
      </c>
      <c r="BG211" s="11" t="str">
        <f t="shared" si="283"/>
        <v>749.2</v>
      </c>
      <c r="BH211" s="11" t="s">
        <v>22</v>
      </c>
      <c r="BI211" s="25" t="s">
        <v>22</v>
      </c>
      <c r="BJ211" s="11" t="s">
        <v>22</v>
      </c>
      <c r="BK211" s="11" t="s">
        <v>22</v>
      </c>
      <c r="BL211" s="11" t="s">
        <v>22</v>
      </c>
      <c r="BM211" s="11">
        <v>127</v>
      </c>
      <c r="BN211" s="58" t="s">
        <v>561</v>
      </c>
      <c r="BO211" s="11" t="str">
        <f t="shared" ref="BO211:BO217" si="287">LEFT(BN211,FIND(" ", BN211)-1)</f>
        <v>995.2</v>
      </c>
      <c r="BP211" s="11" t="str">
        <f t="shared" ref="BP211:BP217" si="288">MID(LEFT(BN211,FIND("–",BN211)-1),FIND("(",BN211)+1,LEN(BN211))</f>
        <v>853.8</v>
      </c>
      <c r="BQ211" s="11" t="str">
        <f t="shared" ref="BQ211:BQ217" si="289">MID(LEFT(BN211,FIND(")",BN211)-1),FIND("–",BN211)+1,LEN(BN211))</f>
        <v>1,160.1</v>
      </c>
      <c r="BR211" s="58" t="s">
        <v>292</v>
      </c>
      <c r="BS211" s="11" t="str">
        <f t="shared" ref="BS211:BS220" si="290">MID(LEFT(BR211,FIND("%",BR211)-1),FIND("(",BR211)+1,LEN(BR211))</f>
        <v>98</v>
      </c>
      <c r="BT211" s="11" t="s">
        <v>22</v>
      </c>
      <c r="BU211" s="11" t="s">
        <v>22</v>
      </c>
      <c r="BV211" s="11">
        <v>126</v>
      </c>
      <c r="BW211" s="58" t="s">
        <v>252</v>
      </c>
      <c r="BX211" s="10" t="str">
        <f t="shared" ref="BX211:BX217" si="291">LEFT(BW211,FIND(" ", BW211)-1)</f>
        <v>431.6</v>
      </c>
      <c r="BY211" s="10" t="str">
        <f t="shared" ref="BY211:BY217" si="292">MID(LEFT(BW211,FIND("–",BW211)-1),FIND("(",BW211)+1,LEN(BW211))</f>
        <v>356.5</v>
      </c>
      <c r="BZ211" s="10" t="str">
        <f t="shared" ref="BZ211:BZ217" si="293">MID(LEFT(BW211,FIND(")",BW211)-1),FIND("–",BW211)+1,LEN(BW211))</f>
        <v>522.5</v>
      </c>
      <c r="CA211" s="58" t="s">
        <v>295</v>
      </c>
      <c r="CB211" s="11" t="str">
        <f t="shared" ref="CB211:CB220" si="294">MID(LEFT(CA211,FIND("%",CA211)-1),FIND("(",CA211)+1,LEN(CA211))</f>
        <v>94</v>
      </c>
      <c r="CC211" s="11" t="s">
        <v>22</v>
      </c>
      <c r="CD211" s="155"/>
      <c r="CH211" s="155"/>
      <c r="CV211" s="25"/>
      <c r="CZ211" s="25"/>
    </row>
    <row r="212" spans="1:105" s="11" customFormat="1">
      <c r="A212" s="28" t="s">
        <v>117</v>
      </c>
      <c r="L212" s="25"/>
      <c r="N212" s="125"/>
      <c r="Z212" s="25"/>
      <c r="AE212" s="36"/>
      <c r="AI212" s="25"/>
      <c r="AJ212" s="11" t="s">
        <v>27</v>
      </c>
      <c r="AK212" s="11" t="s">
        <v>105</v>
      </c>
      <c r="AL212" s="11">
        <v>1</v>
      </c>
      <c r="AM212" s="20" t="s">
        <v>344</v>
      </c>
      <c r="AN212" s="17" t="s">
        <v>96</v>
      </c>
      <c r="AO212" s="17" t="s">
        <v>78</v>
      </c>
      <c r="AP212" s="17" t="s">
        <v>949</v>
      </c>
      <c r="AQ212" s="11" t="s">
        <v>24</v>
      </c>
      <c r="AR212" s="11" t="s">
        <v>23</v>
      </c>
      <c r="AS212" s="11" t="s">
        <v>144</v>
      </c>
      <c r="AT212" s="17" t="s">
        <v>62</v>
      </c>
      <c r="AU212" s="90" t="s">
        <v>273</v>
      </c>
      <c r="AV212" s="11" t="str">
        <f t="shared" si="279"/>
        <v>126</v>
      </c>
      <c r="AW212" s="18" t="str">
        <f t="shared" si="280"/>
        <v>1</v>
      </c>
      <c r="AX212" s="11">
        <v>126</v>
      </c>
      <c r="AY212" s="58" t="s">
        <v>245</v>
      </c>
      <c r="AZ212" s="20" t="str">
        <f t="shared" si="284"/>
        <v>4.1</v>
      </c>
      <c r="BA212" s="20" t="str">
        <f t="shared" si="285"/>
        <v>3.9</v>
      </c>
      <c r="BB212" s="20" t="str">
        <f t="shared" si="286"/>
        <v>4.3</v>
      </c>
      <c r="BC212" s="11">
        <v>126</v>
      </c>
      <c r="BD212" s="15" t="s">
        <v>274</v>
      </c>
      <c r="BE212" s="11" t="str">
        <f t="shared" si="281"/>
        <v>4.3</v>
      </c>
      <c r="BF212" s="11" t="str">
        <f t="shared" si="282"/>
        <v>4.0</v>
      </c>
      <c r="BG212" s="11" t="str">
        <f t="shared" si="283"/>
        <v>4.5</v>
      </c>
      <c r="BH212" s="11" t="s">
        <v>22</v>
      </c>
      <c r="BI212" s="25" t="s">
        <v>22</v>
      </c>
      <c r="BJ212" s="11" t="s">
        <v>22</v>
      </c>
      <c r="BK212" s="11" t="s">
        <v>22</v>
      </c>
      <c r="BL212" s="11" t="s">
        <v>22</v>
      </c>
      <c r="BM212" s="11">
        <v>61</v>
      </c>
      <c r="BN212" s="58" t="s">
        <v>254</v>
      </c>
      <c r="BO212" s="11" t="str">
        <f t="shared" si="287"/>
        <v>4.1</v>
      </c>
      <c r="BP212" s="11" t="str">
        <f t="shared" si="288"/>
        <v>3.9</v>
      </c>
      <c r="BQ212" s="11" t="str">
        <f t="shared" si="289"/>
        <v>4.4</v>
      </c>
      <c r="BR212" s="58" t="s">
        <v>291</v>
      </c>
      <c r="BS212" s="11" t="str">
        <f t="shared" si="290"/>
        <v>0</v>
      </c>
      <c r="BT212" s="11" t="s">
        <v>22</v>
      </c>
      <c r="BU212" s="11" t="s">
        <v>22</v>
      </c>
      <c r="BV212" s="11">
        <v>65</v>
      </c>
      <c r="BW212" s="58" t="s">
        <v>245</v>
      </c>
      <c r="BX212" s="10" t="str">
        <f t="shared" si="291"/>
        <v>4.1</v>
      </c>
      <c r="BY212" s="10" t="str">
        <f t="shared" si="292"/>
        <v>3.9</v>
      </c>
      <c r="BZ212" s="10" t="str">
        <f t="shared" si="293"/>
        <v>4.3</v>
      </c>
      <c r="CA212" s="58" t="s">
        <v>302</v>
      </c>
      <c r="CB212" s="11" t="str">
        <f t="shared" si="294"/>
        <v>2</v>
      </c>
      <c r="CC212" s="11" t="s">
        <v>22</v>
      </c>
      <c r="CD212" s="155"/>
      <c r="CH212" s="155"/>
      <c r="CV212" s="25"/>
      <c r="CZ212" s="25"/>
    </row>
    <row r="213" spans="1:105" s="11" customFormat="1">
      <c r="A213" s="28" t="s">
        <v>117</v>
      </c>
      <c r="L213" s="25"/>
      <c r="N213" s="125"/>
      <c r="Z213" s="25"/>
      <c r="AE213" s="36"/>
      <c r="AI213" s="25"/>
      <c r="AJ213" s="11" t="s">
        <v>27</v>
      </c>
      <c r="AK213" s="11" t="s">
        <v>239</v>
      </c>
      <c r="AL213" s="11">
        <v>2</v>
      </c>
      <c r="AM213" s="20" t="s">
        <v>344</v>
      </c>
      <c r="AN213" s="17" t="s">
        <v>96</v>
      </c>
      <c r="AO213" s="17" t="s">
        <v>78</v>
      </c>
      <c r="AP213" s="17" t="s">
        <v>949</v>
      </c>
      <c r="AQ213" s="11" t="s">
        <v>24</v>
      </c>
      <c r="AR213" s="11" t="s">
        <v>23</v>
      </c>
      <c r="AS213" s="11" t="s">
        <v>144</v>
      </c>
      <c r="AT213" s="17" t="s">
        <v>62</v>
      </c>
      <c r="AU213" s="86" t="s">
        <v>270</v>
      </c>
      <c r="AV213" s="11" t="str">
        <f>MID(LEFT(AU213,FIND(" (",AU213)-1),FIND("/",AU213)+1,LEN(AU213))</f>
        <v>129</v>
      </c>
      <c r="AW213" s="18" t="str">
        <f>MID(LEFT(AU213,FIND("%",AU213)-1),FIND("(",AU213)+1,LEN(AU213))</f>
        <v>47</v>
      </c>
      <c r="AX213" s="11">
        <v>129</v>
      </c>
      <c r="AY213" s="58" t="s">
        <v>65</v>
      </c>
      <c r="AZ213" s="20" t="str">
        <f>LEFT(AY213,FIND(" ", AY213)-1)</f>
        <v>4</v>
      </c>
      <c r="BA213" s="20" t="str">
        <f>MID(LEFT(AY213,FIND("–",AY213)-1),FIND("(",AY213)+1,LEN(AY213))</f>
        <v>4</v>
      </c>
      <c r="BB213" s="20" t="str">
        <f>MID(LEFT(AY213,FIND(")",AY213)-1),FIND("–",AY213)+1,LEN(AY213))</f>
        <v>4</v>
      </c>
      <c r="BC213" s="11">
        <v>129</v>
      </c>
      <c r="BD213" s="58" t="s">
        <v>278</v>
      </c>
      <c r="BE213" s="11" t="str">
        <f>LEFT(BD213,FIND(" ", BD213)-1)</f>
        <v>18.3</v>
      </c>
      <c r="BF213" s="11" t="str">
        <f>MID(LEFT(BD213,FIND("–",BD213)-1),FIND("(",BD213)+1,LEN(BD213))</f>
        <v>14.4</v>
      </c>
      <c r="BG213" s="11" t="str">
        <f>MID(LEFT(BD213,FIND(")",BD213)-1),FIND("–",BD213)+1,LEN(BD213))</f>
        <v>23.3</v>
      </c>
      <c r="BH213" s="11" t="s">
        <v>22</v>
      </c>
      <c r="BI213" s="25" t="s">
        <v>22</v>
      </c>
      <c r="BJ213" s="11" t="s">
        <v>22</v>
      </c>
      <c r="BK213" s="11" t="s">
        <v>22</v>
      </c>
      <c r="BL213" s="11" t="s">
        <v>22</v>
      </c>
      <c r="BM213" s="11">
        <v>54</v>
      </c>
      <c r="BN213" s="58" t="s">
        <v>256</v>
      </c>
      <c r="BO213" s="11" t="str">
        <f>LEFT(BN213,FIND(" ", BN213)-1)</f>
        <v>27.0</v>
      </c>
      <c r="BP213" s="11" t="str">
        <f>MID(LEFT(BN213,FIND("–",BN213)-1),FIND("(",BN213)+1,LEN(BN213))</f>
        <v>18.9</v>
      </c>
      <c r="BQ213" s="11" t="str">
        <f>MID(LEFT(BN213,FIND(")",BN213)-1),FIND("–",BN213)+1,LEN(BN213))</f>
        <v>38.5</v>
      </c>
      <c r="BR213" s="58" t="s">
        <v>298</v>
      </c>
      <c r="BS213" s="11" t="str">
        <f>MID(LEFT(BR213,FIND("%",BR213)-1),FIND("(",BR213)+1,LEN(BR213))</f>
        <v>63</v>
      </c>
      <c r="BT213" s="11" t="s">
        <v>22</v>
      </c>
      <c r="BU213" s="11" t="s">
        <v>22</v>
      </c>
      <c r="BV213" s="11">
        <v>75</v>
      </c>
      <c r="BW213" s="58" t="s">
        <v>258</v>
      </c>
      <c r="BX213" s="10" t="str">
        <f>LEFT(BW213,FIND(" ", BW213)-1)</f>
        <v>13.8</v>
      </c>
      <c r="BY213" s="10" t="str">
        <f>MID(LEFT(BW213,FIND("–",BW213)-1),FIND("(",BW213)+1,LEN(BW213))</f>
        <v>10.1</v>
      </c>
      <c r="BZ213" s="10" t="str">
        <f>MID(LEFT(BW213,FIND(")",BW213)-1),FIND("–",BW213)+1,LEN(BW213))</f>
        <v>19.0</v>
      </c>
      <c r="CA213" s="58" t="s">
        <v>304</v>
      </c>
      <c r="CB213" s="11" t="str">
        <f>MID(LEFT(CA213,FIND("%",CA213)-1),FIND("(",CA213)+1,LEN(CA213))</f>
        <v>36</v>
      </c>
      <c r="CC213" s="11" t="s">
        <v>22</v>
      </c>
      <c r="CD213" s="155"/>
      <c r="CH213" s="155"/>
      <c r="CV213" s="25"/>
      <c r="CZ213" s="25"/>
    </row>
    <row r="214" spans="1:105" s="11" customFormat="1">
      <c r="A214" s="28" t="s">
        <v>117</v>
      </c>
      <c r="L214" s="25"/>
      <c r="N214" s="125"/>
      <c r="Z214" s="25"/>
      <c r="AE214" s="36"/>
      <c r="AI214" s="25"/>
      <c r="AJ214" s="11" t="s">
        <v>27</v>
      </c>
      <c r="AK214" s="11" t="s">
        <v>240</v>
      </c>
      <c r="AL214" s="11">
        <v>3</v>
      </c>
      <c r="AM214" s="20" t="s">
        <v>344</v>
      </c>
      <c r="AN214" s="17" t="s">
        <v>96</v>
      </c>
      <c r="AO214" s="17" t="s">
        <v>78</v>
      </c>
      <c r="AP214" s="17" t="s">
        <v>949</v>
      </c>
      <c r="AQ214" s="11" t="s">
        <v>24</v>
      </c>
      <c r="AR214" s="11" t="s">
        <v>23</v>
      </c>
      <c r="AS214" s="11" t="s">
        <v>144</v>
      </c>
      <c r="AT214" s="17" t="s">
        <v>62</v>
      </c>
      <c r="AU214" s="86" t="s">
        <v>269</v>
      </c>
      <c r="AV214" s="11" t="str">
        <f t="shared" si="279"/>
        <v>253</v>
      </c>
      <c r="AW214" s="18" t="str">
        <f t="shared" si="280"/>
        <v>59</v>
      </c>
      <c r="AX214" s="11">
        <v>253</v>
      </c>
      <c r="AY214" s="58" t="s">
        <v>65</v>
      </c>
      <c r="AZ214" s="20" t="str">
        <f t="shared" si="284"/>
        <v>4</v>
      </c>
      <c r="BA214" s="20" t="str">
        <f t="shared" si="285"/>
        <v>4</v>
      </c>
      <c r="BB214" s="20" t="str">
        <f t="shared" si="286"/>
        <v>4</v>
      </c>
      <c r="BC214" s="11">
        <v>253</v>
      </c>
      <c r="BD214" s="58" t="s">
        <v>277</v>
      </c>
      <c r="BE214" s="11" t="str">
        <f t="shared" si="281"/>
        <v>19.5</v>
      </c>
      <c r="BF214" s="11" t="str">
        <f t="shared" si="282"/>
        <v>16.8</v>
      </c>
      <c r="BG214" s="11" t="str">
        <f t="shared" si="283"/>
        <v>22.7</v>
      </c>
      <c r="BH214" s="11" t="s">
        <v>22</v>
      </c>
      <c r="BI214" s="25" t="s">
        <v>22</v>
      </c>
      <c r="BJ214" s="11" t="s">
        <v>22</v>
      </c>
      <c r="BK214" s="11" t="s">
        <v>22</v>
      </c>
      <c r="BL214" s="11" t="s">
        <v>22</v>
      </c>
      <c r="BM214" s="11">
        <v>127</v>
      </c>
      <c r="BN214" s="58" t="s">
        <v>255</v>
      </c>
      <c r="BO214" s="11" t="str">
        <f t="shared" si="287"/>
        <v>31.1</v>
      </c>
      <c r="BP214" s="11" t="str">
        <f t="shared" si="288"/>
        <v>25.5</v>
      </c>
      <c r="BQ214" s="11" t="str">
        <f t="shared" si="289"/>
        <v>37.9</v>
      </c>
      <c r="BR214" s="58" t="s">
        <v>297</v>
      </c>
      <c r="BS214" s="11" t="str">
        <f t="shared" si="290"/>
        <v>74</v>
      </c>
      <c r="BT214" s="11" t="s">
        <v>22</v>
      </c>
      <c r="BU214" s="11" t="s">
        <v>22</v>
      </c>
      <c r="BV214" s="11">
        <v>126</v>
      </c>
      <c r="BW214" s="58" t="s">
        <v>257</v>
      </c>
      <c r="BX214" s="10" t="str">
        <f t="shared" si="291"/>
        <v>12.2</v>
      </c>
      <c r="BY214" s="10" t="str">
        <f t="shared" si="292"/>
        <v>10.1</v>
      </c>
      <c r="BZ214" s="10" t="str">
        <f t="shared" si="293"/>
        <v>14.8</v>
      </c>
      <c r="CA214" s="58" t="s">
        <v>303</v>
      </c>
      <c r="CB214" s="11" t="str">
        <f t="shared" si="294"/>
        <v>43</v>
      </c>
      <c r="CC214" s="11" t="s">
        <v>22</v>
      </c>
      <c r="CD214" s="155"/>
      <c r="CH214" s="155"/>
      <c r="CV214" s="25"/>
      <c r="CZ214" s="25"/>
    </row>
    <row r="215" spans="1:105" s="11" customFormat="1">
      <c r="A215" s="28" t="s">
        <v>117</v>
      </c>
      <c r="L215" s="25"/>
      <c r="N215" s="125"/>
      <c r="Z215" s="25"/>
      <c r="AE215" s="36"/>
      <c r="AI215" s="25"/>
      <c r="AJ215" s="11" t="s">
        <v>27</v>
      </c>
      <c r="AK215" s="11" t="s">
        <v>105</v>
      </c>
      <c r="AL215" s="11">
        <v>1</v>
      </c>
      <c r="AM215" s="20" t="s">
        <v>55</v>
      </c>
      <c r="AN215" s="17" t="s">
        <v>95</v>
      </c>
      <c r="AO215" s="17" t="s">
        <v>78</v>
      </c>
      <c r="AP215" s="17" t="s">
        <v>949</v>
      </c>
      <c r="AQ215" s="11" t="s">
        <v>24</v>
      </c>
      <c r="AR215" s="11" t="s">
        <v>23</v>
      </c>
      <c r="AS215" s="11" t="s">
        <v>144</v>
      </c>
      <c r="AT215" s="17" t="s">
        <v>62</v>
      </c>
      <c r="AU215" s="90" t="s">
        <v>273</v>
      </c>
      <c r="AV215" s="11" t="str">
        <f t="shared" si="279"/>
        <v>126</v>
      </c>
      <c r="AW215" s="18" t="str">
        <f t="shared" si="280"/>
        <v>1</v>
      </c>
      <c r="AX215" s="11">
        <v>126</v>
      </c>
      <c r="AY215" s="58" t="s">
        <v>246</v>
      </c>
      <c r="AZ215" s="20" t="str">
        <f t="shared" si="284"/>
        <v>5.1</v>
      </c>
      <c r="BA215" s="20" t="str">
        <f t="shared" si="285"/>
        <v>4.9</v>
      </c>
      <c r="BB215" s="20" t="str">
        <f t="shared" si="286"/>
        <v>5.4</v>
      </c>
      <c r="BC215" s="11">
        <v>126</v>
      </c>
      <c r="BD215" s="15" t="s">
        <v>275</v>
      </c>
      <c r="BE215" s="11" t="str">
        <f t="shared" si="281"/>
        <v>5.8</v>
      </c>
      <c r="BF215" s="11" t="str">
        <f t="shared" si="282"/>
        <v>5.4</v>
      </c>
      <c r="BG215" s="11" t="str">
        <f t="shared" si="283"/>
        <v>6.4</v>
      </c>
      <c r="BH215" s="11" t="s">
        <v>22</v>
      </c>
      <c r="BI215" s="25" t="s">
        <v>22</v>
      </c>
      <c r="BJ215" s="11" t="s">
        <v>22</v>
      </c>
      <c r="BK215" s="11" t="s">
        <v>22</v>
      </c>
      <c r="BL215" s="11" t="s">
        <v>22</v>
      </c>
      <c r="BM215" s="11">
        <v>61</v>
      </c>
      <c r="BN215" s="58" t="s">
        <v>259</v>
      </c>
      <c r="BO215" s="11" t="str">
        <f t="shared" si="287"/>
        <v>5.9</v>
      </c>
      <c r="BP215" s="11" t="str">
        <f t="shared" si="288"/>
        <v>5.0</v>
      </c>
      <c r="BQ215" s="11" t="str">
        <f t="shared" si="289"/>
        <v>7.0</v>
      </c>
      <c r="BR215" s="58" t="s">
        <v>299</v>
      </c>
      <c r="BS215" s="11" t="str">
        <f t="shared" si="290"/>
        <v>2</v>
      </c>
      <c r="BT215" s="11" t="s">
        <v>22</v>
      </c>
      <c r="BU215" s="11" t="s">
        <v>22</v>
      </c>
      <c r="BV215" s="11">
        <v>65</v>
      </c>
      <c r="BW215" s="58" t="s">
        <v>262</v>
      </c>
      <c r="BX215" s="10" t="str">
        <f t="shared" si="291"/>
        <v>5.2</v>
      </c>
      <c r="BY215" s="10" t="str">
        <f t="shared" si="292"/>
        <v>5.0</v>
      </c>
      <c r="BZ215" s="10" t="str">
        <f t="shared" si="293"/>
        <v>5.4</v>
      </c>
      <c r="CA215" s="58" t="s">
        <v>294</v>
      </c>
      <c r="CB215" s="11" t="str">
        <f t="shared" si="294"/>
        <v>0</v>
      </c>
      <c r="CC215" s="11" t="s">
        <v>22</v>
      </c>
      <c r="CD215" s="155"/>
      <c r="CH215" s="155"/>
      <c r="CV215" s="25"/>
      <c r="CZ215" s="25"/>
    </row>
    <row r="216" spans="1:105" s="11" customFormat="1">
      <c r="A216" s="28" t="s">
        <v>117</v>
      </c>
      <c r="L216" s="25"/>
      <c r="N216" s="125"/>
      <c r="Z216" s="25"/>
      <c r="AE216" s="36"/>
      <c r="AI216" s="25"/>
      <c r="AJ216" s="11" t="s">
        <v>27</v>
      </c>
      <c r="AK216" s="11" t="s">
        <v>239</v>
      </c>
      <c r="AL216" s="11">
        <v>2</v>
      </c>
      <c r="AM216" s="17" t="s">
        <v>55</v>
      </c>
      <c r="AN216" s="17" t="s">
        <v>95</v>
      </c>
      <c r="AO216" s="17" t="s">
        <v>78</v>
      </c>
      <c r="AP216" s="17" t="s">
        <v>949</v>
      </c>
      <c r="AQ216" s="11" t="s">
        <v>24</v>
      </c>
      <c r="AR216" s="11" t="s">
        <v>23</v>
      </c>
      <c r="AS216" s="11" t="s">
        <v>144</v>
      </c>
      <c r="AT216" s="17" t="s">
        <v>62</v>
      </c>
      <c r="AU216" s="86" t="s">
        <v>272</v>
      </c>
      <c r="AV216" s="11" t="str">
        <f>MID(LEFT(AU216,FIND(" (",AU216)-1),FIND("/",AU216)+1,LEN(AU216))</f>
        <v>129</v>
      </c>
      <c r="AW216" s="18" t="str">
        <f>MID(LEFT(AU216,FIND("%",AU216)-1),FIND("(",AU216)+1,LEN(AU216))</f>
        <v>83</v>
      </c>
      <c r="AX216" s="11">
        <v>129</v>
      </c>
      <c r="AY216" s="58" t="s">
        <v>248</v>
      </c>
      <c r="AZ216" s="20" t="str">
        <f>LEFT(AY216,FIND(" ", AY216)-1)</f>
        <v>5.5</v>
      </c>
      <c r="BA216" s="20" t="str">
        <f>MID(LEFT(AY216,FIND("–",AY216)-1),FIND("(",AY216)+1,LEN(AY216))</f>
        <v>5.1</v>
      </c>
      <c r="BB216" s="20" t="str">
        <f>MID(LEFT(AY216,FIND(")",AY216)-1),FIND("–",AY216)+1,LEN(AY216))</f>
        <v>6.0</v>
      </c>
      <c r="BC216" s="11">
        <v>129</v>
      </c>
      <c r="BD216" s="58" t="s">
        <v>280</v>
      </c>
      <c r="BE216" s="11" t="str">
        <f>LEFT(BD216,FIND(" ", BD216)-1)</f>
        <v>55.3</v>
      </c>
      <c r="BF216" s="11" t="str">
        <f>MID(LEFT(BD216,FIND("–",BD216)-1),FIND("(",BD216)+1,LEN(BD216))</f>
        <v>45.3</v>
      </c>
      <c r="BG216" s="11" t="str">
        <f>MID(LEFT(BD216,FIND(")",BD216)-1),FIND("–",BD216)+1,LEN(BD216))</f>
        <v>67.5</v>
      </c>
      <c r="BH216" s="11" t="s">
        <v>22</v>
      </c>
      <c r="BI216" s="25" t="s">
        <v>22</v>
      </c>
      <c r="BJ216" s="11" t="s">
        <v>22</v>
      </c>
      <c r="BK216" s="11" t="s">
        <v>22</v>
      </c>
      <c r="BL216" s="11" t="s">
        <v>22</v>
      </c>
      <c r="BM216" s="11">
        <v>54</v>
      </c>
      <c r="BN216" s="58" t="s">
        <v>261</v>
      </c>
      <c r="BO216" s="11" t="str">
        <f>LEFT(BN216,FIND(" ", BN216)-1)</f>
        <v>70.4</v>
      </c>
      <c r="BP216" s="11" t="str">
        <f>MID(LEFT(BN216,FIND("–",BN216)-1),FIND("(",BN216)+1,LEN(BN216))</f>
        <v>55.2</v>
      </c>
      <c r="BQ216" s="11" t="str">
        <f>MID(LEFT(BN216,FIND(")",BN216)-1),FIND("–",BN216)+1,LEN(BN216))</f>
        <v>90.0</v>
      </c>
      <c r="BR216" s="58" t="s">
        <v>301</v>
      </c>
      <c r="BS216" s="11" t="str">
        <f>MID(LEFT(BR216,FIND("%",BR216)-1),FIND("(",BR216)+1,LEN(BR216))</f>
        <v>91</v>
      </c>
      <c r="BT216" s="11" t="s">
        <v>22</v>
      </c>
      <c r="BU216" s="11" t="s">
        <v>22</v>
      </c>
      <c r="BV216" s="11">
        <v>75</v>
      </c>
      <c r="BW216" s="58" t="s">
        <v>264</v>
      </c>
      <c r="BX216" s="10" t="str">
        <f>LEFT(BW216,FIND(" ", BW216)-1)</f>
        <v>46.5</v>
      </c>
      <c r="BY216" s="10" t="str">
        <f>MID(LEFT(BW216,FIND("–",BW216)-1),FIND("(",BW216)+1,LEN(BW216))</f>
        <v>34.7</v>
      </c>
      <c r="BZ216" s="10" t="str">
        <f>MID(LEFT(BW216,FIND(")",BW216)-1),FIND("–",BW216)+1,LEN(BW216))</f>
        <v>62.4</v>
      </c>
      <c r="CA216" s="58" t="s">
        <v>306</v>
      </c>
      <c r="CB216" s="11" t="str">
        <f>MID(LEFT(CA216,FIND("%",CA216)-1),FIND("(",CA216)+1,LEN(CA216))</f>
        <v>77</v>
      </c>
      <c r="CC216" s="11" t="s">
        <v>22</v>
      </c>
      <c r="CD216" s="155"/>
      <c r="CH216" s="155"/>
      <c r="CV216" s="25"/>
      <c r="CZ216" s="25"/>
    </row>
    <row r="217" spans="1:105" s="11" customFormat="1">
      <c r="A217" s="28" t="s">
        <v>117</v>
      </c>
      <c r="L217" s="25"/>
      <c r="N217" s="125"/>
      <c r="Z217" s="25"/>
      <c r="AE217" s="36"/>
      <c r="AI217" s="25"/>
      <c r="AJ217" s="11" t="s">
        <v>27</v>
      </c>
      <c r="AK217" s="11" t="s">
        <v>240</v>
      </c>
      <c r="AL217" s="11">
        <v>3</v>
      </c>
      <c r="AM217" s="17" t="s">
        <v>55</v>
      </c>
      <c r="AN217" s="17" t="s">
        <v>95</v>
      </c>
      <c r="AO217" s="17" t="s">
        <v>78</v>
      </c>
      <c r="AP217" s="17" t="s">
        <v>949</v>
      </c>
      <c r="AQ217" s="11" t="s">
        <v>24</v>
      </c>
      <c r="AR217" s="11" t="s">
        <v>23</v>
      </c>
      <c r="AS217" s="11" t="s">
        <v>144</v>
      </c>
      <c r="AT217" s="17" t="s">
        <v>62</v>
      </c>
      <c r="AU217" s="86" t="s">
        <v>271</v>
      </c>
      <c r="AV217" s="11" t="str">
        <f t="shared" si="279"/>
        <v>253</v>
      </c>
      <c r="AW217" s="18" t="str">
        <f t="shared" si="280"/>
        <v>85</v>
      </c>
      <c r="AX217" s="11">
        <v>253</v>
      </c>
      <c r="AY217" s="58" t="s">
        <v>247</v>
      </c>
      <c r="AZ217" s="20" t="str">
        <f t="shared" si="284"/>
        <v>5.2</v>
      </c>
      <c r="BA217" s="20" t="str">
        <f t="shared" si="285"/>
        <v>5.1</v>
      </c>
      <c r="BB217" s="20" t="str">
        <f t="shared" si="286"/>
        <v>5.3</v>
      </c>
      <c r="BC217" s="11">
        <v>253</v>
      </c>
      <c r="BD217" s="58" t="s">
        <v>279</v>
      </c>
      <c r="BE217" s="11" t="str">
        <f t="shared" si="281"/>
        <v>61.4</v>
      </c>
      <c r="BF217" s="11" t="str">
        <f t="shared" si="282"/>
        <v>53.0</v>
      </c>
      <c r="BG217" s="11" t="str">
        <f t="shared" si="283"/>
        <v>71.0</v>
      </c>
      <c r="BH217" s="11" t="s">
        <v>22</v>
      </c>
      <c r="BI217" s="25" t="s">
        <v>22</v>
      </c>
      <c r="BJ217" s="11" t="s">
        <v>22</v>
      </c>
      <c r="BK217" s="11" t="s">
        <v>22</v>
      </c>
      <c r="BL217" s="11" t="s">
        <v>22</v>
      </c>
      <c r="BM217" s="11">
        <v>127</v>
      </c>
      <c r="BN217" s="58" t="s">
        <v>260</v>
      </c>
      <c r="BO217" s="11" t="str">
        <f t="shared" si="287"/>
        <v>85.7</v>
      </c>
      <c r="BP217" s="11" t="str">
        <f t="shared" si="288"/>
        <v>70.0</v>
      </c>
      <c r="BQ217" s="11" t="str">
        <f t="shared" si="289"/>
        <v>104.9</v>
      </c>
      <c r="BR217" s="58" t="s">
        <v>300</v>
      </c>
      <c r="BS217" s="11" t="str">
        <f t="shared" si="290"/>
        <v>92</v>
      </c>
      <c r="BT217" s="11" t="s">
        <v>22</v>
      </c>
      <c r="BU217" s="11" t="s">
        <v>22</v>
      </c>
      <c r="BV217" s="11">
        <v>126</v>
      </c>
      <c r="BW217" s="58" t="s">
        <v>263</v>
      </c>
      <c r="BX217" s="10" t="str">
        <f t="shared" si="291"/>
        <v>43.8</v>
      </c>
      <c r="BY217" s="10" t="str">
        <f t="shared" si="292"/>
        <v>36.0</v>
      </c>
      <c r="BZ217" s="10" t="str">
        <f t="shared" si="293"/>
        <v>53.4</v>
      </c>
      <c r="CA217" s="58" t="s">
        <v>305</v>
      </c>
      <c r="CB217" s="11" t="str">
        <f t="shared" si="294"/>
        <v>77</v>
      </c>
      <c r="CC217" s="11" t="s">
        <v>22</v>
      </c>
      <c r="CD217" s="155"/>
      <c r="CH217" s="155"/>
      <c r="CV217" s="25"/>
      <c r="CZ217" s="25"/>
    </row>
    <row r="218" spans="1:105" s="11" customFormat="1">
      <c r="A218" s="28" t="s">
        <v>117</v>
      </c>
      <c r="L218" s="25"/>
      <c r="N218" s="125"/>
      <c r="Z218" s="25"/>
      <c r="AE218" s="36"/>
      <c r="AI218" s="25"/>
      <c r="AJ218" s="11" t="s">
        <v>60</v>
      </c>
      <c r="AK218" s="11" t="s">
        <v>105</v>
      </c>
      <c r="AL218" s="11">
        <v>1</v>
      </c>
      <c r="AM218" s="17" t="s">
        <v>552</v>
      </c>
      <c r="AN218" s="17" t="s">
        <v>556</v>
      </c>
      <c r="AO218" s="17" t="s">
        <v>565</v>
      </c>
      <c r="AP218" s="17" t="s">
        <v>953</v>
      </c>
      <c r="AQ218" s="11" t="s">
        <v>24</v>
      </c>
      <c r="AR218" s="11" t="s">
        <v>23</v>
      </c>
      <c r="AS218" s="11" t="s">
        <v>144</v>
      </c>
      <c r="AT218" s="17" t="s">
        <v>563</v>
      </c>
      <c r="AU218" s="86" t="s">
        <v>268</v>
      </c>
      <c r="AV218" s="11" t="str">
        <f t="shared" si="279"/>
        <v>126</v>
      </c>
      <c r="AW218" s="18" t="str">
        <f t="shared" si="280"/>
        <v>0</v>
      </c>
      <c r="AX218" s="11">
        <v>126</v>
      </c>
      <c r="AY218" s="58" t="s">
        <v>80</v>
      </c>
      <c r="AZ218" s="20" t="str">
        <f>LEFT(AY218,FIND(" ", AY218)-1)</f>
        <v>1</v>
      </c>
      <c r="BA218" s="20" t="str">
        <f>MID(LEFT(AY218,FIND("–",AY218)-1),FIND("(",AY218)+1,LEN(AY218))</f>
        <v>1</v>
      </c>
      <c r="BB218" s="20" t="str">
        <f>MID(LEFT(AY218,FIND(")",AY218)-1),FIND("–",AY218)+1,LEN(AY218))</f>
        <v>1</v>
      </c>
      <c r="BC218" s="11">
        <v>126</v>
      </c>
      <c r="BD218" s="58" t="s">
        <v>80</v>
      </c>
      <c r="BE218" s="11" t="str">
        <f t="shared" si="281"/>
        <v>1</v>
      </c>
      <c r="BF218" s="11" t="str">
        <f t="shared" si="282"/>
        <v>1</v>
      </c>
      <c r="BG218" s="11" t="str">
        <f t="shared" si="283"/>
        <v>1</v>
      </c>
      <c r="BH218" s="11" t="s">
        <v>22</v>
      </c>
      <c r="BI218" s="25" t="s">
        <v>22</v>
      </c>
      <c r="BJ218" s="11" t="s">
        <v>22</v>
      </c>
      <c r="BK218" s="11" t="s">
        <v>22</v>
      </c>
      <c r="BL218" s="11" t="s">
        <v>22</v>
      </c>
      <c r="BM218" s="11">
        <v>61</v>
      </c>
      <c r="BN218" s="58" t="s">
        <v>80</v>
      </c>
      <c r="BO218" s="11" t="str">
        <f>LEFT(BN218,FIND(" ", BN218)-1)</f>
        <v>1</v>
      </c>
      <c r="BP218" s="11" t="str">
        <f>MID(LEFT(BN218,FIND("–",BN218)-1),FIND("(",BN218)+1,LEN(BN218))</f>
        <v>1</v>
      </c>
      <c r="BQ218" s="11" t="str">
        <f>MID(LEFT(BN218,FIND(")",BN218)-1),FIND("–",BN218)+1,LEN(BN218))</f>
        <v>1</v>
      </c>
      <c r="BR218" s="58" t="s">
        <v>291</v>
      </c>
      <c r="BS218" s="11" t="str">
        <f t="shared" si="290"/>
        <v>0</v>
      </c>
      <c r="BT218" s="11" t="s">
        <v>22</v>
      </c>
      <c r="BU218" s="11" t="s">
        <v>22</v>
      </c>
      <c r="BV218" s="11">
        <v>65</v>
      </c>
      <c r="BW218" s="58" t="s">
        <v>80</v>
      </c>
      <c r="BX218" s="11" t="str">
        <f>LEFT(BW218,FIND(" ", BW218)-1)</f>
        <v>1</v>
      </c>
      <c r="BY218" s="11" t="str">
        <f>MID(LEFT(BW218,FIND("–",BW218)-1),FIND("(",BW218)+1,LEN(BW218))</f>
        <v>1</v>
      </c>
      <c r="BZ218" s="11" t="str">
        <f>MID(LEFT(BW218,FIND(")",BW218)-1),FIND("–",BW218)+1,LEN(BW218))</f>
        <v>1</v>
      </c>
      <c r="CA218" s="58" t="s">
        <v>294</v>
      </c>
      <c r="CB218" s="11" t="str">
        <f t="shared" si="294"/>
        <v>0</v>
      </c>
      <c r="CC218" s="11" t="s">
        <v>22</v>
      </c>
      <c r="CD218" s="155"/>
      <c r="CH218" s="155"/>
      <c r="CV218" s="25"/>
      <c r="CZ218" s="25"/>
    </row>
    <row r="219" spans="1:105" s="11" customFormat="1">
      <c r="A219" s="28" t="s">
        <v>117</v>
      </c>
      <c r="L219" s="25"/>
      <c r="N219" s="125"/>
      <c r="Z219" s="25"/>
      <c r="AE219" s="36"/>
      <c r="AI219" s="25"/>
      <c r="AJ219" s="11" t="s">
        <v>60</v>
      </c>
      <c r="AK219" s="11" t="s">
        <v>239</v>
      </c>
      <c r="AL219" s="11">
        <v>2</v>
      </c>
      <c r="AM219" s="17" t="s">
        <v>552</v>
      </c>
      <c r="AN219" s="17" t="s">
        <v>556</v>
      </c>
      <c r="AO219" s="17" t="s">
        <v>565</v>
      </c>
      <c r="AP219" s="17" t="s">
        <v>953</v>
      </c>
      <c r="AQ219" s="11" t="s">
        <v>24</v>
      </c>
      <c r="AR219" s="11" t="s">
        <v>23</v>
      </c>
      <c r="AS219" s="11" t="s">
        <v>144</v>
      </c>
      <c r="AT219" s="17" t="s">
        <v>563</v>
      </c>
      <c r="AU219" s="86" t="s">
        <v>283</v>
      </c>
      <c r="AV219" s="11" t="str">
        <f>MID(LEFT(AU219,FIND(" (",AU219)-1),FIND("/",AU219)+1,LEN(AU219))</f>
        <v>129</v>
      </c>
      <c r="AW219" s="18" t="str">
        <f>MID(LEFT(AU219,FIND("%",AU219)-1),FIND("(",AU219)+1,LEN(AU219))</f>
        <v>88</v>
      </c>
      <c r="AX219" s="11">
        <v>129</v>
      </c>
      <c r="AY219" s="58" t="s">
        <v>80</v>
      </c>
      <c r="AZ219" s="11" t="str">
        <f>LEFT(AY219,FIND(" ", AY219)-1)</f>
        <v>1</v>
      </c>
      <c r="BA219" s="11" t="str">
        <f>MID(LEFT(AY219,FIND("–",AY219)-1),FIND("(",AY219)+1,LEN(AY219))</f>
        <v>1</v>
      </c>
      <c r="BB219" s="11" t="str">
        <f>MID(LEFT(AY219,FIND(")",AY219)-1),FIND("–",AY219)+1,LEN(AY219))</f>
        <v>1</v>
      </c>
      <c r="BC219" s="11">
        <v>129</v>
      </c>
      <c r="BD219" s="58" t="s">
        <v>285</v>
      </c>
      <c r="BE219" s="11" t="str">
        <f>LEFT(BD219,FIND(" ", BD219)-1)</f>
        <v>10.0</v>
      </c>
      <c r="BF219" s="11" t="str">
        <f>MID(LEFT(BD219,FIND("–",BD219)-1),FIND("(",BD219)+1,LEN(BD219))</f>
        <v>6.0</v>
      </c>
      <c r="BG219" s="11" t="str">
        <f>MID(LEFT(BD219,FIND(")",BD219)-1),FIND("–",BD219)+1,LEN(BD219))</f>
        <v>21.0</v>
      </c>
      <c r="BH219" s="11" t="s">
        <v>22</v>
      </c>
      <c r="BI219" s="25" t="s">
        <v>22</v>
      </c>
      <c r="BJ219" s="11" t="s">
        <v>22</v>
      </c>
      <c r="BK219" s="11" t="s">
        <v>22</v>
      </c>
      <c r="BL219" s="11" t="s">
        <v>22</v>
      </c>
      <c r="BM219" s="11">
        <v>54</v>
      </c>
      <c r="BN219" s="15" t="s">
        <v>287</v>
      </c>
      <c r="BO219" s="11" t="str">
        <f>LEFT(BN219,FIND(" ", BN219)-1)</f>
        <v>11.7</v>
      </c>
      <c r="BP219" s="11" t="str">
        <f>MID(LEFT(BN219,FIND("–",BN219)-1),FIND("(",BN219)+1,LEN(BN219))</f>
        <v>6.0</v>
      </c>
      <c r="BQ219" s="11" t="str">
        <f>MID(LEFT(BN219,FIND(")",BN219)-1),FIND("–",BN219)+1,LEN(BN219))</f>
        <v>27.0</v>
      </c>
      <c r="BR219" s="58" t="s">
        <v>310</v>
      </c>
      <c r="BS219" s="11" t="str">
        <f>MID(LEFT(BR219,FIND("%",BR219)-1),FIND("(",BR219)+1,LEN(BR219))</f>
        <v>87</v>
      </c>
      <c r="BT219" s="11" t="s">
        <v>22</v>
      </c>
      <c r="BU219" s="11" t="s">
        <v>22</v>
      </c>
      <c r="BV219" s="11">
        <v>75</v>
      </c>
      <c r="BW219" s="15" t="s">
        <v>289</v>
      </c>
      <c r="BX219" s="11" t="str">
        <f>LEFT(BW219,FIND(" ", BW219)-1)</f>
        <v>8.8</v>
      </c>
      <c r="BY219" s="11" t="str">
        <f>MID(LEFT(BW219,FIND("–",BW219)-1),FIND("(",BW219)+1,LEN(BW219))</f>
        <v>6.0</v>
      </c>
      <c r="BZ219" s="11" t="str">
        <f>MID(LEFT(BW219,FIND(")",BW219)-1),FIND("–",BW219)+1,LEN(BW219))</f>
        <v>17.6</v>
      </c>
      <c r="CA219" s="58" t="s">
        <v>308</v>
      </c>
      <c r="CB219" s="11" t="str">
        <f>MID(LEFT(CA219,FIND("%",CA219)-1),FIND("(",CA219)+1,LEN(CA219))</f>
        <v>88</v>
      </c>
      <c r="CC219" s="11" t="s">
        <v>22</v>
      </c>
      <c r="CD219" s="155"/>
      <c r="CH219" s="155"/>
      <c r="CV219" s="25"/>
      <c r="CZ219" s="25"/>
    </row>
    <row r="220" spans="1:105" s="11" customFormat="1">
      <c r="A220" s="28" t="s">
        <v>117</v>
      </c>
      <c r="L220" s="25"/>
      <c r="N220" s="125"/>
      <c r="Z220" s="25"/>
      <c r="AE220" s="36"/>
      <c r="AI220" s="25"/>
      <c r="AJ220" s="11" t="s">
        <v>60</v>
      </c>
      <c r="AK220" s="11" t="s">
        <v>240</v>
      </c>
      <c r="AL220" s="11">
        <v>3</v>
      </c>
      <c r="AM220" s="17" t="s">
        <v>552</v>
      </c>
      <c r="AN220" s="17" t="s">
        <v>556</v>
      </c>
      <c r="AO220" s="17" t="s">
        <v>565</v>
      </c>
      <c r="AP220" s="17" t="s">
        <v>953</v>
      </c>
      <c r="AQ220" s="11" t="s">
        <v>24</v>
      </c>
      <c r="AR220" s="11" t="s">
        <v>23</v>
      </c>
      <c r="AS220" s="11" t="s">
        <v>144</v>
      </c>
      <c r="AT220" s="17" t="s">
        <v>563</v>
      </c>
      <c r="AU220" s="86" t="s">
        <v>282</v>
      </c>
      <c r="AV220" s="11" t="str">
        <f t="shared" si="279"/>
        <v>253</v>
      </c>
      <c r="AW220" s="18" t="str">
        <f t="shared" si="280"/>
        <v>90</v>
      </c>
      <c r="AX220" s="11">
        <v>253</v>
      </c>
      <c r="AY220" s="58" t="s">
        <v>80</v>
      </c>
      <c r="AZ220" s="11" t="str">
        <f>LEFT(AY220,FIND(" ", AY220)-1)</f>
        <v>1</v>
      </c>
      <c r="BA220" s="11" t="str">
        <f>MID(LEFT(AY220,FIND("–",AY220)-1),FIND("(",AY220)+1,LEN(AY220))</f>
        <v>1</v>
      </c>
      <c r="BB220" s="11" t="str">
        <f>MID(LEFT(AY220,FIND(")",AY220)-1),FIND("–",AY220)+1,LEN(AY220))</f>
        <v>1</v>
      </c>
      <c r="BC220" s="11">
        <v>253</v>
      </c>
      <c r="BD220" s="58" t="s">
        <v>284</v>
      </c>
      <c r="BE220" s="11" t="str">
        <f t="shared" si="281"/>
        <v>11.0</v>
      </c>
      <c r="BF220" s="11" t="str">
        <f t="shared" si="282"/>
        <v>5.0</v>
      </c>
      <c r="BG220" s="11" t="str">
        <f t="shared" si="283"/>
        <v>25.0</v>
      </c>
      <c r="BH220" s="11" t="s">
        <v>22</v>
      </c>
      <c r="BI220" s="25" t="s">
        <v>22</v>
      </c>
      <c r="BJ220" s="11" t="s">
        <v>22</v>
      </c>
      <c r="BK220" s="11" t="s">
        <v>22</v>
      </c>
      <c r="BL220" s="11" t="s">
        <v>22</v>
      </c>
      <c r="BM220" s="11">
        <v>127</v>
      </c>
      <c r="BN220" s="15" t="s">
        <v>286</v>
      </c>
      <c r="BO220" s="11" t="str">
        <f>LEFT(BN220,FIND(" ", BN220)-1)</f>
        <v>12.7</v>
      </c>
      <c r="BP220" s="11" t="str">
        <f>MID(LEFT(BN220,FIND("–",BN220)-1),FIND("(",BN220)+1,LEN(BN220))</f>
        <v>7.0</v>
      </c>
      <c r="BQ220" s="11" t="str">
        <f>MID(LEFT(BN220,FIND(")",BN220)-1),FIND("–",BN220)+1,LEN(BN220))</f>
        <v>29.0</v>
      </c>
      <c r="BR220" s="58" t="s">
        <v>309</v>
      </c>
      <c r="BS220" s="11" t="str">
        <f t="shared" si="290"/>
        <v>91</v>
      </c>
      <c r="BT220" s="11" t="s">
        <v>22</v>
      </c>
      <c r="BU220" s="11" t="s">
        <v>22</v>
      </c>
      <c r="BV220" s="11">
        <v>126</v>
      </c>
      <c r="BW220" s="15" t="s">
        <v>288</v>
      </c>
      <c r="BX220" s="11" t="str">
        <f>LEFT(BW220,FIND(" ", BW220)-1)</f>
        <v>7.9</v>
      </c>
      <c r="BY220" s="11" t="str">
        <f>MID(LEFT(BW220,FIND("–",BW220)-1),FIND("(",BW220)+1,LEN(BW220))</f>
        <v>5.0</v>
      </c>
      <c r="BZ220" s="11" t="str">
        <f>MID(LEFT(BW220,FIND(")",BW220)-1),FIND("–",BW220)+1,LEN(BW220))</f>
        <v>22.5</v>
      </c>
      <c r="CA220" s="58" t="s">
        <v>307</v>
      </c>
      <c r="CB220" s="11" t="str">
        <f t="shared" si="294"/>
        <v>88</v>
      </c>
      <c r="CC220" s="11" t="s">
        <v>22</v>
      </c>
      <c r="CD220" s="155"/>
      <c r="CH220" s="155"/>
      <c r="CV220" s="25"/>
      <c r="CZ220" s="25"/>
    </row>
    <row r="221" spans="1:105" s="44" customFormat="1">
      <c r="L221" s="45"/>
      <c r="N221" s="127"/>
      <c r="Z221" s="45"/>
      <c r="AE221" s="46"/>
      <c r="AI221" s="45"/>
      <c r="AU221" s="85"/>
      <c r="BI221" s="45"/>
      <c r="CD221" s="157"/>
      <c r="CH221" s="157"/>
      <c r="CV221" s="45"/>
      <c r="CZ221" s="45"/>
    </row>
    <row r="222" spans="1:105" s="112" customFormat="1" ht="16" customHeight="1">
      <c r="A222" s="112" t="s">
        <v>1453</v>
      </c>
      <c r="B222" s="112" t="s">
        <v>1454</v>
      </c>
      <c r="C222" s="112" t="s">
        <v>35</v>
      </c>
      <c r="D222" s="109" t="s">
        <v>1523</v>
      </c>
      <c r="E222" s="112" t="s">
        <v>10</v>
      </c>
      <c r="F222" s="94" t="s">
        <v>2325</v>
      </c>
      <c r="G222" s="112" t="s">
        <v>1455</v>
      </c>
      <c r="H222" s="114" t="s">
        <v>1456</v>
      </c>
      <c r="I222" s="112" t="s">
        <v>2028</v>
      </c>
      <c r="J222" s="114" t="s">
        <v>1895</v>
      </c>
      <c r="K222" s="112" t="s">
        <v>1896</v>
      </c>
      <c r="L222" s="115">
        <v>44225</v>
      </c>
      <c r="M222" s="112" t="s">
        <v>528</v>
      </c>
      <c r="N222" s="130">
        <v>44001</v>
      </c>
      <c r="O222" s="112" t="s">
        <v>24</v>
      </c>
      <c r="P222" s="112" t="s">
        <v>24</v>
      </c>
      <c r="Q222" s="112" t="s">
        <v>236</v>
      </c>
      <c r="R222" s="112" t="s">
        <v>371</v>
      </c>
      <c r="S222" s="109" t="s">
        <v>48</v>
      </c>
      <c r="T222" s="112" t="s">
        <v>23</v>
      </c>
      <c r="U222" s="112" t="s">
        <v>23</v>
      </c>
      <c r="V222" s="167">
        <v>151</v>
      </c>
      <c r="W222" s="112" t="s">
        <v>24</v>
      </c>
      <c r="X222" s="112" t="s">
        <v>1457</v>
      </c>
      <c r="Y222" s="112" t="s">
        <v>1458</v>
      </c>
      <c r="Z222" s="113" t="s">
        <v>1459</v>
      </c>
      <c r="AA222" s="112" t="s">
        <v>1460</v>
      </c>
      <c r="AB222" s="112" t="s">
        <v>1461</v>
      </c>
      <c r="AC222" s="112" t="s">
        <v>127</v>
      </c>
      <c r="AD222" s="168" t="s">
        <v>1530</v>
      </c>
      <c r="AE222" s="169" t="s">
        <v>1462</v>
      </c>
      <c r="AF222" s="109" t="s">
        <v>137</v>
      </c>
      <c r="AG222" s="112" t="s">
        <v>1897</v>
      </c>
      <c r="AH222" s="112" t="s">
        <v>1898</v>
      </c>
      <c r="AI222" s="110" t="s">
        <v>22</v>
      </c>
      <c r="AJ222" s="112" t="s">
        <v>27</v>
      </c>
      <c r="AK222" s="112" t="s">
        <v>1463</v>
      </c>
      <c r="AL222" s="112">
        <v>1</v>
      </c>
      <c r="AM222" s="112" t="s">
        <v>1504</v>
      </c>
      <c r="AN222" s="112" t="s">
        <v>44</v>
      </c>
      <c r="AO222" s="170" t="s">
        <v>78</v>
      </c>
      <c r="AP222" s="170" t="s">
        <v>949</v>
      </c>
      <c r="AQ222" s="109" t="s">
        <v>24</v>
      </c>
      <c r="AR222" s="109" t="s">
        <v>24</v>
      </c>
      <c r="AS222" s="109" t="s">
        <v>1909</v>
      </c>
      <c r="AT222" s="17" t="s">
        <v>62</v>
      </c>
      <c r="AU222" s="86" t="s">
        <v>1900</v>
      </c>
      <c r="AV222" s="11" t="str">
        <f t="shared" ref="AV222:AV251" si="295">MID(LEFT(AU222,FIND(" (",AU222)-1),FIND("/",AU222)+1,LEN(AU222))</f>
        <v>8</v>
      </c>
      <c r="AW222" s="18" t="str">
        <f t="shared" ref="AW222:AW251" si="296">MID(LEFT(AU222,FIND("%",AU222)-1),FIND("(",AU222)+1,LEN(AU222))</f>
        <v>13</v>
      </c>
      <c r="AX222" s="112">
        <v>8</v>
      </c>
      <c r="AY222" s="105" t="s">
        <v>1471</v>
      </c>
      <c r="AZ222" s="109" t="str">
        <f>LEFT(AY222,FIND(" ", AY222)-1)</f>
        <v>13</v>
      </c>
      <c r="BA222" s="109" t="str">
        <f>MID(LEFT(AY222,FIND("–",AY222)-1),FIND("(",AY222)+1,LEN(AY222))</f>
        <v>12</v>
      </c>
      <c r="BB222" s="109" t="str">
        <f>MID(LEFT(AY222,FIND(")",AY222)-1),FIND("–",AY222)+1,LEN(AY222))</f>
        <v>13</v>
      </c>
      <c r="BC222" s="112">
        <v>8</v>
      </c>
      <c r="BD222" s="105" t="s">
        <v>1472</v>
      </c>
      <c r="BE222" s="109" t="str">
        <f>LEFT(BD222,FIND(" ", BD222)-1)</f>
        <v>22</v>
      </c>
      <c r="BF222" s="109" t="str">
        <f>MID(LEFT(BD222,FIND("–",BD222)-1),FIND("(",BD222)+1,LEN(BD222))</f>
        <v>10</v>
      </c>
      <c r="BG222" s="109" t="str">
        <f>MID(LEFT(BD222,FIND(")",BD222)-1),FIND("–",BD222)+1,LEN(BD222))</f>
        <v>57</v>
      </c>
      <c r="BH222" s="112" t="s">
        <v>22</v>
      </c>
      <c r="BI222" s="25" t="s">
        <v>402</v>
      </c>
      <c r="BJ222" s="112" t="s">
        <v>26</v>
      </c>
      <c r="BK222" s="112" t="s">
        <v>22</v>
      </c>
      <c r="BL222" s="112" t="s">
        <v>22</v>
      </c>
      <c r="BM222" s="112" t="s">
        <v>22</v>
      </c>
      <c r="BN222" s="112" t="s">
        <v>22</v>
      </c>
      <c r="BO222" s="112" t="s">
        <v>22</v>
      </c>
      <c r="BP222" s="112" t="s">
        <v>22</v>
      </c>
      <c r="BQ222" s="112" t="s">
        <v>22</v>
      </c>
      <c r="BR222" s="112" t="s">
        <v>22</v>
      </c>
      <c r="BS222" s="112" t="s">
        <v>22</v>
      </c>
      <c r="BT222" s="112" t="s">
        <v>22</v>
      </c>
      <c r="BU222" s="112" t="s">
        <v>22</v>
      </c>
      <c r="BV222" s="112" t="s">
        <v>22</v>
      </c>
      <c r="BW222" s="112" t="s">
        <v>22</v>
      </c>
      <c r="BX222" s="112" t="s">
        <v>22</v>
      </c>
      <c r="BY222" s="112" t="s">
        <v>22</v>
      </c>
      <c r="BZ222" s="112" t="s">
        <v>22</v>
      </c>
      <c r="CA222" s="112" t="s">
        <v>22</v>
      </c>
      <c r="CB222" s="112" t="s">
        <v>22</v>
      </c>
      <c r="CC222" s="112" t="s">
        <v>22</v>
      </c>
      <c r="CD222" s="160" t="s">
        <v>26</v>
      </c>
      <c r="CE222" s="112" t="s">
        <v>22</v>
      </c>
      <c r="CF222" s="112" t="s">
        <v>22</v>
      </c>
      <c r="CG222" s="112" t="s">
        <v>22</v>
      </c>
      <c r="CH222" s="175" t="s">
        <v>22</v>
      </c>
      <c r="CI222" s="112" t="s">
        <v>22</v>
      </c>
      <c r="CJ222" s="112" t="s">
        <v>22</v>
      </c>
      <c r="CK222" s="112" t="s">
        <v>22</v>
      </c>
      <c r="CL222" s="112" t="s">
        <v>22</v>
      </c>
      <c r="CM222" s="112" t="s">
        <v>22</v>
      </c>
      <c r="CN222" s="112" t="s">
        <v>22</v>
      </c>
      <c r="CO222" s="112" t="s">
        <v>22</v>
      </c>
      <c r="CP222" s="112" t="s">
        <v>22</v>
      </c>
      <c r="CQ222" s="112" t="s">
        <v>22</v>
      </c>
      <c r="CR222" s="112" t="s">
        <v>22</v>
      </c>
      <c r="CS222" s="112" t="s">
        <v>22</v>
      </c>
      <c r="CT222" s="112" t="s">
        <v>22</v>
      </c>
      <c r="CU222" s="112" t="s">
        <v>22</v>
      </c>
      <c r="CV222" s="113" t="s">
        <v>22</v>
      </c>
      <c r="CW222" s="11" t="s">
        <v>1521</v>
      </c>
      <c r="CX222" s="11" t="s">
        <v>22</v>
      </c>
      <c r="CY222" s="112" t="s">
        <v>1524</v>
      </c>
      <c r="CZ222" s="113" t="s">
        <v>1262</v>
      </c>
      <c r="DA222" s="112" t="s">
        <v>68</v>
      </c>
    </row>
    <row r="223" spans="1:105" s="109" customFormat="1" ht="16" customHeight="1">
      <c r="A223" s="109" t="s">
        <v>1453</v>
      </c>
      <c r="H223" s="166"/>
      <c r="K223" s="171"/>
      <c r="L223" s="110"/>
      <c r="N223" s="131"/>
      <c r="Z223" s="110"/>
      <c r="AE223" s="169"/>
      <c r="AI223" s="110"/>
      <c r="AJ223" s="109" t="s">
        <v>27</v>
      </c>
      <c r="AK223" s="109" t="s">
        <v>1464</v>
      </c>
      <c r="AL223" s="109">
        <v>2</v>
      </c>
      <c r="AM223" s="109" t="s">
        <v>1504</v>
      </c>
      <c r="AN223" s="109" t="s">
        <v>44</v>
      </c>
      <c r="AO223" s="170" t="s">
        <v>78</v>
      </c>
      <c r="AP223" s="170" t="s">
        <v>949</v>
      </c>
      <c r="AQ223" s="109" t="s">
        <v>24</v>
      </c>
      <c r="AR223" s="109" t="s">
        <v>24</v>
      </c>
      <c r="AS223" s="109" t="s">
        <v>1909</v>
      </c>
      <c r="AT223" s="17" t="s">
        <v>62</v>
      </c>
      <c r="AU223" s="86" t="s">
        <v>1899</v>
      </c>
      <c r="AV223" s="11" t="str">
        <f t="shared" si="295"/>
        <v>8</v>
      </c>
      <c r="AW223" s="18" t="str">
        <f t="shared" si="296"/>
        <v>100</v>
      </c>
      <c r="AX223" s="109">
        <v>8</v>
      </c>
      <c r="AY223" s="15" t="s">
        <v>1471</v>
      </c>
      <c r="AZ223" s="109" t="str">
        <f t="shared" ref="AZ223:AZ224" si="297">LEFT(AY223,FIND(" ", AY223)-1)</f>
        <v>13</v>
      </c>
      <c r="BA223" s="109" t="str">
        <f t="shared" ref="BA223:BA224" si="298">MID(LEFT(AY223,FIND("–",AY223)-1),FIND("(",AY223)+1,LEN(AY223))</f>
        <v>12</v>
      </c>
      <c r="BB223" s="109" t="str">
        <f t="shared" ref="BB223:BB224" si="299">MID(LEFT(AY223,FIND(")",AY223)-1),FIND("–",AY223)+1,LEN(AY223))</f>
        <v>13</v>
      </c>
      <c r="BC223" s="109">
        <v>8</v>
      </c>
      <c r="BD223" s="15" t="s">
        <v>1473</v>
      </c>
      <c r="BE223" s="109" t="str">
        <f t="shared" ref="BE223:BE230" si="300">LEFT(BD223,FIND(" ", BD223)-1)</f>
        <v>1,859</v>
      </c>
      <c r="BF223" s="109" t="str">
        <f t="shared" ref="BF223:BF230" si="301">MID(LEFT(BD223,FIND("–",BD223)-1),FIND("(",BD223)+1,LEN(BD223))</f>
        <v>1,276</v>
      </c>
      <c r="BG223" s="109" t="str">
        <f t="shared" ref="BG223:BG230" si="302">MID(LEFT(BD223,FIND(")",BD223)-1),FIND("–",BD223)+1,LEN(BD223))</f>
        <v>2,683</v>
      </c>
      <c r="BH223" s="109" t="s">
        <v>22</v>
      </c>
      <c r="BI223" s="25" t="s">
        <v>22</v>
      </c>
      <c r="CD223" s="160"/>
      <c r="CH223" s="160"/>
      <c r="CV223" s="110"/>
      <c r="CW223" s="173" t="s">
        <v>1506</v>
      </c>
      <c r="CZ223" s="110"/>
    </row>
    <row r="224" spans="1:105" s="109" customFormat="1" ht="16" customHeight="1">
      <c r="A224" s="109" t="s">
        <v>1453</v>
      </c>
      <c r="H224" s="166"/>
      <c r="K224" s="171"/>
      <c r="L224" s="110"/>
      <c r="N224" s="131"/>
      <c r="Z224" s="110"/>
      <c r="AE224" s="169"/>
      <c r="AI224" s="110"/>
      <c r="AJ224" s="109" t="s">
        <v>27</v>
      </c>
      <c r="AK224" s="109" t="s">
        <v>1468</v>
      </c>
      <c r="AL224" s="109">
        <v>3</v>
      </c>
      <c r="AM224" s="109" t="s">
        <v>1504</v>
      </c>
      <c r="AN224" s="109" t="s">
        <v>44</v>
      </c>
      <c r="AO224" s="170" t="s">
        <v>78</v>
      </c>
      <c r="AP224" s="170" t="s">
        <v>949</v>
      </c>
      <c r="AQ224" s="109" t="s">
        <v>24</v>
      </c>
      <c r="AR224" s="109" t="s">
        <v>24</v>
      </c>
      <c r="AS224" s="109" t="s">
        <v>1909</v>
      </c>
      <c r="AT224" s="17" t="s">
        <v>62</v>
      </c>
      <c r="AU224" s="86" t="s">
        <v>1899</v>
      </c>
      <c r="AV224" s="11" t="str">
        <f t="shared" si="295"/>
        <v>8</v>
      </c>
      <c r="AW224" s="18" t="str">
        <f t="shared" si="296"/>
        <v>100</v>
      </c>
      <c r="AX224" s="109">
        <v>8</v>
      </c>
      <c r="AY224" s="15" t="s">
        <v>1474</v>
      </c>
      <c r="AZ224" s="109" t="str">
        <f t="shared" si="297"/>
        <v>14</v>
      </c>
      <c r="BA224" s="109" t="str">
        <f t="shared" si="298"/>
        <v>19</v>
      </c>
      <c r="BB224" s="109" t="str">
        <f t="shared" si="299"/>
        <v>20</v>
      </c>
      <c r="BC224" s="109">
        <v>8</v>
      </c>
      <c r="BD224" s="15" t="s">
        <v>1475</v>
      </c>
      <c r="BE224" s="109" t="str">
        <f t="shared" si="300"/>
        <v>370</v>
      </c>
      <c r="BF224" s="109" t="str">
        <f t="shared" si="301"/>
        <v>223</v>
      </c>
      <c r="BG224" s="109" t="str">
        <f t="shared" si="302"/>
        <v>607</v>
      </c>
      <c r="BH224" s="109" t="s">
        <v>22</v>
      </c>
      <c r="BI224" s="25" t="s">
        <v>22</v>
      </c>
      <c r="CD224" s="160"/>
      <c r="CH224" s="160"/>
      <c r="CV224" s="110"/>
      <c r="CW224" s="109" t="s">
        <v>1520</v>
      </c>
      <c r="CZ224" s="110"/>
    </row>
    <row r="225" spans="1:104" s="109" customFormat="1">
      <c r="A225" s="109" t="s">
        <v>1453</v>
      </c>
      <c r="H225" s="166"/>
      <c r="K225" s="171"/>
      <c r="L225" s="110"/>
      <c r="N225" s="131"/>
      <c r="Z225" s="110"/>
      <c r="AE225" s="110"/>
      <c r="AI225" s="110"/>
      <c r="AJ225" s="109" t="s">
        <v>27</v>
      </c>
      <c r="AK225" s="109" t="s">
        <v>1465</v>
      </c>
      <c r="AL225" s="109">
        <v>4</v>
      </c>
      <c r="AM225" s="109" t="s">
        <v>1504</v>
      </c>
      <c r="AN225" s="109" t="s">
        <v>44</v>
      </c>
      <c r="AO225" s="170" t="s">
        <v>78</v>
      </c>
      <c r="AP225" s="170" t="s">
        <v>949</v>
      </c>
      <c r="AQ225" s="109" t="s">
        <v>24</v>
      </c>
      <c r="AR225" s="109" t="s">
        <v>24</v>
      </c>
      <c r="AS225" s="109" t="s">
        <v>1909</v>
      </c>
      <c r="AT225" s="17" t="s">
        <v>62</v>
      </c>
      <c r="AU225" s="86" t="s">
        <v>1901</v>
      </c>
      <c r="AV225" s="11" t="str">
        <f t="shared" si="295"/>
        <v>8</v>
      </c>
      <c r="AW225" s="18" t="str">
        <f t="shared" si="296"/>
        <v>0</v>
      </c>
      <c r="AX225" s="109">
        <v>8</v>
      </c>
      <c r="AY225" s="15" t="s">
        <v>1471</v>
      </c>
      <c r="AZ225" s="109" t="str">
        <f t="shared" ref="AZ225" si="303">LEFT(AY225,FIND(" ", AY225)-1)</f>
        <v>13</v>
      </c>
      <c r="BA225" s="109" t="str">
        <f t="shared" ref="BA225" si="304">MID(LEFT(AY225,FIND("–",AY225)-1),FIND("(",AY225)+1,LEN(AY225))</f>
        <v>12</v>
      </c>
      <c r="BB225" s="109" t="str">
        <f t="shared" ref="BB225" si="305">MID(LEFT(AY225,FIND(")",AY225)-1),FIND("–",AY225)+1,LEN(AY225))</f>
        <v>13</v>
      </c>
      <c r="BC225" s="109">
        <v>8</v>
      </c>
      <c r="BD225" s="15" t="s">
        <v>1476</v>
      </c>
      <c r="BE225" s="109" t="str">
        <f t="shared" si="300"/>
        <v>17</v>
      </c>
      <c r="BF225" s="109" t="str">
        <f t="shared" si="301"/>
        <v>10</v>
      </c>
      <c r="BG225" s="109" t="str">
        <f t="shared" si="302"/>
        <v>27</v>
      </c>
      <c r="BH225" s="109" t="s">
        <v>22</v>
      </c>
      <c r="BI225" s="25" t="s">
        <v>22</v>
      </c>
      <c r="CD225" s="160"/>
      <c r="CH225" s="160"/>
      <c r="CV225" s="110"/>
      <c r="CZ225" s="110"/>
    </row>
    <row r="226" spans="1:104" s="109" customFormat="1">
      <c r="A226" s="109" t="s">
        <v>1453</v>
      </c>
      <c r="K226" s="171"/>
      <c r="L226" s="110"/>
      <c r="N226" s="131"/>
      <c r="Z226" s="110"/>
      <c r="AE226" s="169"/>
      <c r="AI226" s="110"/>
      <c r="AJ226" s="109" t="s">
        <v>27</v>
      </c>
      <c r="AK226" s="109" t="s">
        <v>1466</v>
      </c>
      <c r="AL226" s="109">
        <v>5</v>
      </c>
      <c r="AM226" s="109" t="s">
        <v>1504</v>
      </c>
      <c r="AN226" s="109" t="s">
        <v>44</v>
      </c>
      <c r="AO226" s="170" t="s">
        <v>78</v>
      </c>
      <c r="AP226" s="170" t="s">
        <v>949</v>
      </c>
      <c r="AQ226" s="109" t="s">
        <v>24</v>
      </c>
      <c r="AR226" s="109" t="s">
        <v>24</v>
      </c>
      <c r="AS226" s="109" t="s">
        <v>1909</v>
      </c>
      <c r="AT226" s="17" t="s">
        <v>62</v>
      </c>
      <c r="AU226" s="86" t="s">
        <v>1899</v>
      </c>
      <c r="AV226" s="11" t="str">
        <f t="shared" si="295"/>
        <v>8</v>
      </c>
      <c r="AW226" s="18" t="str">
        <f t="shared" si="296"/>
        <v>100</v>
      </c>
      <c r="AX226" s="109">
        <v>8</v>
      </c>
      <c r="AY226" s="15" t="s">
        <v>1471</v>
      </c>
      <c r="AZ226" s="109" t="str">
        <f t="shared" ref="AZ226:AZ228" si="306">LEFT(AY226,FIND(" ", AY226)-1)</f>
        <v>13</v>
      </c>
      <c r="BA226" s="109" t="str">
        <f t="shared" ref="BA226:BA228" si="307">MID(LEFT(AY226,FIND("–",AY226)-1),FIND("(",AY226)+1,LEN(AY226))</f>
        <v>12</v>
      </c>
      <c r="BB226" s="109" t="str">
        <f t="shared" ref="BB226:BB228" si="308">MID(LEFT(AY226,FIND(")",AY226)-1),FIND("–",AY226)+1,LEN(AY226))</f>
        <v>13</v>
      </c>
      <c r="BC226" s="109">
        <v>8</v>
      </c>
      <c r="BD226" s="15" t="s">
        <v>1477</v>
      </c>
      <c r="BE226" s="109" t="str">
        <f t="shared" si="300"/>
        <v>1,992</v>
      </c>
      <c r="BF226" s="109" t="str">
        <f t="shared" si="301"/>
        <v>1,307</v>
      </c>
      <c r="BG226" s="109" t="str">
        <f t="shared" si="302"/>
        <v>2,994</v>
      </c>
      <c r="BH226" s="109" t="s">
        <v>22</v>
      </c>
      <c r="BI226" s="25" t="s">
        <v>22</v>
      </c>
      <c r="CD226" s="160"/>
      <c r="CH226" s="160"/>
      <c r="CV226" s="110"/>
      <c r="CZ226" s="110"/>
    </row>
    <row r="227" spans="1:104" s="109" customFormat="1">
      <c r="A227" s="109" t="s">
        <v>1453</v>
      </c>
      <c r="K227" s="171"/>
      <c r="L227" s="110"/>
      <c r="N227" s="131"/>
      <c r="Z227" s="110"/>
      <c r="AE227" s="169"/>
      <c r="AI227" s="110"/>
      <c r="AJ227" s="109" t="s">
        <v>27</v>
      </c>
      <c r="AK227" s="109" t="s">
        <v>1467</v>
      </c>
      <c r="AL227" s="109">
        <v>6</v>
      </c>
      <c r="AM227" s="109" t="s">
        <v>1504</v>
      </c>
      <c r="AN227" s="109" t="s">
        <v>44</v>
      </c>
      <c r="AO227" s="170" t="s">
        <v>78</v>
      </c>
      <c r="AP227" s="170" t="s">
        <v>949</v>
      </c>
      <c r="AQ227" s="109" t="s">
        <v>24</v>
      </c>
      <c r="AR227" s="109" t="s">
        <v>24</v>
      </c>
      <c r="AS227" s="109" t="s">
        <v>1909</v>
      </c>
      <c r="AT227" s="17" t="s">
        <v>62</v>
      </c>
      <c r="AU227" s="86" t="s">
        <v>1902</v>
      </c>
      <c r="AV227" s="11" t="str">
        <f t="shared" si="295"/>
        <v>8</v>
      </c>
      <c r="AW227" s="18" t="str">
        <f t="shared" si="296"/>
        <v>88</v>
      </c>
      <c r="AX227" s="109">
        <v>8</v>
      </c>
      <c r="AY227" s="15" t="s">
        <v>1471</v>
      </c>
      <c r="AZ227" s="109" t="str">
        <f t="shared" si="306"/>
        <v>13</v>
      </c>
      <c r="BA227" s="109" t="str">
        <f t="shared" si="307"/>
        <v>12</v>
      </c>
      <c r="BB227" s="109" t="str">
        <f t="shared" si="308"/>
        <v>13</v>
      </c>
      <c r="BC227" s="109">
        <v>8</v>
      </c>
      <c r="BD227" s="15" t="s">
        <v>1478</v>
      </c>
      <c r="BE227" s="109" t="str">
        <f t="shared" si="300"/>
        <v>629</v>
      </c>
      <c r="BF227" s="109" t="str">
        <f t="shared" si="301"/>
        <v>273</v>
      </c>
      <c r="BG227" s="109" t="str">
        <f t="shared" si="302"/>
        <v>1,450</v>
      </c>
      <c r="BH227" s="109" t="s">
        <v>22</v>
      </c>
      <c r="BI227" s="25" t="s">
        <v>22</v>
      </c>
      <c r="CD227" s="160"/>
      <c r="CH227" s="160"/>
      <c r="CV227" s="110"/>
      <c r="CZ227" s="110"/>
    </row>
    <row r="228" spans="1:104" s="109" customFormat="1">
      <c r="A228" s="109" t="s">
        <v>1453</v>
      </c>
      <c r="K228" s="171"/>
      <c r="L228" s="110"/>
      <c r="N228" s="131"/>
      <c r="Z228" s="110"/>
      <c r="AE228" s="169"/>
      <c r="AI228" s="110"/>
      <c r="AJ228" s="109" t="s">
        <v>27</v>
      </c>
      <c r="AK228" s="109" t="s">
        <v>537</v>
      </c>
      <c r="AL228" s="109">
        <v>7</v>
      </c>
      <c r="AM228" s="109" t="s">
        <v>1504</v>
      </c>
      <c r="AN228" s="109" t="s">
        <v>44</v>
      </c>
      <c r="AO228" s="170" t="s">
        <v>78</v>
      </c>
      <c r="AP228" s="170" t="s">
        <v>949</v>
      </c>
      <c r="AQ228" s="109" t="s">
        <v>24</v>
      </c>
      <c r="AR228" s="109" t="s">
        <v>24</v>
      </c>
      <c r="AS228" s="109" t="s">
        <v>1909</v>
      </c>
      <c r="AT228" s="17" t="s">
        <v>62</v>
      </c>
      <c r="AU228" s="86" t="s">
        <v>1903</v>
      </c>
      <c r="AV228" s="11" t="str">
        <f t="shared" si="295"/>
        <v>7</v>
      </c>
      <c r="AW228" s="18" t="str">
        <f t="shared" si="296"/>
        <v>29</v>
      </c>
      <c r="AX228" s="109">
        <v>8</v>
      </c>
      <c r="AY228" s="15" t="s">
        <v>1479</v>
      </c>
      <c r="AZ228" s="109" t="str">
        <f t="shared" si="306"/>
        <v>16</v>
      </c>
      <c r="BA228" s="109" t="str">
        <f t="shared" si="307"/>
        <v>10</v>
      </c>
      <c r="BB228" s="109" t="str">
        <f t="shared" si="308"/>
        <v>26</v>
      </c>
      <c r="BC228" s="109">
        <v>7</v>
      </c>
      <c r="BD228" s="15" t="s">
        <v>1480</v>
      </c>
      <c r="BE228" s="109" t="str">
        <f t="shared" si="300"/>
        <v>37</v>
      </c>
      <c r="BF228" s="109" t="str">
        <f t="shared" si="301"/>
        <v>14</v>
      </c>
      <c r="BG228" s="109" t="str">
        <f t="shared" si="302"/>
        <v>95</v>
      </c>
      <c r="BH228" s="109" t="s">
        <v>22</v>
      </c>
      <c r="BI228" s="25" t="s">
        <v>22</v>
      </c>
      <c r="CD228" s="160"/>
      <c r="CH228" s="160"/>
      <c r="CV228" s="110"/>
      <c r="CZ228" s="110"/>
    </row>
    <row r="229" spans="1:104" s="109" customFormat="1">
      <c r="A229" s="109" t="s">
        <v>1453</v>
      </c>
      <c r="K229" s="171"/>
      <c r="L229" s="110"/>
      <c r="N229" s="131"/>
      <c r="Z229" s="110"/>
      <c r="AE229" s="169"/>
      <c r="AI229" s="110"/>
      <c r="AJ229" s="109" t="s">
        <v>27</v>
      </c>
      <c r="AK229" s="109" t="s">
        <v>1469</v>
      </c>
      <c r="AL229" s="109">
        <v>8</v>
      </c>
      <c r="AM229" s="109" t="s">
        <v>1504</v>
      </c>
      <c r="AN229" s="109" t="s">
        <v>44</v>
      </c>
      <c r="AO229" s="170" t="s">
        <v>78</v>
      </c>
      <c r="AP229" s="170" t="s">
        <v>949</v>
      </c>
      <c r="AQ229" s="109" t="s">
        <v>24</v>
      </c>
      <c r="AR229" s="109" t="s">
        <v>24</v>
      </c>
      <c r="AS229" s="109" t="s">
        <v>1909</v>
      </c>
      <c r="AT229" s="17" t="s">
        <v>62</v>
      </c>
      <c r="AU229" s="86" t="s">
        <v>1899</v>
      </c>
      <c r="AV229" s="11" t="str">
        <f t="shared" si="295"/>
        <v>8</v>
      </c>
      <c r="AW229" s="18" t="str">
        <f t="shared" si="296"/>
        <v>100</v>
      </c>
      <c r="AX229" s="109">
        <v>8</v>
      </c>
      <c r="AY229" s="15" t="s">
        <v>1471</v>
      </c>
      <c r="AZ229" s="109" t="str">
        <f t="shared" ref="AZ229:AZ230" si="309">LEFT(AY229,FIND(" ", AY229)-1)</f>
        <v>13</v>
      </c>
      <c r="BA229" s="109" t="str">
        <f t="shared" ref="BA229:BA230" si="310">MID(LEFT(AY229,FIND("–",AY229)-1),FIND("(",AY229)+1,LEN(AY229))</f>
        <v>12</v>
      </c>
      <c r="BB229" s="109" t="str">
        <f t="shared" ref="BB229:BB230" si="311">MID(LEFT(AY229,FIND(")",AY229)-1),FIND("–",AY229)+1,LEN(AY229))</f>
        <v>13</v>
      </c>
      <c r="BC229" s="109">
        <v>8</v>
      </c>
      <c r="BD229" s="15" t="s">
        <v>1481</v>
      </c>
      <c r="BE229" s="109" t="str">
        <f t="shared" si="300"/>
        <v>2,982</v>
      </c>
      <c r="BF229" s="109" t="str">
        <f t="shared" si="301"/>
        <v>1,762</v>
      </c>
      <c r="BG229" s="109" t="str">
        <f t="shared" si="302"/>
        <v>4,933</v>
      </c>
      <c r="BH229" s="109" t="s">
        <v>22</v>
      </c>
      <c r="BI229" s="25" t="s">
        <v>22</v>
      </c>
      <c r="CD229" s="160"/>
      <c r="CH229" s="160"/>
      <c r="CV229" s="110"/>
      <c r="CZ229" s="110"/>
    </row>
    <row r="230" spans="1:104" s="109" customFormat="1">
      <c r="A230" s="109" t="s">
        <v>1453</v>
      </c>
      <c r="L230" s="110"/>
      <c r="N230" s="131"/>
      <c r="Z230" s="111"/>
      <c r="AE230" s="110"/>
      <c r="AI230" s="110"/>
      <c r="AJ230" s="109" t="s">
        <v>27</v>
      </c>
      <c r="AK230" s="109" t="s">
        <v>1470</v>
      </c>
      <c r="AL230" s="109">
        <v>9</v>
      </c>
      <c r="AM230" s="109" t="s">
        <v>1504</v>
      </c>
      <c r="AN230" s="109" t="s">
        <v>44</v>
      </c>
      <c r="AO230" s="170" t="s">
        <v>78</v>
      </c>
      <c r="AP230" s="170" t="s">
        <v>949</v>
      </c>
      <c r="AQ230" s="109" t="s">
        <v>24</v>
      </c>
      <c r="AR230" s="109" t="s">
        <v>24</v>
      </c>
      <c r="AS230" s="109" t="s">
        <v>1909</v>
      </c>
      <c r="AT230" s="17" t="s">
        <v>62</v>
      </c>
      <c r="AU230" s="86" t="s">
        <v>1905</v>
      </c>
      <c r="AV230" s="11" t="str">
        <f t="shared" si="295"/>
        <v>7</v>
      </c>
      <c r="AW230" s="18" t="str">
        <f t="shared" si="296"/>
        <v>100</v>
      </c>
      <c r="AX230" s="109">
        <v>8</v>
      </c>
      <c r="AY230" s="15" t="s">
        <v>1471</v>
      </c>
      <c r="AZ230" s="109" t="str">
        <f t="shared" si="309"/>
        <v>13</v>
      </c>
      <c r="BA230" s="109" t="str">
        <f t="shared" si="310"/>
        <v>12</v>
      </c>
      <c r="BB230" s="109" t="str">
        <f t="shared" si="311"/>
        <v>13</v>
      </c>
      <c r="BC230" s="109">
        <v>7</v>
      </c>
      <c r="BD230" s="15" t="s">
        <v>1482</v>
      </c>
      <c r="BE230" s="109" t="str">
        <f t="shared" si="300"/>
        <v>1,583</v>
      </c>
      <c r="BF230" s="109" t="str">
        <f t="shared" si="301"/>
        <v>1,089</v>
      </c>
      <c r="BG230" s="109" t="str">
        <f t="shared" si="302"/>
        <v>2,290</v>
      </c>
      <c r="BH230" s="109" t="s">
        <v>22</v>
      </c>
      <c r="BI230" s="25" t="s">
        <v>22</v>
      </c>
      <c r="CD230" s="160"/>
      <c r="CH230" s="160"/>
      <c r="CV230" s="110"/>
      <c r="CZ230" s="110"/>
    </row>
    <row r="231" spans="1:104" s="109" customFormat="1">
      <c r="A231" s="109" t="s">
        <v>1453</v>
      </c>
      <c r="L231" s="110"/>
      <c r="N231" s="131"/>
      <c r="Z231" s="111"/>
      <c r="AE231" s="110"/>
      <c r="AI231" s="110"/>
      <c r="AJ231" s="109" t="s">
        <v>27</v>
      </c>
      <c r="AK231" s="109" t="s">
        <v>1464</v>
      </c>
      <c r="AL231" s="109">
        <v>1</v>
      </c>
      <c r="AM231" s="109" t="s">
        <v>1505</v>
      </c>
      <c r="AN231" s="109" t="s">
        <v>44</v>
      </c>
      <c r="AO231" s="170" t="s">
        <v>78</v>
      </c>
      <c r="AP231" s="170" t="s">
        <v>949</v>
      </c>
      <c r="AQ231" s="109" t="s">
        <v>24</v>
      </c>
      <c r="AR231" s="109" t="s">
        <v>24</v>
      </c>
      <c r="AS231" s="109" t="s">
        <v>1909</v>
      </c>
      <c r="AT231" s="17" t="s">
        <v>62</v>
      </c>
      <c r="AU231" s="86" t="s">
        <v>1902</v>
      </c>
      <c r="AV231" s="11" t="str">
        <f t="shared" si="295"/>
        <v>8</v>
      </c>
      <c r="AW231" s="18" t="str">
        <f t="shared" si="296"/>
        <v>88</v>
      </c>
      <c r="AX231" s="109">
        <v>8</v>
      </c>
      <c r="AY231" s="15" t="s">
        <v>1471</v>
      </c>
      <c r="AZ231" s="109" t="str">
        <f t="shared" ref="AZ231:AZ232" si="312">LEFT(AY231,FIND(" ", AY231)-1)</f>
        <v>13</v>
      </c>
      <c r="BA231" s="109" t="str">
        <f t="shared" ref="BA231:BA232" si="313">MID(LEFT(AY231,FIND("–",AY231)-1),FIND("(",AY231)+1,LEN(AY231))</f>
        <v>12</v>
      </c>
      <c r="BB231" s="109" t="str">
        <f t="shared" ref="BB231:BB232" si="314">MID(LEFT(AY231,FIND(")",AY231)-1),FIND("–",AY231)+1,LEN(AY231))</f>
        <v>13</v>
      </c>
      <c r="BC231" s="109">
        <v>8</v>
      </c>
      <c r="BD231" s="15" t="s">
        <v>1483</v>
      </c>
      <c r="BE231" s="109" t="str">
        <f t="shared" ref="BE231" si="315">LEFT(BD231,FIND(" ", BD231)-1)</f>
        <v>1,079</v>
      </c>
      <c r="BF231" s="109" t="str">
        <f t="shared" ref="BF231" si="316">MID(LEFT(BD231,FIND("–",BD231)-1),FIND("(",BD231)+1,LEN(BD231))</f>
        <v>424</v>
      </c>
      <c r="BG231" s="109" t="str">
        <f t="shared" ref="BG231" si="317">MID(LEFT(BD231,FIND(")",BD231)-1),FIND("–",BD231)+1,LEN(BD231))</f>
        <v>2,732</v>
      </c>
      <c r="BH231" s="109" t="s">
        <v>22</v>
      </c>
      <c r="BI231" s="25" t="s">
        <v>22</v>
      </c>
      <c r="CD231" s="160"/>
      <c r="CH231" s="160"/>
      <c r="CV231" s="110"/>
      <c r="CZ231" s="110"/>
    </row>
    <row r="232" spans="1:104" s="109" customFormat="1">
      <c r="A232" s="109" t="s">
        <v>1453</v>
      </c>
      <c r="L232" s="110"/>
      <c r="N232" s="131"/>
      <c r="Z232" s="111"/>
      <c r="AE232" s="110"/>
      <c r="AI232" s="110"/>
      <c r="AJ232" s="109" t="s">
        <v>27</v>
      </c>
      <c r="AK232" s="109" t="s">
        <v>1468</v>
      </c>
      <c r="AL232" s="109">
        <v>2</v>
      </c>
      <c r="AM232" s="109" t="s">
        <v>1505</v>
      </c>
      <c r="AN232" s="109" t="s">
        <v>44</v>
      </c>
      <c r="AO232" s="170" t="s">
        <v>78</v>
      </c>
      <c r="AP232" s="170" t="s">
        <v>949</v>
      </c>
      <c r="AQ232" s="109" t="s">
        <v>24</v>
      </c>
      <c r="AR232" s="109" t="s">
        <v>24</v>
      </c>
      <c r="AS232" s="109" t="s">
        <v>1909</v>
      </c>
      <c r="AT232" s="17" t="s">
        <v>62</v>
      </c>
      <c r="AU232" s="86" t="s">
        <v>1904</v>
      </c>
      <c r="AV232" s="11" t="str">
        <f t="shared" si="295"/>
        <v>8</v>
      </c>
      <c r="AW232" s="18" t="str">
        <f t="shared" si="296"/>
        <v>75</v>
      </c>
      <c r="AX232" s="109">
        <v>8</v>
      </c>
      <c r="AY232" s="15" t="s">
        <v>1471</v>
      </c>
      <c r="AZ232" s="109" t="str">
        <f t="shared" si="312"/>
        <v>13</v>
      </c>
      <c r="BA232" s="109" t="str">
        <f t="shared" si="313"/>
        <v>12</v>
      </c>
      <c r="BB232" s="109" t="str">
        <f t="shared" si="314"/>
        <v>13</v>
      </c>
      <c r="BC232" s="109">
        <v>8</v>
      </c>
      <c r="BD232" s="15" t="s">
        <v>1484</v>
      </c>
      <c r="BE232" s="109" t="str">
        <f t="shared" ref="BE232:BE246" si="318">LEFT(BD232,FIND(" ", BD232)-1)</f>
        <v>179</v>
      </c>
      <c r="BF232" s="109" t="str">
        <f t="shared" ref="BF232:BF246" si="319">MID(LEFT(BD232,FIND("–",BD232)-1),FIND("(",BD232)+1,LEN(BD232))</f>
        <v>86</v>
      </c>
      <c r="BG232" s="109" t="str">
        <f t="shared" ref="BG232:BG246" si="320">MID(LEFT(BD232,FIND(")",BD232)-1),FIND("–",BD232)+1,LEN(BD232))</f>
        <v>366</v>
      </c>
      <c r="BH232" s="109" t="s">
        <v>22</v>
      </c>
      <c r="BI232" s="25" t="s">
        <v>22</v>
      </c>
      <c r="CD232" s="160"/>
      <c r="CH232" s="160"/>
      <c r="CV232" s="110"/>
      <c r="CZ232" s="110"/>
    </row>
    <row r="233" spans="1:104" s="109" customFormat="1">
      <c r="A233" s="109" t="s">
        <v>1453</v>
      </c>
      <c r="L233" s="110"/>
      <c r="N233" s="131"/>
      <c r="Z233" s="111"/>
      <c r="AE233" s="110"/>
      <c r="AI233" s="110"/>
      <c r="AJ233" s="109" t="s">
        <v>27</v>
      </c>
      <c r="AK233" s="109" t="s">
        <v>1466</v>
      </c>
      <c r="AL233" s="109">
        <v>3</v>
      </c>
      <c r="AM233" s="109" t="s">
        <v>1505</v>
      </c>
      <c r="AN233" s="109" t="s">
        <v>44</v>
      </c>
      <c r="AO233" s="170" t="s">
        <v>78</v>
      </c>
      <c r="AP233" s="170" t="s">
        <v>949</v>
      </c>
      <c r="AQ233" s="109" t="s">
        <v>24</v>
      </c>
      <c r="AR233" s="109" t="s">
        <v>24</v>
      </c>
      <c r="AS233" s="109" t="s">
        <v>1909</v>
      </c>
      <c r="AT233" s="17" t="s">
        <v>62</v>
      </c>
      <c r="AU233" s="86" t="s">
        <v>1899</v>
      </c>
      <c r="AV233" s="11" t="str">
        <f t="shared" si="295"/>
        <v>8</v>
      </c>
      <c r="AW233" s="18" t="str">
        <f t="shared" si="296"/>
        <v>100</v>
      </c>
      <c r="AX233" s="109">
        <v>8</v>
      </c>
      <c r="AY233" s="15" t="s">
        <v>1471</v>
      </c>
      <c r="AZ233" s="109" t="str">
        <f t="shared" ref="AZ233:AZ247" si="321">LEFT(AY233,FIND(" ", AY233)-1)</f>
        <v>13</v>
      </c>
      <c r="BA233" s="109" t="str">
        <f t="shared" ref="BA233:BA247" si="322">MID(LEFT(AY233,FIND("–",AY233)-1),FIND("(",AY233)+1,LEN(AY233))</f>
        <v>12</v>
      </c>
      <c r="BB233" s="109" t="str">
        <f t="shared" ref="BB233:BB247" si="323">MID(LEFT(AY233,FIND(")",AY233)-1),FIND("–",AY233)+1,LEN(AY233))</f>
        <v>13</v>
      </c>
      <c r="BC233" s="109">
        <v>8</v>
      </c>
      <c r="BD233" s="15" t="s">
        <v>1485</v>
      </c>
      <c r="BE233" s="109" t="str">
        <f t="shared" si="318"/>
        <v>2,221</v>
      </c>
      <c r="BF233" s="109" t="str">
        <f t="shared" si="319"/>
        <v>1,260</v>
      </c>
      <c r="BG233" s="109" t="str">
        <f t="shared" si="320"/>
        <v>3,962</v>
      </c>
      <c r="BH233" s="109" t="s">
        <v>22</v>
      </c>
      <c r="BI233" s="25" t="s">
        <v>22</v>
      </c>
      <c r="CD233" s="160"/>
      <c r="CH233" s="160"/>
      <c r="CV233" s="110"/>
      <c r="CZ233" s="110"/>
    </row>
    <row r="234" spans="1:104" s="109" customFormat="1">
      <c r="A234" s="109" t="s">
        <v>1453</v>
      </c>
      <c r="L234" s="110"/>
      <c r="N234" s="131"/>
      <c r="Z234" s="111"/>
      <c r="AE234" s="110"/>
      <c r="AI234" s="110"/>
      <c r="AJ234" s="109" t="s">
        <v>27</v>
      </c>
      <c r="AK234" s="109" t="s">
        <v>1467</v>
      </c>
      <c r="AL234" s="109">
        <v>4</v>
      </c>
      <c r="AM234" s="109" t="s">
        <v>1505</v>
      </c>
      <c r="AN234" s="109" t="s">
        <v>44</v>
      </c>
      <c r="AO234" s="170" t="s">
        <v>78</v>
      </c>
      <c r="AP234" s="170" t="s">
        <v>949</v>
      </c>
      <c r="AQ234" s="109" t="s">
        <v>24</v>
      </c>
      <c r="AR234" s="109" t="s">
        <v>24</v>
      </c>
      <c r="AS234" s="109" t="s">
        <v>1909</v>
      </c>
      <c r="AT234" s="17" t="s">
        <v>62</v>
      </c>
      <c r="AU234" s="86" t="s">
        <v>1905</v>
      </c>
      <c r="AV234" s="11" t="str">
        <f t="shared" si="295"/>
        <v>7</v>
      </c>
      <c r="AW234" s="18" t="str">
        <f t="shared" si="296"/>
        <v>100</v>
      </c>
      <c r="AX234" s="109">
        <v>8</v>
      </c>
      <c r="AY234" s="15" t="s">
        <v>1471</v>
      </c>
      <c r="AZ234" s="109" t="str">
        <f t="shared" si="321"/>
        <v>13</v>
      </c>
      <c r="BA234" s="109" t="str">
        <f t="shared" si="322"/>
        <v>12</v>
      </c>
      <c r="BB234" s="109" t="str">
        <f t="shared" si="323"/>
        <v>13</v>
      </c>
      <c r="BC234" s="109">
        <v>7</v>
      </c>
      <c r="BD234" s="15" t="s">
        <v>1486</v>
      </c>
      <c r="BE234" s="109" t="str">
        <f t="shared" si="318"/>
        <v>330</v>
      </c>
      <c r="BF234" s="109" t="str">
        <f t="shared" si="319"/>
        <v>190</v>
      </c>
      <c r="BG234" s="109" t="str">
        <f t="shared" si="320"/>
        <v>537</v>
      </c>
      <c r="BH234" s="109" t="s">
        <v>22</v>
      </c>
      <c r="BI234" s="25" t="s">
        <v>22</v>
      </c>
      <c r="CD234" s="160"/>
      <c r="CH234" s="160"/>
      <c r="CV234" s="110"/>
      <c r="CZ234" s="110"/>
    </row>
    <row r="235" spans="1:104" s="109" customFormat="1">
      <c r="A235" s="109" t="s">
        <v>1453</v>
      </c>
      <c r="L235" s="110"/>
      <c r="N235" s="131"/>
      <c r="Z235" s="111"/>
      <c r="AE235" s="110"/>
      <c r="AI235" s="110"/>
      <c r="AJ235" s="109" t="s">
        <v>27</v>
      </c>
      <c r="AK235" s="109" t="s">
        <v>1469</v>
      </c>
      <c r="AL235" s="109">
        <v>5</v>
      </c>
      <c r="AM235" s="109" t="s">
        <v>1505</v>
      </c>
      <c r="AN235" s="109" t="s">
        <v>44</v>
      </c>
      <c r="AO235" s="170" t="s">
        <v>78</v>
      </c>
      <c r="AP235" s="170" t="s">
        <v>949</v>
      </c>
      <c r="AQ235" s="109" t="s">
        <v>24</v>
      </c>
      <c r="AR235" s="109" t="s">
        <v>24</v>
      </c>
      <c r="AS235" s="109" t="s">
        <v>1909</v>
      </c>
      <c r="AT235" s="17" t="s">
        <v>62</v>
      </c>
      <c r="AU235" s="86" t="s">
        <v>1899</v>
      </c>
      <c r="AV235" s="11" t="str">
        <f t="shared" si="295"/>
        <v>8</v>
      </c>
      <c r="AW235" s="18" t="str">
        <f t="shared" si="296"/>
        <v>100</v>
      </c>
      <c r="AX235" s="109">
        <v>8</v>
      </c>
      <c r="AY235" s="15" t="s">
        <v>1471</v>
      </c>
      <c r="AZ235" s="109" t="str">
        <f t="shared" si="321"/>
        <v>13</v>
      </c>
      <c r="BA235" s="109" t="str">
        <f t="shared" si="322"/>
        <v>12</v>
      </c>
      <c r="BB235" s="109" t="str">
        <f t="shared" si="323"/>
        <v>13</v>
      </c>
      <c r="BC235" s="109">
        <v>8</v>
      </c>
      <c r="BD235" s="15" t="s">
        <v>1487</v>
      </c>
      <c r="BE235" s="109" t="str">
        <f t="shared" si="318"/>
        <v>2,632</v>
      </c>
      <c r="BF235" s="109" t="str">
        <f t="shared" si="319"/>
        <v>2,141</v>
      </c>
      <c r="BG235" s="109" t="str">
        <f t="shared" si="320"/>
        <v>3,201</v>
      </c>
      <c r="BH235" s="109" t="s">
        <v>22</v>
      </c>
      <c r="BI235" s="25" t="s">
        <v>22</v>
      </c>
      <c r="CD235" s="160"/>
      <c r="CH235" s="160"/>
      <c r="CV235" s="110"/>
      <c r="CZ235" s="110"/>
    </row>
    <row r="236" spans="1:104" s="109" customFormat="1">
      <c r="A236" s="109" t="s">
        <v>1453</v>
      </c>
      <c r="L236" s="110"/>
      <c r="N236" s="131"/>
      <c r="Z236" s="111"/>
      <c r="AE236" s="110"/>
      <c r="AI236" s="110"/>
      <c r="AJ236" s="109" t="s">
        <v>27</v>
      </c>
      <c r="AK236" s="109" t="s">
        <v>1470</v>
      </c>
      <c r="AL236" s="109">
        <v>6</v>
      </c>
      <c r="AM236" s="109" t="s">
        <v>1505</v>
      </c>
      <c r="AN236" s="109" t="s">
        <v>44</v>
      </c>
      <c r="AO236" s="170" t="s">
        <v>78</v>
      </c>
      <c r="AP236" s="170" t="s">
        <v>949</v>
      </c>
      <c r="AQ236" s="109" t="s">
        <v>24</v>
      </c>
      <c r="AR236" s="109" t="s">
        <v>24</v>
      </c>
      <c r="AS236" s="109" t="s">
        <v>1909</v>
      </c>
      <c r="AT236" s="17" t="s">
        <v>62</v>
      </c>
      <c r="AU236" s="86" t="s">
        <v>1902</v>
      </c>
      <c r="AV236" s="11" t="str">
        <f t="shared" si="295"/>
        <v>8</v>
      </c>
      <c r="AW236" s="18" t="str">
        <f t="shared" si="296"/>
        <v>88</v>
      </c>
      <c r="AX236" s="109">
        <v>8</v>
      </c>
      <c r="AY236" s="15" t="s">
        <v>1471</v>
      </c>
      <c r="AZ236" s="109" t="str">
        <f t="shared" si="321"/>
        <v>13</v>
      </c>
      <c r="BA236" s="109" t="str">
        <f t="shared" si="322"/>
        <v>12</v>
      </c>
      <c r="BB236" s="109" t="str">
        <f t="shared" si="323"/>
        <v>13</v>
      </c>
      <c r="BC236" s="109">
        <v>8</v>
      </c>
      <c r="BD236" s="15" t="s">
        <v>1488</v>
      </c>
      <c r="BE236" s="109" t="str">
        <f t="shared" si="318"/>
        <v>521</v>
      </c>
      <c r="BF236" s="109" t="str">
        <f t="shared" si="319"/>
        <v>230</v>
      </c>
      <c r="BG236" s="109" t="str">
        <f t="shared" si="320"/>
        <v>1,179</v>
      </c>
      <c r="BH236" s="109" t="s">
        <v>22</v>
      </c>
      <c r="BI236" s="25" t="s">
        <v>22</v>
      </c>
      <c r="CD236" s="160"/>
      <c r="CH236" s="160"/>
      <c r="CV236" s="110"/>
      <c r="CZ236" s="110"/>
    </row>
    <row r="237" spans="1:104" s="109" customFormat="1">
      <c r="A237" s="109" t="s">
        <v>1453</v>
      </c>
      <c r="L237" s="110"/>
      <c r="N237" s="131"/>
      <c r="Z237" s="111"/>
      <c r="AE237" s="110"/>
      <c r="AI237" s="110"/>
      <c r="AJ237" s="109" t="s">
        <v>27</v>
      </c>
      <c r="AK237" s="109" t="s">
        <v>1463</v>
      </c>
      <c r="AL237" s="109">
        <v>1</v>
      </c>
      <c r="AM237" s="117" t="s">
        <v>1531</v>
      </c>
      <c r="AN237" s="109" t="s">
        <v>1507</v>
      </c>
      <c r="AO237" s="170" t="s">
        <v>420</v>
      </c>
      <c r="AP237" s="170" t="s">
        <v>946</v>
      </c>
      <c r="AQ237" s="109" t="s">
        <v>24</v>
      </c>
      <c r="AR237" s="109" t="s">
        <v>24</v>
      </c>
      <c r="AS237" s="109" t="s">
        <v>1909</v>
      </c>
      <c r="AT237" s="17" t="s">
        <v>62</v>
      </c>
      <c r="AU237" s="86" t="s">
        <v>1901</v>
      </c>
      <c r="AV237" s="11" t="str">
        <f t="shared" si="295"/>
        <v>8</v>
      </c>
      <c r="AW237" s="18" t="str">
        <f t="shared" si="296"/>
        <v>0</v>
      </c>
      <c r="AX237" s="109">
        <v>8</v>
      </c>
      <c r="AY237" s="15" t="s">
        <v>66</v>
      </c>
      <c r="AZ237" s="109" t="str">
        <f t="shared" si="321"/>
        <v>10</v>
      </c>
      <c r="BA237" s="109" t="str">
        <f t="shared" si="322"/>
        <v>10</v>
      </c>
      <c r="BB237" s="109" t="str">
        <f t="shared" si="323"/>
        <v>10</v>
      </c>
      <c r="BC237" s="109">
        <v>8</v>
      </c>
      <c r="BD237" s="15" t="s">
        <v>66</v>
      </c>
      <c r="BE237" s="109" t="str">
        <f t="shared" si="318"/>
        <v>10</v>
      </c>
      <c r="BF237" s="109" t="str">
        <f t="shared" si="319"/>
        <v>10</v>
      </c>
      <c r="BG237" s="109" t="str">
        <f t="shared" si="320"/>
        <v>10</v>
      </c>
      <c r="BH237" s="109" t="s">
        <v>22</v>
      </c>
      <c r="BI237" s="25" t="s">
        <v>22</v>
      </c>
      <c r="CD237" s="160"/>
      <c r="CH237" s="160"/>
      <c r="CV237" s="110"/>
      <c r="CZ237" s="110"/>
    </row>
    <row r="238" spans="1:104" s="109" customFormat="1">
      <c r="A238" s="109" t="s">
        <v>1453</v>
      </c>
      <c r="L238" s="110"/>
      <c r="N238" s="131"/>
      <c r="Z238" s="111"/>
      <c r="AE238" s="110"/>
      <c r="AI238" s="110"/>
      <c r="AJ238" s="109" t="s">
        <v>27</v>
      </c>
      <c r="AK238" s="109" t="s">
        <v>1464</v>
      </c>
      <c r="AL238" s="109">
        <v>2</v>
      </c>
      <c r="AM238" s="117" t="s">
        <v>1531</v>
      </c>
      <c r="AN238" s="109" t="s">
        <v>1507</v>
      </c>
      <c r="AO238" s="170" t="s">
        <v>420</v>
      </c>
      <c r="AP238" s="170" t="s">
        <v>946</v>
      </c>
      <c r="AQ238" s="109" t="s">
        <v>24</v>
      </c>
      <c r="AR238" s="109" t="s">
        <v>24</v>
      </c>
      <c r="AS238" s="109" t="s">
        <v>1909</v>
      </c>
      <c r="AT238" s="17" t="s">
        <v>62</v>
      </c>
      <c r="AU238" s="86" t="s">
        <v>1899</v>
      </c>
      <c r="AV238" s="11" t="str">
        <f t="shared" si="295"/>
        <v>8</v>
      </c>
      <c r="AW238" s="18" t="str">
        <f t="shared" si="296"/>
        <v>100</v>
      </c>
      <c r="AX238" s="109">
        <v>8</v>
      </c>
      <c r="AY238" s="15" t="s">
        <v>66</v>
      </c>
      <c r="AZ238" s="109" t="str">
        <f t="shared" si="321"/>
        <v>10</v>
      </c>
      <c r="BA238" s="109" t="str">
        <f t="shared" si="322"/>
        <v>10</v>
      </c>
      <c r="BB238" s="109" t="str">
        <f t="shared" si="323"/>
        <v>10</v>
      </c>
      <c r="BC238" s="109">
        <v>8</v>
      </c>
      <c r="BD238" s="15" t="s">
        <v>1489</v>
      </c>
      <c r="BE238" s="109" t="str">
        <f t="shared" si="318"/>
        <v>761</v>
      </c>
      <c r="BF238" s="109" t="str">
        <f t="shared" si="319"/>
        <v>302</v>
      </c>
      <c r="BG238" s="109" t="str">
        <f t="shared" si="320"/>
        <v>1,922</v>
      </c>
      <c r="BH238" s="109" t="s">
        <v>22</v>
      </c>
      <c r="BI238" s="25" t="s">
        <v>22</v>
      </c>
      <c r="CD238" s="160"/>
      <c r="CH238" s="160"/>
      <c r="CV238" s="110"/>
      <c r="CZ238" s="110"/>
    </row>
    <row r="239" spans="1:104" s="109" customFormat="1">
      <c r="A239" s="109" t="s">
        <v>1453</v>
      </c>
      <c r="L239" s="110"/>
      <c r="N239" s="131"/>
      <c r="Z239" s="111"/>
      <c r="AE239" s="110"/>
      <c r="AI239" s="110"/>
      <c r="AJ239" s="109" t="s">
        <v>27</v>
      </c>
      <c r="AK239" s="109" t="s">
        <v>1468</v>
      </c>
      <c r="AL239" s="109">
        <v>3</v>
      </c>
      <c r="AM239" s="117" t="s">
        <v>1531</v>
      </c>
      <c r="AN239" s="109" t="s">
        <v>1507</v>
      </c>
      <c r="AO239" s="170" t="s">
        <v>420</v>
      </c>
      <c r="AP239" s="170" t="s">
        <v>946</v>
      </c>
      <c r="AQ239" s="109" t="s">
        <v>24</v>
      </c>
      <c r="AR239" s="109" t="s">
        <v>24</v>
      </c>
      <c r="AS239" s="109" t="s">
        <v>1909</v>
      </c>
      <c r="AT239" s="17" t="s">
        <v>62</v>
      </c>
      <c r="AU239" s="86" t="s">
        <v>1899</v>
      </c>
      <c r="AV239" s="11" t="str">
        <f t="shared" si="295"/>
        <v>8</v>
      </c>
      <c r="AW239" s="18" t="str">
        <f t="shared" si="296"/>
        <v>100</v>
      </c>
      <c r="AX239" s="109">
        <v>8</v>
      </c>
      <c r="AY239" s="15" t="s">
        <v>66</v>
      </c>
      <c r="AZ239" s="109" t="str">
        <f t="shared" si="321"/>
        <v>10</v>
      </c>
      <c r="BA239" s="109" t="str">
        <f t="shared" si="322"/>
        <v>10</v>
      </c>
      <c r="BB239" s="109" t="str">
        <f t="shared" si="323"/>
        <v>10</v>
      </c>
      <c r="BC239" s="109">
        <v>8</v>
      </c>
      <c r="BD239" s="15" t="s">
        <v>1490</v>
      </c>
      <c r="BE239" s="109" t="str">
        <f t="shared" si="318"/>
        <v>207</v>
      </c>
      <c r="BF239" s="109" t="str">
        <f t="shared" si="319"/>
        <v>70</v>
      </c>
      <c r="BG239" s="109" t="str">
        <f t="shared" si="320"/>
        <v>598</v>
      </c>
      <c r="BH239" s="109" t="s">
        <v>22</v>
      </c>
      <c r="BI239" s="25" t="s">
        <v>22</v>
      </c>
      <c r="CD239" s="160"/>
      <c r="CH239" s="160"/>
      <c r="CV239" s="110"/>
      <c r="CZ239" s="110"/>
    </row>
    <row r="240" spans="1:104" s="109" customFormat="1">
      <c r="A240" s="109" t="s">
        <v>1453</v>
      </c>
      <c r="L240" s="110"/>
      <c r="N240" s="131"/>
      <c r="Z240" s="111"/>
      <c r="AE240" s="110"/>
      <c r="AI240" s="110"/>
      <c r="AJ240" s="109" t="s">
        <v>27</v>
      </c>
      <c r="AK240" s="109" t="s">
        <v>1465</v>
      </c>
      <c r="AL240" s="109">
        <v>4</v>
      </c>
      <c r="AM240" s="117" t="s">
        <v>1531</v>
      </c>
      <c r="AN240" s="109" t="s">
        <v>1507</v>
      </c>
      <c r="AO240" s="170" t="s">
        <v>420</v>
      </c>
      <c r="AP240" s="170" t="s">
        <v>946</v>
      </c>
      <c r="AQ240" s="109" t="s">
        <v>24</v>
      </c>
      <c r="AR240" s="109" t="s">
        <v>24</v>
      </c>
      <c r="AS240" s="109" t="s">
        <v>1909</v>
      </c>
      <c r="AT240" s="17" t="s">
        <v>62</v>
      </c>
      <c r="AU240" s="86" t="s">
        <v>1901</v>
      </c>
      <c r="AV240" s="11" t="str">
        <f t="shared" si="295"/>
        <v>8</v>
      </c>
      <c r="AW240" s="18" t="str">
        <f t="shared" si="296"/>
        <v>0</v>
      </c>
      <c r="AX240" s="109">
        <v>8</v>
      </c>
      <c r="AY240" s="15" t="s">
        <v>66</v>
      </c>
      <c r="AZ240" s="109" t="str">
        <f t="shared" si="321"/>
        <v>10</v>
      </c>
      <c r="BA240" s="109" t="str">
        <f t="shared" si="322"/>
        <v>10</v>
      </c>
      <c r="BB240" s="109" t="str">
        <f t="shared" si="323"/>
        <v>10</v>
      </c>
      <c r="BC240" s="109">
        <v>8</v>
      </c>
      <c r="BD240" s="15" t="s">
        <v>1491</v>
      </c>
      <c r="BE240" s="109" t="str">
        <f t="shared" si="318"/>
        <v>12</v>
      </c>
      <c r="BF240" s="109" t="str">
        <f t="shared" si="319"/>
        <v>10</v>
      </c>
      <c r="BG240" s="109" t="str">
        <f t="shared" si="320"/>
        <v>18</v>
      </c>
      <c r="BH240" s="109" t="s">
        <v>22</v>
      </c>
      <c r="BI240" s="25" t="s">
        <v>22</v>
      </c>
      <c r="CD240" s="160"/>
      <c r="CH240" s="160"/>
      <c r="CV240" s="110"/>
      <c r="CZ240" s="110"/>
    </row>
    <row r="241" spans="1:104" s="109" customFormat="1">
      <c r="A241" s="109" t="s">
        <v>1453</v>
      </c>
      <c r="L241" s="110"/>
      <c r="N241" s="131"/>
      <c r="Z241" s="111"/>
      <c r="AE241" s="110"/>
      <c r="AI241" s="110"/>
      <c r="AJ241" s="109" t="s">
        <v>27</v>
      </c>
      <c r="AK241" s="109" t="s">
        <v>1466</v>
      </c>
      <c r="AL241" s="109">
        <v>5</v>
      </c>
      <c r="AM241" s="117" t="s">
        <v>1531</v>
      </c>
      <c r="AN241" s="109" t="s">
        <v>1507</v>
      </c>
      <c r="AO241" s="170" t="s">
        <v>420</v>
      </c>
      <c r="AP241" s="170" t="s">
        <v>946</v>
      </c>
      <c r="AQ241" s="109" t="s">
        <v>24</v>
      </c>
      <c r="AR241" s="109" t="s">
        <v>24</v>
      </c>
      <c r="AS241" s="109" t="s">
        <v>1909</v>
      </c>
      <c r="AT241" s="17" t="s">
        <v>62</v>
      </c>
      <c r="AU241" s="86" t="s">
        <v>1899</v>
      </c>
      <c r="AV241" s="11" t="str">
        <f t="shared" si="295"/>
        <v>8</v>
      </c>
      <c r="AW241" s="18" t="str">
        <f t="shared" si="296"/>
        <v>100</v>
      </c>
      <c r="AX241" s="109">
        <v>8</v>
      </c>
      <c r="AY241" s="15" t="s">
        <v>66</v>
      </c>
      <c r="AZ241" s="109" t="str">
        <f t="shared" si="321"/>
        <v>10</v>
      </c>
      <c r="BA241" s="109" t="str">
        <f t="shared" si="322"/>
        <v>10</v>
      </c>
      <c r="BB241" s="109" t="str">
        <f t="shared" si="323"/>
        <v>10</v>
      </c>
      <c r="BC241" s="109">
        <v>8</v>
      </c>
      <c r="BD241" s="15" t="s">
        <v>1492</v>
      </c>
      <c r="BE241" s="109" t="str">
        <f t="shared" si="318"/>
        <v>1,174</v>
      </c>
      <c r="BF241" s="109" t="str">
        <f t="shared" si="319"/>
        <v>804</v>
      </c>
      <c r="BG241" s="109" t="str">
        <f t="shared" si="320"/>
        <v>1,697</v>
      </c>
      <c r="BH241" s="109" t="s">
        <v>22</v>
      </c>
      <c r="BI241" s="25" t="s">
        <v>22</v>
      </c>
      <c r="CD241" s="160"/>
      <c r="CH241" s="160"/>
      <c r="CV241" s="110"/>
      <c r="CZ241" s="110"/>
    </row>
    <row r="242" spans="1:104" s="109" customFormat="1">
      <c r="A242" s="109" t="s">
        <v>1453</v>
      </c>
      <c r="L242" s="110"/>
      <c r="N242" s="131"/>
      <c r="Z242" s="111"/>
      <c r="AE242" s="110"/>
      <c r="AI242" s="110"/>
      <c r="AJ242" s="109" t="s">
        <v>27</v>
      </c>
      <c r="AK242" s="109" t="s">
        <v>1467</v>
      </c>
      <c r="AL242" s="109">
        <v>6</v>
      </c>
      <c r="AM242" s="117" t="s">
        <v>1531</v>
      </c>
      <c r="AN242" s="109" t="s">
        <v>1507</v>
      </c>
      <c r="AO242" s="170" t="s">
        <v>420</v>
      </c>
      <c r="AP242" s="170" t="s">
        <v>946</v>
      </c>
      <c r="AQ242" s="109" t="s">
        <v>24</v>
      </c>
      <c r="AR242" s="109" t="s">
        <v>24</v>
      </c>
      <c r="AS242" s="109" t="s">
        <v>1909</v>
      </c>
      <c r="AT242" s="17" t="s">
        <v>62</v>
      </c>
      <c r="AU242" s="86" t="s">
        <v>1902</v>
      </c>
      <c r="AV242" s="11" t="str">
        <f t="shared" si="295"/>
        <v>8</v>
      </c>
      <c r="AW242" s="18" t="str">
        <f t="shared" si="296"/>
        <v>88</v>
      </c>
      <c r="AX242" s="109">
        <v>8</v>
      </c>
      <c r="AY242" s="15" t="s">
        <v>66</v>
      </c>
      <c r="AZ242" s="109" t="str">
        <f t="shared" si="321"/>
        <v>10</v>
      </c>
      <c r="BA242" s="109" t="str">
        <f t="shared" si="322"/>
        <v>10</v>
      </c>
      <c r="BB242" s="109" t="str">
        <f t="shared" si="323"/>
        <v>10</v>
      </c>
      <c r="BC242" s="109">
        <v>8</v>
      </c>
      <c r="BD242" s="15" t="s">
        <v>1493</v>
      </c>
      <c r="BE242" s="109" t="str">
        <f t="shared" si="318"/>
        <v>453</v>
      </c>
      <c r="BF242" s="109" t="str">
        <f t="shared" si="319"/>
        <v>117</v>
      </c>
      <c r="BG242" s="109" t="str">
        <f t="shared" si="320"/>
        <v>1,751</v>
      </c>
      <c r="BH242" s="109" t="s">
        <v>22</v>
      </c>
      <c r="BI242" s="25" t="s">
        <v>22</v>
      </c>
      <c r="CD242" s="160"/>
      <c r="CH242" s="160"/>
      <c r="CV242" s="110"/>
      <c r="CZ242" s="110"/>
    </row>
    <row r="243" spans="1:104" s="109" customFormat="1">
      <c r="A243" s="109" t="s">
        <v>1453</v>
      </c>
      <c r="L243" s="110"/>
      <c r="N243" s="131"/>
      <c r="Z243" s="111"/>
      <c r="AE243" s="110"/>
      <c r="AI243" s="110"/>
      <c r="AJ243" s="109" t="s">
        <v>27</v>
      </c>
      <c r="AK243" s="109" t="s">
        <v>537</v>
      </c>
      <c r="AL243" s="109">
        <v>7</v>
      </c>
      <c r="AM243" s="117" t="s">
        <v>1531</v>
      </c>
      <c r="AN243" s="109" t="s">
        <v>1507</v>
      </c>
      <c r="AO243" s="170" t="s">
        <v>420</v>
      </c>
      <c r="AP243" s="170" t="s">
        <v>946</v>
      </c>
      <c r="AQ243" s="109" t="s">
        <v>24</v>
      </c>
      <c r="AR243" s="109" t="s">
        <v>24</v>
      </c>
      <c r="AS243" s="109" t="s">
        <v>1909</v>
      </c>
      <c r="AT243" s="17" t="s">
        <v>62</v>
      </c>
      <c r="AU243" s="86" t="s">
        <v>1906</v>
      </c>
      <c r="AV243" s="11" t="str">
        <f t="shared" si="295"/>
        <v>7</v>
      </c>
      <c r="AW243" s="18" t="str">
        <f t="shared" si="296"/>
        <v>0</v>
      </c>
      <c r="AX243" s="109">
        <v>8</v>
      </c>
      <c r="AY243" s="15" t="s">
        <v>66</v>
      </c>
      <c r="AZ243" s="109" t="str">
        <f t="shared" si="321"/>
        <v>10</v>
      </c>
      <c r="BA243" s="109" t="str">
        <f t="shared" si="322"/>
        <v>10</v>
      </c>
      <c r="BB243" s="109" t="str">
        <f t="shared" si="323"/>
        <v>10</v>
      </c>
      <c r="BC243" s="109">
        <v>7</v>
      </c>
      <c r="BD243" s="15" t="s">
        <v>1494</v>
      </c>
      <c r="BE243" s="109" t="str">
        <f t="shared" si="318"/>
        <v>15</v>
      </c>
      <c r="BF243" s="109" t="str">
        <f t="shared" si="319"/>
        <v>10</v>
      </c>
      <c r="BG243" s="109" t="str">
        <f t="shared" si="320"/>
        <v>25</v>
      </c>
      <c r="BH243" s="109" t="s">
        <v>22</v>
      </c>
      <c r="BI243" s="25" t="s">
        <v>22</v>
      </c>
      <c r="CD243" s="160"/>
      <c r="CH243" s="160"/>
      <c r="CV243" s="110"/>
      <c r="CZ243" s="110"/>
    </row>
    <row r="244" spans="1:104" s="109" customFormat="1">
      <c r="A244" s="109" t="s">
        <v>1453</v>
      </c>
      <c r="L244" s="110"/>
      <c r="N244" s="131"/>
      <c r="Z244" s="111"/>
      <c r="AE244" s="110"/>
      <c r="AI244" s="110"/>
      <c r="AJ244" s="109" t="s">
        <v>27</v>
      </c>
      <c r="AK244" s="109" t="s">
        <v>1469</v>
      </c>
      <c r="AL244" s="109">
        <v>8</v>
      </c>
      <c r="AM244" s="117" t="s">
        <v>1531</v>
      </c>
      <c r="AN244" s="109" t="s">
        <v>1507</v>
      </c>
      <c r="AO244" s="170" t="s">
        <v>420</v>
      </c>
      <c r="AP244" s="170" t="s">
        <v>946</v>
      </c>
      <c r="AQ244" s="109" t="s">
        <v>24</v>
      </c>
      <c r="AR244" s="109" t="s">
        <v>24</v>
      </c>
      <c r="AS244" s="109" t="s">
        <v>1909</v>
      </c>
      <c r="AT244" s="17" t="s">
        <v>62</v>
      </c>
      <c r="AU244" s="86" t="s">
        <v>1899</v>
      </c>
      <c r="AV244" s="11" t="str">
        <f t="shared" si="295"/>
        <v>8</v>
      </c>
      <c r="AW244" s="18" t="str">
        <f t="shared" si="296"/>
        <v>100</v>
      </c>
      <c r="AX244" s="109">
        <v>8</v>
      </c>
      <c r="AY244" s="15" t="s">
        <v>66</v>
      </c>
      <c r="AZ244" s="109" t="str">
        <f t="shared" si="321"/>
        <v>10</v>
      </c>
      <c r="BA244" s="109" t="str">
        <f t="shared" si="322"/>
        <v>10</v>
      </c>
      <c r="BB244" s="109" t="str">
        <f t="shared" si="323"/>
        <v>10</v>
      </c>
      <c r="BC244" s="109">
        <v>8</v>
      </c>
      <c r="BD244" s="15" t="s">
        <v>1495</v>
      </c>
      <c r="BE244" s="109" t="str">
        <f t="shared" si="318"/>
        <v>1,522</v>
      </c>
      <c r="BF244" s="109" t="str">
        <f t="shared" si="319"/>
        <v>545</v>
      </c>
      <c r="BG244" s="109" t="str">
        <f t="shared" si="320"/>
        <v>4,250</v>
      </c>
      <c r="BH244" s="109" t="s">
        <v>22</v>
      </c>
      <c r="BI244" s="25" t="s">
        <v>22</v>
      </c>
      <c r="CD244" s="160"/>
      <c r="CH244" s="160"/>
      <c r="CV244" s="110"/>
      <c r="CZ244" s="110"/>
    </row>
    <row r="245" spans="1:104" s="109" customFormat="1">
      <c r="A245" s="109" t="s">
        <v>1453</v>
      </c>
      <c r="L245" s="110"/>
      <c r="N245" s="131"/>
      <c r="Z245" s="111"/>
      <c r="AE245" s="110"/>
      <c r="AI245" s="110"/>
      <c r="AJ245" s="109" t="s">
        <v>27</v>
      </c>
      <c r="AK245" s="109" t="s">
        <v>1470</v>
      </c>
      <c r="AL245" s="109">
        <v>9</v>
      </c>
      <c r="AM245" s="117" t="s">
        <v>1531</v>
      </c>
      <c r="AN245" s="109" t="s">
        <v>1507</v>
      </c>
      <c r="AO245" s="170" t="s">
        <v>420</v>
      </c>
      <c r="AP245" s="170" t="s">
        <v>946</v>
      </c>
      <c r="AQ245" s="109" t="s">
        <v>24</v>
      </c>
      <c r="AR245" s="109" t="s">
        <v>24</v>
      </c>
      <c r="AS245" s="109" t="s">
        <v>1909</v>
      </c>
      <c r="AT245" s="17" t="s">
        <v>62</v>
      </c>
      <c r="AU245" s="86" t="s">
        <v>1905</v>
      </c>
      <c r="AV245" s="11" t="str">
        <f t="shared" si="295"/>
        <v>7</v>
      </c>
      <c r="AW245" s="18" t="str">
        <f t="shared" si="296"/>
        <v>100</v>
      </c>
      <c r="AX245" s="109">
        <v>8</v>
      </c>
      <c r="AY245" s="15" t="s">
        <v>66</v>
      </c>
      <c r="AZ245" s="109" t="str">
        <f t="shared" si="321"/>
        <v>10</v>
      </c>
      <c r="BA245" s="109" t="str">
        <f t="shared" si="322"/>
        <v>10</v>
      </c>
      <c r="BB245" s="109" t="str">
        <f t="shared" si="323"/>
        <v>10</v>
      </c>
      <c r="BC245" s="109">
        <v>7</v>
      </c>
      <c r="BD245" s="15" t="s">
        <v>1496</v>
      </c>
      <c r="BE245" s="109" t="str">
        <f t="shared" si="318"/>
        <v>1,159</v>
      </c>
      <c r="BF245" s="109" t="str">
        <f t="shared" si="319"/>
        <v>381</v>
      </c>
      <c r="BG245" s="109" t="str">
        <f t="shared" si="320"/>
        <v>3,418</v>
      </c>
      <c r="BH245" s="109" t="s">
        <v>22</v>
      </c>
      <c r="BI245" s="25" t="s">
        <v>22</v>
      </c>
      <c r="CD245" s="160"/>
      <c r="CH245" s="160"/>
      <c r="CV245" s="110"/>
      <c r="CZ245" s="110"/>
    </row>
    <row r="246" spans="1:104" s="109" customFormat="1">
      <c r="A246" s="109" t="s">
        <v>1453</v>
      </c>
      <c r="L246" s="110"/>
      <c r="N246" s="131"/>
      <c r="Z246" s="111"/>
      <c r="AE246" s="110"/>
      <c r="AI246" s="110"/>
      <c r="AJ246" s="109" t="s">
        <v>27</v>
      </c>
      <c r="AK246" s="109" t="s">
        <v>1464</v>
      </c>
      <c r="AL246" s="109">
        <v>1</v>
      </c>
      <c r="AM246" s="117" t="s">
        <v>1532</v>
      </c>
      <c r="AN246" s="109" t="s">
        <v>1507</v>
      </c>
      <c r="AO246" s="170" t="s">
        <v>420</v>
      </c>
      <c r="AP246" s="170" t="s">
        <v>946</v>
      </c>
      <c r="AQ246" s="109" t="s">
        <v>24</v>
      </c>
      <c r="AR246" s="109" t="s">
        <v>24</v>
      </c>
      <c r="AS246" s="109" t="s">
        <v>1909</v>
      </c>
      <c r="AT246" s="17" t="s">
        <v>62</v>
      </c>
      <c r="AU246" s="86" t="s">
        <v>1902</v>
      </c>
      <c r="AV246" s="11" t="str">
        <f t="shared" si="295"/>
        <v>8</v>
      </c>
      <c r="AW246" s="18" t="str">
        <f t="shared" si="296"/>
        <v>88</v>
      </c>
      <c r="AX246" s="109">
        <v>8</v>
      </c>
      <c r="AY246" s="15" t="s">
        <v>66</v>
      </c>
      <c r="AZ246" s="109" t="str">
        <f t="shared" si="321"/>
        <v>10</v>
      </c>
      <c r="BA246" s="109" t="str">
        <f t="shared" si="322"/>
        <v>10</v>
      </c>
      <c r="BB246" s="109" t="str">
        <f t="shared" si="323"/>
        <v>10</v>
      </c>
      <c r="BC246" s="109">
        <v>8</v>
      </c>
      <c r="BD246" s="15" t="s">
        <v>1498</v>
      </c>
      <c r="BE246" s="109" t="str">
        <f t="shared" si="318"/>
        <v>494</v>
      </c>
      <c r="BF246" s="109" t="str">
        <f t="shared" si="319"/>
        <v>110</v>
      </c>
      <c r="BG246" s="109" t="str">
        <f t="shared" si="320"/>
        <v>2,329</v>
      </c>
      <c r="BH246" s="109" t="s">
        <v>22</v>
      </c>
      <c r="BI246" s="25" t="s">
        <v>22</v>
      </c>
      <c r="CD246" s="160"/>
      <c r="CH246" s="160"/>
      <c r="CV246" s="110"/>
      <c r="CZ246" s="110"/>
    </row>
    <row r="247" spans="1:104" s="109" customFormat="1">
      <c r="A247" s="109" t="s">
        <v>1453</v>
      </c>
      <c r="L247" s="110"/>
      <c r="N247" s="131"/>
      <c r="Z247" s="111"/>
      <c r="AE247" s="110"/>
      <c r="AI247" s="110"/>
      <c r="AJ247" s="109" t="s">
        <v>27</v>
      </c>
      <c r="AK247" s="109" t="s">
        <v>1468</v>
      </c>
      <c r="AL247" s="109">
        <v>2</v>
      </c>
      <c r="AM247" s="117" t="s">
        <v>1532</v>
      </c>
      <c r="AN247" s="109" t="s">
        <v>1507</v>
      </c>
      <c r="AO247" s="170" t="s">
        <v>420</v>
      </c>
      <c r="AP247" s="170" t="s">
        <v>946</v>
      </c>
      <c r="AQ247" s="109" t="s">
        <v>24</v>
      </c>
      <c r="AR247" s="109" t="s">
        <v>24</v>
      </c>
      <c r="AS247" s="109" t="s">
        <v>1909</v>
      </c>
      <c r="AT247" s="17" t="s">
        <v>62</v>
      </c>
      <c r="AU247" s="86" t="s">
        <v>1907</v>
      </c>
      <c r="AV247" s="11" t="str">
        <f t="shared" si="295"/>
        <v>8</v>
      </c>
      <c r="AW247" s="18" t="str">
        <f t="shared" si="296"/>
        <v>50</v>
      </c>
      <c r="AX247" s="109">
        <v>8</v>
      </c>
      <c r="AY247" s="15" t="s">
        <v>1497</v>
      </c>
      <c r="AZ247" s="109" t="str">
        <f t="shared" si="321"/>
        <v>11</v>
      </c>
      <c r="BA247" s="109" t="str">
        <f t="shared" si="322"/>
        <v>10</v>
      </c>
      <c r="BB247" s="109" t="str">
        <f t="shared" si="323"/>
        <v>13</v>
      </c>
      <c r="BC247" s="109">
        <v>8</v>
      </c>
      <c r="BD247" s="15" t="s">
        <v>1499</v>
      </c>
      <c r="BE247" s="109" t="str">
        <f t="shared" ref="BE247:BE250" si="324">LEFT(BD247,FIND(" ", BD247)-1)</f>
        <v>48</v>
      </c>
      <c r="BF247" s="109" t="str">
        <f t="shared" ref="BF247:BF250" si="325">MID(LEFT(BD247,FIND("–",BD247)-1),FIND("(",BD247)+1,LEN(BD247))</f>
        <v>15</v>
      </c>
      <c r="BG247" s="109" t="str">
        <f t="shared" ref="BG247:BG250" si="326">MID(LEFT(BD247,FIND(")",BD247)-1),FIND("–",BD247)+1,LEN(BD247))</f>
        <v>159</v>
      </c>
      <c r="BH247" s="109" t="s">
        <v>22</v>
      </c>
      <c r="BI247" s="25" t="s">
        <v>22</v>
      </c>
      <c r="CD247" s="160"/>
      <c r="CH247" s="160"/>
      <c r="CV247" s="110"/>
      <c r="CZ247" s="110"/>
    </row>
    <row r="248" spans="1:104" s="109" customFormat="1">
      <c r="A248" s="109" t="s">
        <v>1453</v>
      </c>
      <c r="L248" s="110"/>
      <c r="N248" s="131"/>
      <c r="Z248" s="111"/>
      <c r="AE248" s="110"/>
      <c r="AI248" s="110"/>
      <c r="AJ248" s="109" t="s">
        <v>27</v>
      </c>
      <c r="AK248" s="109" t="s">
        <v>1466</v>
      </c>
      <c r="AL248" s="109">
        <v>3</v>
      </c>
      <c r="AM248" s="117" t="s">
        <v>1532</v>
      </c>
      <c r="AN248" s="109" t="s">
        <v>1507</v>
      </c>
      <c r="AO248" s="170" t="s">
        <v>420</v>
      </c>
      <c r="AP248" s="170" t="s">
        <v>946</v>
      </c>
      <c r="AQ248" s="109" t="s">
        <v>24</v>
      </c>
      <c r="AR248" s="109" t="s">
        <v>24</v>
      </c>
      <c r="AS248" s="109" t="s">
        <v>1909</v>
      </c>
      <c r="AT248" s="17" t="s">
        <v>62</v>
      </c>
      <c r="AU248" s="86" t="s">
        <v>1899</v>
      </c>
      <c r="AV248" s="11" t="str">
        <f t="shared" si="295"/>
        <v>8</v>
      </c>
      <c r="AW248" s="18" t="str">
        <f t="shared" si="296"/>
        <v>100</v>
      </c>
      <c r="AX248" s="109">
        <v>8</v>
      </c>
      <c r="AY248" s="15" t="s">
        <v>66</v>
      </c>
      <c r="AZ248" s="109" t="str">
        <f t="shared" ref="AZ248:AZ251" si="327">LEFT(AY248,FIND(" ", AY248)-1)</f>
        <v>10</v>
      </c>
      <c r="BA248" s="109" t="str">
        <f t="shared" ref="BA248:BA251" si="328">MID(LEFT(AY248,FIND("–",AY248)-1),FIND("(",AY248)+1,LEN(AY248))</f>
        <v>10</v>
      </c>
      <c r="BB248" s="109" t="str">
        <f t="shared" ref="BB248:BB251" si="329">MID(LEFT(AY248,FIND(")",AY248)-1),FIND("–",AY248)+1,LEN(AY248))</f>
        <v>10</v>
      </c>
      <c r="BC248" s="109">
        <v>8</v>
      </c>
      <c r="BD248" s="15" t="s">
        <v>1500</v>
      </c>
      <c r="BE248" s="109" t="str">
        <f t="shared" si="324"/>
        <v>1,396</v>
      </c>
      <c r="BF248" s="109" t="str">
        <f t="shared" si="325"/>
        <v>484</v>
      </c>
      <c r="BG248" s="109" t="str">
        <f t="shared" si="326"/>
        <v>4,339</v>
      </c>
      <c r="BH248" s="109" t="s">
        <v>22</v>
      </c>
      <c r="BI248" s="25" t="s">
        <v>22</v>
      </c>
      <c r="CD248" s="160"/>
      <c r="CH248" s="160"/>
      <c r="CV248" s="110"/>
      <c r="CZ248" s="110"/>
    </row>
    <row r="249" spans="1:104" s="109" customFormat="1">
      <c r="A249" s="109" t="s">
        <v>1453</v>
      </c>
      <c r="L249" s="110"/>
      <c r="N249" s="131"/>
      <c r="Z249" s="111"/>
      <c r="AE249" s="110"/>
      <c r="AI249" s="110"/>
      <c r="AJ249" s="109" t="s">
        <v>27</v>
      </c>
      <c r="AK249" s="109" t="s">
        <v>1467</v>
      </c>
      <c r="AL249" s="109">
        <v>4</v>
      </c>
      <c r="AM249" s="117" t="s">
        <v>1532</v>
      </c>
      <c r="AN249" s="109" t="s">
        <v>1507</v>
      </c>
      <c r="AO249" s="170" t="s">
        <v>420</v>
      </c>
      <c r="AP249" s="170" t="s">
        <v>946</v>
      </c>
      <c r="AQ249" s="109" t="s">
        <v>24</v>
      </c>
      <c r="AR249" s="109" t="s">
        <v>24</v>
      </c>
      <c r="AS249" s="109" t="s">
        <v>1909</v>
      </c>
      <c r="AT249" s="17" t="s">
        <v>62</v>
      </c>
      <c r="AU249" s="86" t="s">
        <v>1908</v>
      </c>
      <c r="AV249" s="11" t="str">
        <f t="shared" si="295"/>
        <v>7</v>
      </c>
      <c r="AW249" s="18" t="str">
        <f t="shared" si="296"/>
        <v>86</v>
      </c>
      <c r="AX249" s="109">
        <v>8</v>
      </c>
      <c r="AY249" s="15" t="s">
        <v>66</v>
      </c>
      <c r="AZ249" s="109" t="str">
        <f t="shared" si="327"/>
        <v>10</v>
      </c>
      <c r="BA249" s="109" t="str">
        <f t="shared" si="328"/>
        <v>10</v>
      </c>
      <c r="BB249" s="109" t="str">
        <f t="shared" si="329"/>
        <v>10</v>
      </c>
      <c r="BC249" s="109">
        <v>7</v>
      </c>
      <c r="BD249" s="15" t="s">
        <v>1501</v>
      </c>
      <c r="BE249" s="109" t="str">
        <f t="shared" si="324"/>
        <v>195</v>
      </c>
      <c r="BF249" s="109" t="str">
        <f t="shared" si="325"/>
        <v>78</v>
      </c>
      <c r="BG249" s="109" t="str">
        <f t="shared" si="326"/>
        <v>507</v>
      </c>
      <c r="BH249" s="109" t="s">
        <v>22</v>
      </c>
      <c r="BI249" s="25" t="s">
        <v>22</v>
      </c>
      <c r="CD249" s="160"/>
      <c r="CH249" s="160"/>
      <c r="CV249" s="110"/>
      <c r="CZ249" s="110"/>
    </row>
    <row r="250" spans="1:104" s="109" customFormat="1">
      <c r="A250" s="109" t="s">
        <v>1453</v>
      </c>
      <c r="L250" s="110"/>
      <c r="N250" s="131"/>
      <c r="Z250" s="111"/>
      <c r="AE250" s="110"/>
      <c r="AI250" s="110"/>
      <c r="AJ250" s="109" t="s">
        <v>27</v>
      </c>
      <c r="AK250" s="109" t="s">
        <v>1469</v>
      </c>
      <c r="AL250" s="109">
        <v>5</v>
      </c>
      <c r="AM250" s="117" t="s">
        <v>1532</v>
      </c>
      <c r="AN250" s="109" t="s">
        <v>1507</v>
      </c>
      <c r="AO250" s="170" t="s">
        <v>420</v>
      </c>
      <c r="AP250" s="170" t="s">
        <v>946</v>
      </c>
      <c r="AQ250" s="109" t="s">
        <v>24</v>
      </c>
      <c r="AR250" s="109" t="s">
        <v>24</v>
      </c>
      <c r="AS250" s="109" t="s">
        <v>1909</v>
      </c>
      <c r="AT250" s="17" t="s">
        <v>62</v>
      </c>
      <c r="AU250" s="86" t="s">
        <v>1899</v>
      </c>
      <c r="AV250" s="11" t="str">
        <f t="shared" si="295"/>
        <v>8</v>
      </c>
      <c r="AW250" s="18" t="str">
        <f t="shared" si="296"/>
        <v>100</v>
      </c>
      <c r="AX250" s="109">
        <v>8</v>
      </c>
      <c r="AY250" s="15" t="s">
        <v>66</v>
      </c>
      <c r="AZ250" s="109" t="str">
        <f t="shared" si="327"/>
        <v>10</v>
      </c>
      <c r="BA250" s="109" t="str">
        <f t="shared" si="328"/>
        <v>10</v>
      </c>
      <c r="BB250" s="109" t="str">
        <f t="shared" si="329"/>
        <v>10</v>
      </c>
      <c r="BC250" s="109">
        <v>8</v>
      </c>
      <c r="BD250" s="15" t="s">
        <v>1502</v>
      </c>
      <c r="BE250" s="109" t="str">
        <f t="shared" si="324"/>
        <v>830</v>
      </c>
      <c r="BF250" s="109" t="str">
        <f t="shared" si="325"/>
        <v>427</v>
      </c>
      <c r="BG250" s="109" t="str">
        <f t="shared" si="326"/>
        <v>1,715</v>
      </c>
      <c r="BH250" s="109" t="s">
        <v>22</v>
      </c>
      <c r="BI250" s="25" t="s">
        <v>22</v>
      </c>
      <c r="CD250" s="160"/>
      <c r="CH250" s="160"/>
      <c r="CV250" s="110"/>
      <c r="CZ250" s="110"/>
    </row>
    <row r="251" spans="1:104" s="109" customFormat="1">
      <c r="A251" s="109" t="s">
        <v>1453</v>
      </c>
      <c r="L251" s="110"/>
      <c r="N251" s="131"/>
      <c r="Z251" s="111"/>
      <c r="AE251" s="110"/>
      <c r="AI251" s="110"/>
      <c r="AJ251" s="109" t="s">
        <v>27</v>
      </c>
      <c r="AK251" s="109" t="s">
        <v>1470</v>
      </c>
      <c r="AL251" s="109">
        <v>6</v>
      </c>
      <c r="AM251" s="117" t="s">
        <v>1532</v>
      </c>
      <c r="AN251" s="109" t="s">
        <v>1507</v>
      </c>
      <c r="AO251" s="170" t="s">
        <v>420</v>
      </c>
      <c r="AP251" s="170" t="s">
        <v>946</v>
      </c>
      <c r="AQ251" s="109" t="s">
        <v>24</v>
      </c>
      <c r="AR251" s="109" t="s">
        <v>24</v>
      </c>
      <c r="AS251" s="109" t="s">
        <v>1909</v>
      </c>
      <c r="AT251" s="17" t="s">
        <v>62</v>
      </c>
      <c r="AU251" s="86" t="s">
        <v>1902</v>
      </c>
      <c r="AV251" s="11" t="str">
        <f t="shared" si="295"/>
        <v>8</v>
      </c>
      <c r="AW251" s="18" t="str">
        <f t="shared" si="296"/>
        <v>88</v>
      </c>
      <c r="AX251" s="109">
        <v>8</v>
      </c>
      <c r="AY251" s="15" t="s">
        <v>66</v>
      </c>
      <c r="AZ251" s="109" t="str">
        <f t="shared" si="327"/>
        <v>10</v>
      </c>
      <c r="BA251" s="109" t="str">
        <f t="shared" si="328"/>
        <v>10</v>
      </c>
      <c r="BB251" s="109" t="str">
        <f t="shared" si="329"/>
        <v>10</v>
      </c>
      <c r="BC251" s="109">
        <v>8</v>
      </c>
      <c r="BD251" s="15" t="s">
        <v>1503</v>
      </c>
      <c r="BE251" s="109" t="str">
        <f t="shared" ref="BE251:BE257" si="330">LEFT(BD251,FIND(" ", BD251)-1)</f>
        <v>135</v>
      </c>
      <c r="BF251" s="109" t="str">
        <f t="shared" ref="BF251:BF257" si="331">MID(LEFT(BD251,FIND("–",BD251)-1),FIND("(",BD251)+1,LEN(BD251))</f>
        <v>47</v>
      </c>
      <c r="BG251" s="109" t="str">
        <f t="shared" ref="BG251:BG257" si="332">MID(LEFT(BD251,FIND(")",BD251)-1),FIND("–",BD251)+1,LEN(BD251))</f>
        <v>399</v>
      </c>
      <c r="BH251" s="109" t="s">
        <v>22</v>
      </c>
      <c r="BI251" s="25" t="s">
        <v>22</v>
      </c>
      <c r="CD251" s="160"/>
      <c r="CH251" s="160"/>
      <c r="CV251" s="110"/>
      <c r="CZ251" s="110"/>
    </row>
    <row r="252" spans="1:104" s="109" customFormat="1">
      <c r="A252" s="109" t="s">
        <v>1453</v>
      </c>
      <c r="L252" s="110"/>
      <c r="N252" s="131"/>
      <c r="Z252" s="111"/>
      <c r="AE252" s="110"/>
      <c r="AI252" s="110"/>
      <c r="AJ252" s="109" t="s">
        <v>60</v>
      </c>
      <c r="AK252" s="109" t="s">
        <v>537</v>
      </c>
      <c r="AL252" s="109">
        <v>1</v>
      </c>
      <c r="AM252" s="109" t="s">
        <v>1508</v>
      </c>
      <c r="AN252" s="170" t="s">
        <v>1522</v>
      </c>
      <c r="AO252" s="170" t="s">
        <v>576</v>
      </c>
      <c r="AP252" s="170" t="s">
        <v>576</v>
      </c>
      <c r="AQ252" s="109" t="s">
        <v>24</v>
      </c>
      <c r="AR252" s="109" t="s">
        <v>24</v>
      </c>
      <c r="AS252" s="109" t="s">
        <v>844</v>
      </c>
      <c r="AT252" s="109" t="s">
        <v>22</v>
      </c>
      <c r="AU252" s="172" t="s">
        <v>22</v>
      </c>
      <c r="AV252" s="109" t="s">
        <v>22</v>
      </c>
      <c r="AW252" s="109" t="s">
        <v>22</v>
      </c>
      <c r="AX252" s="109">
        <v>7</v>
      </c>
      <c r="AY252" s="15" t="s">
        <v>1510</v>
      </c>
      <c r="AZ252" s="109" t="str">
        <f t="shared" ref="AZ252:AZ253" si="333">LEFT(AY252,FIND(" ", AY252)-1)</f>
        <v>0.04</v>
      </c>
      <c r="BA252" s="109" t="str">
        <f t="shared" ref="BA252:BA253" si="334">MID(LEFT(AY252,FIND("–",AY252)-1),FIND("(",AY252)+1,LEN(AY252))</f>
        <v>0.03</v>
      </c>
      <c r="BB252" s="109" t="str">
        <f t="shared" ref="BB252:BB253" si="335">MID(LEFT(AY252,FIND(")",AY252)-1),FIND("–",AY252)+1,LEN(AY252))</f>
        <v>0.04</v>
      </c>
      <c r="BC252" s="109">
        <v>5</v>
      </c>
      <c r="BD252" s="15" t="s">
        <v>1510</v>
      </c>
      <c r="BE252" s="109" t="str">
        <f t="shared" si="330"/>
        <v>0.04</v>
      </c>
      <c r="BF252" s="109" t="str">
        <f t="shared" si="331"/>
        <v>0.03</v>
      </c>
      <c r="BG252" s="109" t="str">
        <f t="shared" si="332"/>
        <v>0.04</v>
      </c>
      <c r="BH252" s="109">
        <v>1</v>
      </c>
      <c r="BI252" s="25" t="s">
        <v>22</v>
      </c>
      <c r="CD252" s="160"/>
      <c r="CH252" s="160"/>
      <c r="CV252" s="110"/>
      <c r="CZ252" s="110"/>
    </row>
    <row r="253" spans="1:104" s="109" customFormat="1">
      <c r="A253" s="109" t="s">
        <v>1453</v>
      </c>
      <c r="L253" s="110"/>
      <c r="N253" s="131"/>
      <c r="Z253" s="111"/>
      <c r="AE253" s="110"/>
      <c r="AI253" s="110"/>
      <c r="AJ253" s="109" t="s">
        <v>60</v>
      </c>
      <c r="AK253" s="109" t="s">
        <v>1466</v>
      </c>
      <c r="AL253" s="109">
        <v>2</v>
      </c>
      <c r="AM253" s="109" t="s">
        <v>1508</v>
      </c>
      <c r="AN253" s="170" t="s">
        <v>1522</v>
      </c>
      <c r="AO253" s="170" t="s">
        <v>576</v>
      </c>
      <c r="AP253" s="170" t="s">
        <v>576</v>
      </c>
      <c r="AQ253" s="109" t="s">
        <v>24</v>
      </c>
      <c r="AR253" s="109" t="s">
        <v>24</v>
      </c>
      <c r="AS253" s="109" t="s">
        <v>844</v>
      </c>
      <c r="AT253" s="109" t="s">
        <v>22</v>
      </c>
      <c r="AU253" s="172" t="s">
        <v>22</v>
      </c>
      <c r="AV253" s="109" t="s">
        <v>22</v>
      </c>
      <c r="AW253" s="109" t="s">
        <v>22</v>
      </c>
      <c r="AX253" s="109">
        <v>8</v>
      </c>
      <c r="AY253" s="15" t="s">
        <v>1511</v>
      </c>
      <c r="AZ253" s="109" t="str">
        <f t="shared" si="333"/>
        <v>0.03</v>
      </c>
      <c r="BA253" s="109" t="str">
        <f t="shared" si="334"/>
        <v>0.03</v>
      </c>
      <c r="BB253" s="109" t="str">
        <f t="shared" si="335"/>
        <v>0.03</v>
      </c>
      <c r="BC253" s="109">
        <v>7</v>
      </c>
      <c r="BD253" s="15" t="s">
        <v>1512</v>
      </c>
      <c r="BE253" s="109" t="str">
        <f t="shared" si="330"/>
        <v>0.13</v>
      </c>
      <c r="BF253" s="109" t="str">
        <f t="shared" si="331"/>
        <v>0.08</v>
      </c>
      <c r="BG253" s="109" t="str">
        <f t="shared" si="332"/>
        <v>0.18</v>
      </c>
      <c r="BH253" s="109">
        <v>1</v>
      </c>
      <c r="BI253" s="25" t="s">
        <v>22</v>
      </c>
      <c r="CD253" s="160"/>
      <c r="CH253" s="160"/>
      <c r="CV253" s="110"/>
      <c r="CZ253" s="110"/>
    </row>
    <row r="254" spans="1:104" s="109" customFormat="1">
      <c r="A254" s="109" t="s">
        <v>1453</v>
      </c>
      <c r="L254" s="110"/>
      <c r="N254" s="131"/>
      <c r="Z254" s="111"/>
      <c r="AE254" s="110"/>
      <c r="AI254" s="110"/>
      <c r="AJ254" s="109" t="s">
        <v>60</v>
      </c>
      <c r="AK254" s="109" t="s">
        <v>1467</v>
      </c>
      <c r="AL254" s="109">
        <v>3</v>
      </c>
      <c r="AM254" s="109" t="s">
        <v>1508</v>
      </c>
      <c r="AN254" s="170" t="s">
        <v>1522</v>
      </c>
      <c r="AO254" s="170" t="s">
        <v>576</v>
      </c>
      <c r="AP254" s="170" t="s">
        <v>576</v>
      </c>
      <c r="AQ254" s="109" t="s">
        <v>24</v>
      </c>
      <c r="AR254" s="109" t="s">
        <v>24</v>
      </c>
      <c r="AS254" s="109" t="s">
        <v>844</v>
      </c>
      <c r="AT254" s="109" t="s">
        <v>22</v>
      </c>
      <c r="AU254" s="172" t="s">
        <v>22</v>
      </c>
      <c r="AV254" s="109" t="s">
        <v>22</v>
      </c>
      <c r="AW254" s="109" t="s">
        <v>22</v>
      </c>
      <c r="AX254" s="109">
        <v>8</v>
      </c>
      <c r="AY254" s="15" t="s">
        <v>1511</v>
      </c>
      <c r="AZ254" s="109" t="str">
        <f t="shared" ref="AZ254:AZ255" si="336">LEFT(AY254,FIND(" ", AY254)-1)</f>
        <v>0.03</v>
      </c>
      <c r="BA254" s="109" t="str">
        <f t="shared" ref="BA254:BA255" si="337">MID(LEFT(AY254,FIND("–",AY254)-1),FIND("(",AY254)+1,LEN(AY254))</f>
        <v>0.03</v>
      </c>
      <c r="BB254" s="109" t="str">
        <f t="shared" ref="BB254:BB255" si="338">MID(LEFT(AY254,FIND(")",AY254)-1),FIND("–",AY254)+1,LEN(AY254))</f>
        <v>0.03</v>
      </c>
      <c r="BC254" s="109">
        <v>6</v>
      </c>
      <c r="BD254" s="15" t="s">
        <v>1513</v>
      </c>
      <c r="BE254" s="109" t="str">
        <f t="shared" si="330"/>
        <v>0.07</v>
      </c>
      <c r="BF254" s="109" t="str">
        <f t="shared" si="331"/>
        <v>0.06</v>
      </c>
      <c r="BG254" s="109" t="str">
        <f t="shared" si="332"/>
        <v>0.10</v>
      </c>
      <c r="BH254" s="109">
        <v>1</v>
      </c>
      <c r="BI254" s="25" t="s">
        <v>22</v>
      </c>
      <c r="CD254" s="160"/>
      <c r="CH254" s="160"/>
      <c r="CV254" s="110"/>
      <c r="CZ254" s="110"/>
    </row>
    <row r="255" spans="1:104" s="109" customFormat="1">
      <c r="A255" s="109" t="s">
        <v>1453</v>
      </c>
      <c r="L255" s="110"/>
      <c r="N255" s="131"/>
      <c r="Z255" s="111"/>
      <c r="AE255" s="110"/>
      <c r="AI255" s="110"/>
      <c r="AJ255" s="109" t="s">
        <v>60</v>
      </c>
      <c r="AK255" s="109" t="s">
        <v>537</v>
      </c>
      <c r="AL255" s="109">
        <v>1</v>
      </c>
      <c r="AM255" s="109" t="s">
        <v>1509</v>
      </c>
      <c r="AN255" s="170" t="s">
        <v>1522</v>
      </c>
      <c r="AO255" s="170" t="s">
        <v>576</v>
      </c>
      <c r="AP255" s="170" t="s">
        <v>576</v>
      </c>
      <c r="AQ255" s="109" t="s">
        <v>24</v>
      </c>
      <c r="AR255" s="109" t="s">
        <v>24</v>
      </c>
      <c r="AS255" s="109" t="s">
        <v>844</v>
      </c>
      <c r="AT255" s="109" t="s">
        <v>22</v>
      </c>
      <c r="AU255" s="172" t="s">
        <v>22</v>
      </c>
      <c r="AV255" s="109" t="s">
        <v>22</v>
      </c>
      <c r="AW255" s="109" t="s">
        <v>22</v>
      </c>
      <c r="AX255" s="109">
        <v>7</v>
      </c>
      <c r="AY255" s="15" t="s">
        <v>1514</v>
      </c>
      <c r="AZ255" s="109" t="str">
        <f t="shared" si="336"/>
        <v>0.06</v>
      </c>
      <c r="BA255" s="109" t="str">
        <f t="shared" si="337"/>
        <v>0.03</v>
      </c>
      <c r="BB255" s="109" t="str">
        <f t="shared" si="338"/>
        <v>0.08</v>
      </c>
      <c r="BC255" s="109">
        <v>5</v>
      </c>
      <c r="BD255" s="15" t="s">
        <v>1517</v>
      </c>
      <c r="BE255" s="109" t="str">
        <f t="shared" si="330"/>
        <v>0.05</v>
      </c>
      <c r="BF255" s="109" t="str">
        <f t="shared" si="331"/>
        <v>0.04</v>
      </c>
      <c r="BG255" s="109" t="str">
        <f t="shared" si="332"/>
        <v>0.06</v>
      </c>
      <c r="BH255" s="109">
        <v>1</v>
      </c>
      <c r="BI255" s="25" t="s">
        <v>22</v>
      </c>
      <c r="CD255" s="160"/>
      <c r="CH255" s="160"/>
      <c r="CV255" s="110"/>
      <c r="CZ255" s="110"/>
    </row>
    <row r="256" spans="1:104" s="109" customFormat="1">
      <c r="A256" s="109" t="s">
        <v>1453</v>
      </c>
      <c r="L256" s="110"/>
      <c r="N256" s="131"/>
      <c r="Z256" s="111"/>
      <c r="AE256" s="110"/>
      <c r="AI256" s="110"/>
      <c r="AJ256" s="109" t="s">
        <v>60</v>
      </c>
      <c r="AK256" s="109" t="s">
        <v>1466</v>
      </c>
      <c r="AL256" s="109">
        <v>2</v>
      </c>
      <c r="AM256" s="109" t="s">
        <v>1509</v>
      </c>
      <c r="AN256" s="170" t="s">
        <v>1522</v>
      </c>
      <c r="AO256" s="170" t="s">
        <v>576</v>
      </c>
      <c r="AP256" s="170" t="s">
        <v>576</v>
      </c>
      <c r="AQ256" s="109" t="s">
        <v>24</v>
      </c>
      <c r="AR256" s="109" t="s">
        <v>24</v>
      </c>
      <c r="AS256" s="109" t="s">
        <v>844</v>
      </c>
      <c r="AT256" s="109" t="s">
        <v>22</v>
      </c>
      <c r="AU256" s="172" t="s">
        <v>22</v>
      </c>
      <c r="AV256" s="109" t="s">
        <v>22</v>
      </c>
      <c r="AW256" s="109" t="s">
        <v>22</v>
      </c>
      <c r="AX256" s="109">
        <v>8</v>
      </c>
      <c r="AY256" s="15" t="s">
        <v>1515</v>
      </c>
      <c r="AZ256" s="109" t="str">
        <f t="shared" ref="AZ256:AZ257" si="339">LEFT(AY256,FIND(" ", AY256)-1)</f>
        <v>0.05</v>
      </c>
      <c r="BA256" s="109" t="str">
        <f t="shared" ref="BA256:BA257" si="340">MID(LEFT(AY256,FIND("–",AY256)-1),FIND("(",AY256)+1,LEN(AY256))</f>
        <v>0.05</v>
      </c>
      <c r="BB256" s="109" t="str">
        <f t="shared" ref="BB256:BB257" si="341">MID(LEFT(AY256,FIND(")",AY256)-1),FIND("–",AY256)+1,LEN(AY256))</f>
        <v>0.05</v>
      </c>
      <c r="BC256" s="109">
        <v>7</v>
      </c>
      <c r="BD256" s="15" t="s">
        <v>1518</v>
      </c>
      <c r="BE256" s="109" t="str">
        <f t="shared" si="330"/>
        <v>0.05</v>
      </c>
      <c r="BF256" s="109" t="str">
        <f t="shared" si="331"/>
        <v>0.04</v>
      </c>
      <c r="BG256" s="109" t="str">
        <f t="shared" si="332"/>
        <v>0.10</v>
      </c>
      <c r="BH256" s="109">
        <v>1</v>
      </c>
      <c r="BI256" s="25" t="s">
        <v>22</v>
      </c>
      <c r="CD256" s="160"/>
      <c r="CH256" s="160"/>
      <c r="CV256" s="110"/>
      <c r="CZ256" s="110"/>
    </row>
    <row r="257" spans="1:105" s="109" customFormat="1">
      <c r="A257" s="109" t="s">
        <v>1453</v>
      </c>
      <c r="L257" s="110"/>
      <c r="N257" s="131"/>
      <c r="Z257" s="111"/>
      <c r="AE257" s="110"/>
      <c r="AI257" s="110"/>
      <c r="AJ257" s="109" t="s">
        <v>60</v>
      </c>
      <c r="AK257" s="109" t="s">
        <v>1467</v>
      </c>
      <c r="AL257" s="109">
        <v>3</v>
      </c>
      <c r="AM257" s="109" t="s">
        <v>1509</v>
      </c>
      <c r="AN257" s="170" t="s">
        <v>1522</v>
      </c>
      <c r="AO257" s="170" t="s">
        <v>576</v>
      </c>
      <c r="AP257" s="170" t="s">
        <v>576</v>
      </c>
      <c r="AQ257" s="109" t="s">
        <v>24</v>
      </c>
      <c r="AR257" s="109" t="s">
        <v>24</v>
      </c>
      <c r="AS257" s="109" t="s">
        <v>844</v>
      </c>
      <c r="AT257" s="109" t="s">
        <v>22</v>
      </c>
      <c r="AU257" s="172" t="s">
        <v>22</v>
      </c>
      <c r="AV257" s="109" t="s">
        <v>22</v>
      </c>
      <c r="AW257" s="109" t="s">
        <v>22</v>
      </c>
      <c r="AX257" s="109">
        <v>8</v>
      </c>
      <c r="AY257" s="15" t="s">
        <v>1516</v>
      </c>
      <c r="AZ257" s="109" t="str">
        <f t="shared" si="339"/>
        <v>0.04</v>
      </c>
      <c r="BA257" s="109" t="str">
        <f t="shared" si="340"/>
        <v>0.03</v>
      </c>
      <c r="BB257" s="109" t="str">
        <f t="shared" si="341"/>
        <v>0.06</v>
      </c>
      <c r="BC257" s="109">
        <v>6</v>
      </c>
      <c r="BD257" s="15" t="s">
        <v>1519</v>
      </c>
      <c r="BE257" s="109" t="str">
        <f t="shared" si="330"/>
        <v>0.03</v>
      </c>
      <c r="BF257" s="109" t="str">
        <f t="shared" si="331"/>
        <v>0.03</v>
      </c>
      <c r="BG257" s="109" t="str">
        <f t="shared" si="332"/>
        <v>0.06</v>
      </c>
      <c r="BH257" s="109">
        <v>1</v>
      </c>
      <c r="BI257" s="25" t="s">
        <v>22</v>
      </c>
      <c r="CD257" s="160"/>
      <c r="CH257" s="160"/>
      <c r="CV257" s="110"/>
      <c r="CZ257" s="110"/>
    </row>
    <row r="258" spans="1:105" s="44" customFormat="1">
      <c r="L258" s="45"/>
      <c r="N258" s="127"/>
      <c r="Z258" s="64"/>
      <c r="AE258" s="45"/>
      <c r="AI258" s="45"/>
      <c r="AU258" s="85"/>
      <c r="BI258" s="45"/>
      <c r="CD258" s="157"/>
      <c r="CH258" s="157"/>
      <c r="CV258" s="45"/>
      <c r="CZ258" s="45"/>
    </row>
    <row r="259" spans="1:105" s="65" customFormat="1">
      <c r="A259" s="65" t="s">
        <v>624</v>
      </c>
      <c r="B259" s="65" t="s">
        <v>615</v>
      </c>
      <c r="C259" s="65" t="s">
        <v>1684</v>
      </c>
      <c r="D259" s="65" t="s">
        <v>631</v>
      </c>
      <c r="E259" s="65" t="s">
        <v>9</v>
      </c>
      <c r="F259" s="94" t="s">
        <v>2325</v>
      </c>
      <c r="G259" s="65" t="s">
        <v>618</v>
      </c>
      <c r="H259" s="66" t="s">
        <v>619</v>
      </c>
      <c r="I259" s="75" t="s">
        <v>622</v>
      </c>
      <c r="J259" s="75" t="s">
        <v>623</v>
      </c>
      <c r="K259" s="65" t="s">
        <v>621</v>
      </c>
      <c r="L259" s="67">
        <v>44078</v>
      </c>
      <c r="M259" s="65" t="s">
        <v>625</v>
      </c>
      <c r="N259" s="128">
        <v>44000</v>
      </c>
      <c r="O259" s="65" t="s">
        <v>24</v>
      </c>
      <c r="P259" s="65" t="s">
        <v>24</v>
      </c>
      <c r="Q259" s="65" t="s">
        <v>137</v>
      </c>
      <c r="R259" s="65" t="s">
        <v>616</v>
      </c>
      <c r="S259" s="65" t="s">
        <v>48</v>
      </c>
      <c r="T259" s="65" t="s">
        <v>23</v>
      </c>
      <c r="U259" s="65" t="s">
        <v>23</v>
      </c>
      <c r="V259" s="65">
        <v>76</v>
      </c>
      <c r="W259" s="65" t="s">
        <v>23</v>
      </c>
      <c r="X259" s="65" t="s">
        <v>136</v>
      </c>
      <c r="Y259" s="65" t="s">
        <v>628</v>
      </c>
      <c r="Z259" s="68" t="s">
        <v>629</v>
      </c>
      <c r="AA259" s="65" t="s">
        <v>630</v>
      </c>
      <c r="AB259" s="65" t="s">
        <v>655</v>
      </c>
      <c r="AC259" s="65" t="s">
        <v>127</v>
      </c>
      <c r="AD259" s="65" t="s">
        <v>1320</v>
      </c>
      <c r="AE259" s="68" t="s">
        <v>26</v>
      </c>
      <c r="AF259" s="65" t="s">
        <v>137</v>
      </c>
      <c r="AG259" s="65" t="s">
        <v>1005</v>
      </c>
      <c r="AH259" s="65" t="s">
        <v>1009</v>
      </c>
      <c r="AI259" s="65" t="s">
        <v>22</v>
      </c>
      <c r="AJ259" s="65" t="s">
        <v>27</v>
      </c>
      <c r="AK259" s="65" t="s">
        <v>632</v>
      </c>
      <c r="AL259" s="65">
        <v>1</v>
      </c>
      <c r="AM259" s="65" t="s">
        <v>427</v>
      </c>
      <c r="AN259" s="65" t="s">
        <v>44</v>
      </c>
      <c r="AO259" s="65" t="s">
        <v>78</v>
      </c>
      <c r="AP259" s="65" t="s">
        <v>949</v>
      </c>
      <c r="AQ259" s="65" t="s">
        <v>23</v>
      </c>
      <c r="AR259" s="65" t="s">
        <v>24</v>
      </c>
      <c r="AS259" s="65" t="s">
        <v>643</v>
      </c>
      <c r="AT259" s="65" t="s">
        <v>660</v>
      </c>
      <c r="AU259" s="86" t="s">
        <v>638</v>
      </c>
      <c r="AV259" s="65" t="str">
        <f t="shared" ref="AV259:AV260" si="342">MID(LEFT(AU259,FIND(" (",AU259)-1),FIND("/",AU259)+1,LEN(AU259))</f>
        <v>9</v>
      </c>
      <c r="AW259" s="69" t="str">
        <f t="shared" ref="AW259:AW260" si="343">MID(LEFT(AU259,FIND("%",AU259)-1),FIND("(",AU259)+1,LEN(AU259))</f>
        <v>100</v>
      </c>
      <c r="AX259" s="65">
        <v>9</v>
      </c>
      <c r="AY259" s="58" t="s">
        <v>80</v>
      </c>
      <c r="AZ259" s="65" t="str">
        <f t="shared" ref="AZ259:AZ260" si="344">LEFT(AY259,FIND(" ", AY259)-1)</f>
        <v>1</v>
      </c>
      <c r="BA259" s="65" t="str">
        <f t="shared" ref="BA259:BA260" si="345">MID(LEFT(AY259,FIND("–",AY259)-1),FIND("(",AY259)+1,LEN(AY259))</f>
        <v>1</v>
      </c>
      <c r="BB259" s="65" t="str">
        <f t="shared" ref="BB259:BB260" si="346">MID(LEFT(AY259,FIND(")",AY259)-1),FIND("–",AY259)+1,LEN(AY259))</f>
        <v>1</v>
      </c>
      <c r="BC259" s="65">
        <v>9</v>
      </c>
      <c r="BD259" s="58" t="s">
        <v>639</v>
      </c>
      <c r="BE259" s="65" t="str">
        <f t="shared" ref="BE259" si="347">LEFT(BD259,FIND(" ", BD259)-1)</f>
        <v>1,866</v>
      </c>
      <c r="BF259" s="65" t="str">
        <f t="shared" ref="BF259" si="348">MID(LEFT(BD259,FIND("–",BD259)-1),FIND("(",BD259)+1,LEN(BD259))</f>
        <v>1,112</v>
      </c>
      <c r="BG259" s="65" t="str">
        <f t="shared" ref="BG259" si="349">MID(LEFT(BD259,FIND(")",BD259)-1),FIND("–",BD259)+1,LEN(BD259))</f>
        <v>3,132</v>
      </c>
      <c r="BH259" s="65" t="s">
        <v>22</v>
      </c>
      <c r="BI259" s="25" t="s">
        <v>346</v>
      </c>
      <c r="BJ259" s="65" t="s">
        <v>26</v>
      </c>
      <c r="BK259" s="65" t="s">
        <v>22</v>
      </c>
      <c r="BL259" s="65" t="s">
        <v>22</v>
      </c>
      <c r="BM259" s="65" t="s">
        <v>22</v>
      </c>
      <c r="BN259" s="65" t="s">
        <v>22</v>
      </c>
      <c r="BO259" s="65" t="s">
        <v>22</v>
      </c>
      <c r="BP259" s="65" t="s">
        <v>22</v>
      </c>
      <c r="BQ259" s="65" t="s">
        <v>22</v>
      </c>
      <c r="BR259" s="65" t="s">
        <v>22</v>
      </c>
      <c r="BS259" s="65" t="s">
        <v>22</v>
      </c>
      <c r="BT259" s="65" t="s">
        <v>22</v>
      </c>
      <c r="BU259" s="65" t="s">
        <v>22</v>
      </c>
      <c r="BV259" s="65" t="s">
        <v>22</v>
      </c>
      <c r="BW259" s="65" t="s">
        <v>22</v>
      </c>
      <c r="BX259" s="65" t="s">
        <v>22</v>
      </c>
      <c r="BY259" s="65" t="s">
        <v>22</v>
      </c>
      <c r="BZ259" s="65" t="s">
        <v>22</v>
      </c>
      <c r="CA259" s="65" t="s">
        <v>22</v>
      </c>
      <c r="CB259" s="65" t="s">
        <v>22</v>
      </c>
      <c r="CC259" s="65" t="s">
        <v>22</v>
      </c>
      <c r="CD259" s="103" t="s">
        <v>22</v>
      </c>
      <c r="CE259" s="94" t="s">
        <v>22</v>
      </c>
      <c r="CF259" s="94" t="s">
        <v>22</v>
      </c>
      <c r="CG259" s="94" t="s">
        <v>22</v>
      </c>
      <c r="CH259" s="155" t="s">
        <v>26</v>
      </c>
      <c r="CI259" s="94" t="s">
        <v>22</v>
      </c>
      <c r="CJ259" s="94" t="s">
        <v>22</v>
      </c>
      <c r="CK259" s="94" t="s">
        <v>22</v>
      </c>
      <c r="CL259" s="94" t="s">
        <v>22</v>
      </c>
      <c r="CM259" s="94" t="s">
        <v>22</v>
      </c>
      <c r="CN259" s="94" t="s">
        <v>22</v>
      </c>
      <c r="CO259" s="94" t="s">
        <v>22</v>
      </c>
      <c r="CP259" s="94" t="s">
        <v>22</v>
      </c>
      <c r="CQ259" s="94" t="s">
        <v>22</v>
      </c>
      <c r="CR259" s="94" t="s">
        <v>22</v>
      </c>
      <c r="CS259" s="94" t="s">
        <v>22</v>
      </c>
      <c r="CT259" s="94" t="s">
        <v>22</v>
      </c>
      <c r="CU259" s="94" t="s">
        <v>22</v>
      </c>
      <c r="CV259" s="98" t="s">
        <v>22</v>
      </c>
      <c r="CW259" s="65" t="s">
        <v>657</v>
      </c>
      <c r="CX259" s="65" t="s">
        <v>22</v>
      </c>
      <c r="CY259" s="65" t="s">
        <v>699</v>
      </c>
      <c r="CZ259" s="98" t="s">
        <v>1262</v>
      </c>
      <c r="DA259" s="65" t="s">
        <v>68</v>
      </c>
    </row>
    <row r="260" spans="1:105" s="65" customFormat="1">
      <c r="A260" s="65" t="s">
        <v>624</v>
      </c>
      <c r="G260" s="65" t="s">
        <v>617</v>
      </c>
      <c r="H260" s="66" t="s">
        <v>620</v>
      </c>
      <c r="L260" s="68"/>
      <c r="N260" s="128"/>
      <c r="Z260" s="68"/>
      <c r="AE260" s="70"/>
      <c r="AJ260" s="65" t="s">
        <v>27</v>
      </c>
      <c r="AK260" s="65" t="s">
        <v>634</v>
      </c>
      <c r="AL260" s="65">
        <v>2</v>
      </c>
      <c r="AM260" s="65" t="s">
        <v>427</v>
      </c>
      <c r="AN260" s="65" t="s">
        <v>44</v>
      </c>
      <c r="AO260" s="65" t="s">
        <v>78</v>
      </c>
      <c r="AP260" s="65" t="s">
        <v>949</v>
      </c>
      <c r="AQ260" s="65" t="s">
        <v>23</v>
      </c>
      <c r="AR260" s="65" t="s">
        <v>24</v>
      </c>
      <c r="AS260" s="65" t="s">
        <v>643</v>
      </c>
      <c r="AT260" s="65" t="s">
        <v>660</v>
      </c>
      <c r="AU260" s="86" t="s">
        <v>638</v>
      </c>
      <c r="AV260" s="65" t="str">
        <f t="shared" si="342"/>
        <v>9</v>
      </c>
      <c r="AW260" s="69" t="str">
        <f t="shared" si="343"/>
        <v>100</v>
      </c>
      <c r="AX260" s="65">
        <v>9</v>
      </c>
      <c r="AY260" s="58" t="s">
        <v>80</v>
      </c>
      <c r="AZ260" s="65" t="str">
        <f t="shared" si="344"/>
        <v>1</v>
      </c>
      <c r="BA260" s="65" t="str">
        <f t="shared" si="345"/>
        <v>1</v>
      </c>
      <c r="BB260" s="65" t="str">
        <f t="shared" si="346"/>
        <v>1</v>
      </c>
      <c r="BC260" s="65">
        <v>9</v>
      </c>
      <c r="BD260" s="58" t="s">
        <v>640</v>
      </c>
      <c r="BE260" s="65" t="str">
        <f>LEFT(BD260,FIND(" ", BD260)-1)</f>
        <v>2,352</v>
      </c>
      <c r="BF260" s="65" t="str">
        <f>MID(LEFT(BD260,FIND("–",BD260)-1),FIND("(",BD260)+1,LEN(BD260))</f>
        <v>1,052</v>
      </c>
      <c r="BG260" s="65" t="str">
        <f>MID(LEFT(BD260,FIND(")",BD260)-1),FIND("–",BD260)+1,LEN(BD260))</f>
        <v>5,255</v>
      </c>
      <c r="BH260" s="65" t="s">
        <v>22</v>
      </c>
      <c r="BI260" s="68" t="s">
        <v>22</v>
      </c>
      <c r="CD260" s="158"/>
      <c r="CH260" s="158"/>
      <c r="CV260" s="68"/>
      <c r="CW260" s="65" t="s">
        <v>656</v>
      </c>
      <c r="CZ260" s="68"/>
    </row>
    <row r="261" spans="1:105" s="65" customFormat="1">
      <c r="A261" s="65" t="s">
        <v>624</v>
      </c>
      <c r="L261" s="68"/>
      <c r="N261" s="128"/>
      <c r="S261" s="71"/>
      <c r="T261" s="71"/>
      <c r="U261" s="71"/>
      <c r="Z261" s="68"/>
      <c r="AE261" s="70"/>
      <c r="AJ261" s="65" t="s">
        <v>27</v>
      </c>
      <c r="AK261" s="65" t="s">
        <v>633</v>
      </c>
      <c r="AL261" s="65">
        <v>3</v>
      </c>
      <c r="AM261" s="65" t="s">
        <v>427</v>
      </c>
      <c r="AN261" s="65" t="s">
        <v>44</v>
      </c>
      <c r="AO261" s="65" t="s">
        <v>78</v>
      </c>
      <c r="AP261" s="65" t="s">
        <v>949</v>
      </c>
      <c r="AQ261" s="65" t="s">
        <v>23</v>
      </c>
      <c r="AR261" s="65" t="s">
        <v>24</v>
      </c>
      <c r="AS261" s="65" t="s">
        <v>643</v>
      </c>
      <c r="AT261" s="65" t="s">
        <v>660</v>
      </c>
      <c r="AU261" s="86" t="s">
        <v>349</v>
      </c>
      <c r="AV261" s="65" t="str">
        <f t="shared" ref="AV261" si="350">MID(LEFT(AU261,FIND(" (",AU261)-1),FIND("/",AU261)+1,LEN(AU261))</f>
        <v>20</v>
      </c>
      <c r="AW261" s="69" t="str">
        <f t="shared" ref="AW261" si="351">MID(LEFT(AU261,FIND("%",AU261)-1),FIND("(",AU261)+1,LEN(AU261))</f>
        <v>100</v>
      </c>
      <c r="AX261" s="65">
        <v>20</v>
      </c>
      <c r="AY261" s="58" t="s">
        <v>80</v>
      </c>
      <c r="AZ261" s="65" t="str">
        <f t="shared" ref="AZ261" si="352">LEFT(AY261,FIND(" ", AY261)-1)</f>
        <v>1</v>
      </c>
      <c r="BA261" s="65" t="str">
        <f t="shared" ref="BA261" si="353">MID(LEFT(AY261,FIND("–",AY261)-1),FIND("(",AY261)+1,LEN(AY261))</f>
        <v>1</v>
      </c>
      <c r="BB261" s="65" t="str">
        <f t="shared" ref="BB261" si="354">MID(LEFT(AY261,FIND(")",AY261)-1),FIND("–",AY261)+1,LEN(AY261))</f>
        <v>1</v>
      </c>
      <c r="BC261" s="65">
        <v>20</v>
      </c>
      <c r="BD261" s="58" t="s">
        <v>644</v>
      </c>
      <c r="BE261" s="65" t="str">
        <f>LEFT(BD261,FIND(" ", BD261)-1)</f>
        <v>14,703</v>
      </c>
      <c r="BF261" s="65" t="str">
        <f>MID(LEFT(BD261,FIND("–",BD261)-1),FIND("(",BD261)+1,LEN(BD261))</f>
        <v>9,576</v>
      </c>
      <c r="BG261" s="65" t="str">
        <f>MID(LEFT(BD261,FIND(")",BD261)-1),FIND("–",BD261)+1,LEN(BD261))</f>
        <v>22,576</v>
      </c>
      <c r="BH261" s="65" t="s">
        <v>22</v>
      </c>
      <c r="BI261" s="68" t="s">
        <v>22</v>
      </c>
      <c r="CD261" s="158"/>
      <c r="CH261" s="158"/>
      <c r="CV261" s="68"/>
      <c r="CZ261" s="68"/>
    </row>
    <row r="262" spans="1:105" s="75" customFormat="1">
      <c r="A262" s="65" t="s">
        <v>624</v>
      </c>
      <c r="H262" s="76"/>
      <c r="L262" s="68"/>
      <c r="M262" s="65"/>
      <c r="N262" s="129"/>
      <c r="Z262" s="68"/>
      <c r="AA262" s="65"/>
      <c r="AE262" s="70"/>
      <c r="AF262" s="65"/>
      <c r="AI262" s="65"/>
      <c r="AJ262" s="65" t="s">
        <v>27</v>
      </c>
      <c r="AK262" s="75" t="s">
        <v>635</v>
      </c>
      <c r="AL262" s="65">
        <v>4</v>
      </c>
      <c r="AM262" s="65" t="s">
        <v>427</v>
      </c>
      <c r="AN262" s="65" t="s">
        <v>44</v>
      </c>
      <c r="AO262" s="65" t="s">
        <v>78</v>
      </c>
      <c r="AP262" s="65" t="s">
        <v>949</v>
      </c>
      <c r="AQ262" s="65" t="s">
        <v>23</v>
      </c>
      <c r="AR262" s="65" t="s">
        <v>24</v>
      </c>
      <c r="AS262" s="65" t="s">
        <v>643</v>
      </c>
      <c r="AT262" s="65" t="s">
        <v>660</v>
      </c>
      <c r="AU262" s="86" t="s">
        <v>638</v>
      </c>
      <c r="AV262" s="65" t="str">
        <f t="shared" ref="AV262:AV267" si="355">MID(LEFT(AU262,FIND(" (",AU262)-1),FIND("/",AU262)+1,LEN(AU262))</f>
        <v>9</v>
      </c>
      <c r="AW262" s="69" t="str">
        <f t="shared" ref="AW262:AW267" si="356">MID(LEFT(AU262,FIND("%",AU262)-1),FIND("(",AU262)+1,LEN(AU262))</f>
        <v>100</v>
      </c>
      <c r="AX262" s="65">
        <v>9</v>
      </c>
      <c r="AY262" s="58" t="s">
        <v>80</v>
      </c>
      <c r="AZ262" s="65" t="str">
        <f t="shared" ref="AZ262:AZ267" si="357">LEFT(AY262,FIND(" ", AY262)-1)</f>
        <v>1</v>
      </c>
      <c r="BA262" s="65" t="str">
        <f t="shared" ref="BA262:BA267" si="358">MID(LEFT(AY262,FIND("–",AY262)-1),FIND("(",AY262)+1,LEN(AY262))</f>
        <v>1</v>
      </c>
      <c r="BB262" s="65" t="str">
        <f t="shared" ref="BB262:BB267" si="359">MID(LEFT(AY262,FIND(")",AY262)-1),FIND("–",AY262)+1,LEN(AY262))</f>
        <v>1</v>
      </c>
      <c r="BC262" s="65">
        <v>9</v>
      </c>
      <c r="BD262" s="58" t="s">
        <v>641</v>
      </c>
      <c r="BE262" s="65" t="str">
        <f t="shared" ref="BE262:BE265" si="360">LEFT(BD262,FIND(" ", BD262)-1)</f>
        <v>1,372</v>
      </c>
      <c r="BF262" s="65" t="str">
        <f t="shared" ref="BF262:BF265" si="361">MID(LEFT(BD262,FIND("–",BD262)-1),FIND("(",BD262)+1,LEN(BD262))</f>
        <v>865.5</v>
      </c>
      <c r="BG262" s="65" t="str">
        <f t="shared" ref="BG262:BG265" si="362">MID(LEFT(BD262,FIND(")",BD262)-1),FIND("–",BD262)+1,LEN(BD262))</f>
        <v>2,744</v>
      </c>
      <c r="BH262" s="65" t="s">
        <v>22</v>
      </c>
      <c r="BI262" s="68" t="s">
        <v>22</v>
      </c>
      <c r="CD262" s="159"/>
      <c r="CH262" s="159"/>
      <c r="CV262" s="72"/>
      <c r="CZ262" s="72"/>
    </row>
    <row r="263" spans="1:105" s="65" customFormat="1">
      <c r="A263" s="65" t="s">
        <v>624</v>
      </c>
      <c r="L263" s="68"/>
      <c r="N263" s="128"/>
      <c r="Z263" s="68"/>
      <c r="AE263" s="70"/>
      <c r="AJ263" s="65" t="s">
        <v>27</v>
      </c>
      <c r="AK263" s="65" t="s">
        <v>636</v>
      </c>
      <c r="AL263" s="65">
        <v>5</v>
      </c>
      <c r="AM263" s="65" t="s">
        <v>427</v>
      </c>
      <c r="AN263" s="65" t="s">
        <v>44</v>
      </c>
      <c r="AO263" s="65" t="s">
        <v>78</v>
      </c>
      <c r="AP263" s="65" t="s">
        <v>949</v>
      </c>
      <c r="AQ263" s="65" t="s">
        <v>23</v>
      </c>
      <c r="AR263" s="65" t="s">
        <v>24</v>
      </c>
      <c r="AS263" s="65" t="s">
        <v>643</v>
      </c>
      <c r="AT263" s="65" t="s">
        <v>660</v>
      </c>
      <c r="AU263" s="86" t="s">
        <v>638</v>
      </c>
      <c r="AV263" s="65" t="str">
        <f t="shared" si="355"/>
        <v>9</v>
      </c>
      <c r="AW263" s="69" t="str">
        <f t="shared" si="356"/>
        <v>100</v>
      </c>
      <c r="AX263" s="65">
        <v>9</v>
      </c>
      <c r="AY263" s="58" t="s">
        <v>80</v>
      </c>
      <c r="AZ263" s="65" t="str">
        <f t="shared" si="357"/>
        <v>1</v>
      </c>
      <c r="BA263" s="65" t="str">
        <f t="shared" si="358"/>
        <v>1</v>
      </c>
      <c r="BB263" s="65" t="str">
        <f t="shared" si="359"/>
        <v>1</v>
      </c>
      <c r="BC263" s="65">
        <v>9</v>
      </c>
      <c r="BD263" s="58" t="s">
        <v>642</v>
      </c>
      <c r="BE263" s="65" t="str">
        <f t="shared" si="360"/>
        <v>2,963</v>
      </c>
      <c r="BF263" s="65" t="str">
        <f t="shared" si="361"/>
        <v>1,366</v>
      </c>
      <c r="BG263" s="65" t="str">
        <f t="shared" si="362"/>
        <v>6,426</v>
      </c>
      <c r="BH263" s="65" t="s">
        <v>22</v>
      </c>
      <c r="BI263" s="68" t="s">
        <v>22</v>
      </c>
      <c r="CD263" s="158"/>
      <c r="CH263" s="158"/>
      <c r="CV263" s="68"/>
      <c r="CZ263" s="68"/>
    </row>
    <row r="264" spans="1:105" s="65" customFormat="1">
      <c r="A264" s="65" t="s">
        <v>624</v>
      </c>
      <c r="L264" s="68"/>
      <c r="N264" s="128"/>
      <c r="Z264" s="68"/>
      <c r="AE264" s="70"/>
      <c r="AJ264" s="65" t="s">
        <v>27</v>
      </c>
      <c r="AK264" s="65" t="s">
        <v>637</v>
      </c>
      <c r="AL264" s="65">
        <v>6</v>
      </c>
      <c r="AM264" s="65" t="s">
        <v>427</v>
      </c>
      <c r="AN264" s="65" t="s">
        <v>44</v>
      </c>
      <c r="AO264" s="65" t="s">
        <v>78</v>
      </c>
      <c r="AP264" s="65" t="s">
        <v>949</v>
      </c>
      <c r="AQ264" s="65" t="s">
        <v>23</v>
      </c>
      <c r="AR264" s="65" t="s">
        <v>24</v>
      </c>
      <c r="AS264" s="65" t="s">
        <v>643</v>
      </c>
      <c r="AT264" s="65" t="s">
        <v>660</v>
      </c>
      <c r="AU264" s="86" t="s">
        <v>349</v>
      </c>
      <c r="AV264" s="65" t="str">
        <f t="shared" si="355"/>
        <v>20</v>
      </c>
      <c r="AW264" s="69" t="str">
        <f t="shared" si="356"/>
        <v>100</v>
      </c>
      <c r="AX264" s="65">
        <v>20</v>
      </c>
      <c r="AY264" s="58" t="s">
        <v>80</v>
      </c>
      <c r="AZ264" s="65" t="str">
        <f t="shared" si="357"/>
        <v>1</v>
      </c>
      <c r="BA264" s="65" t="str">
        <f t="shared" si="358"/>
        <v>1</v>
      </c>
      <c r="BB264" s="65" t="str">
        <f t="shared" si="359"/>
        <v>1</v>
      </c>
      <c r="BC264" s="65">
        <v>20</v>
      </c>
      <c r="BD264" s="58" t="s">
        <v>645</v>
      </c>
      <c r="BE264" s="65" t="str">
        <f t="shared" si="360"/>
        <v>11,143</v>
      </c>
      <c r="BF264" s="65" t="str">
        <f t="shared" si="361"/>
        <v>7,786</v>
      </c>
      <c r="BG264" s="65" t="str">
        <f t="shared" si="362"/>
        <v>15,947</v>
      </c>
      <c r="BH264" s="65" t="s">
        <v>22</v>
      </c>
      <c r="BI264" s="68" t="s">
        <v>22</v>
      </c>
      <c r="CD264" s="158"/>
      <c r="CH264" s="158"/>
      <c r="CV264" s="68"/>
      <c r="CZ264" s="68"/>
    </row>
    <row r="265" spans="1:105" s="65" customFormat="1">
      <c r="A265" s="65" t="s">
        <v>624</v>
      </c>
      <c r="L265" s="68"/>
      <c r="N265" s="128"/>
      <c r="Z265" s="68"/>
      <c r="AE265" s="70"/>
      <c r="AJ265" s="65" t="s">
        <v>27</v>
      </c>
      <c r="AK265" s="65" t="s">
        <v>632</v>
      </c>
      <c r="AL265" s="65">
        <v>1</v>
      </c>
      <c r="AM265" s="73" t="s">
        <v>344</v>
      </c>
      <c r="AN265" s="65" t="s">
        <v>658</v>
      </c>
      <c r="AO265" s="73" t="s">
        <v>420</v>
      </c>
      <c r="AP265" s="73" t="s">
        <v>946</v>
      </c>
      <c r="AQ265" s="65" t="s">
        <v>23</v>
      </c>
      <c r="AR265" s="65" t="s">
        <v>24</v>
      </c>
      <c r="AS265" s="65" t="s">
        <v>643</v>
      </c>
      <c r="AT265" s="65" t="s">
        <v>659</v>
      </c>
      <c r="AU265" s="86" t="s">
        <v>646</v>
      </c>
      <c r="AV265" s="65" t="str">
        <f t="shared" si="355"/>
        <v>9</v>
      </c>
      <c r="AW265" s="69" t="str">
        <f t="shared" si="356"/>
        <v>67</v>
      </c>
      <c r="AX265" s="65">
        <v>9</v>
      </c>
      <c r="AY265" s="58" t="s">
        <v>80</v>
      </c>
      <c r="AZ265" s="65" t="str">
        <f t="shared" si="357"/>
        <v>1</v>
      </c>
      <c r="BA265" s="65" t="str">
        <f t="shared" si="358"/>
        <v>1</v>
      </c>
      <c r="BB265" s="65" t="str">
        <f t="shared" si="359"/>
        <v>1</v>
      </c>
      <c r="BC265" s="65">
        <v>9</v>
      </c>
      <c r="BD265" s="58" t="s">
        <v>649</v>
      </c>
      <c r="BE265" s="65" t="str">
        <f t="shared" si="360"/>
        <v>4.29</v>
      </c>
      <c r="BF265" s="65" t="str">
        <f t="shared" si="361"/>
        <v>1.95</v>
      </c>
      <c r="BG265" s="65" t="str">
        <f t="shared" si="362"/>
        <v>9.44</v>
      </c>
      <c r="BH265" s="65" t="s">
        <v>22</v>
      </c>
      <c r="BI265" s="68" t="s">
        <v>22</v>
      </c>
      <c r="CD265" s="158"/>
      <c r="CH265" s="158"/>
      <c r="CV265" s="68"/>
      <c r="CZ265" s="68"/>
    </row>
    <row r="266" spans="1:105" s="65" customFormat="1">
      <c r="A266" s="65" t="s">
        <v>624</v>
      </c>
      <c r="L266" s="68"/>
      <c r="N266" s="128"/>
      <c r="Z266" s="68"/>
      <c r="AE266" s="70"/>
      <c r="AJ266" s="65" t="s">
        <v>27</v>
      </c>
      <c r="AK266" s="65" t="s">
        <v>634</v>
      </c>
      <c r="AL266" s="65">
        <v>2</v>
      </c>
      <c r="AM266" s="73" t="s">
        <v>344</v>
      </c>
      <c r="AN266" s="65" t="s">
        <v>658</v>
      </c>
      <c r="AO266" s="73" t="s">
        <v>420</v>
      </c>
      <c r="AP266" s="73" t="s">
        <v>946</v>
      </c>
      <c r="AQ266" s="65" t="s">
        <v>23</v>
      </c>
      <c r="AR266" s="65" t="s">
        <v>24</v>
      </c>
      <c r="AS266" s="65" t="s">
        <v>643</v>
      </c>
      <c r="AT266" s="65" t="s">
        <v>659</v>
      </c>
      <c r="AU266" s="86" t="s">
        <v>646</v>
      </c>
      <c r="AV266" s="65" t="str">
        <f t="shared" si="355"/>
        <v>9</v>
      </c>
      <c r="AW266" s="69" t="str">
        <f t="shared" si="356"/>
        <v>67</v>
      </c>
      <c r="AX266" s="65">
        <v>9</v>
      </c>
      <c r="AY266" s="58" t="s">
        <v>80</v>
      </c>
      <c r="AZ266" s="65" t="str">
        <f t="shared" si="357"/>
        <v>1</v>
      </c>
      <c r="BA266" s="65" t="str">
        <f t="shared" si="358"/>
        <v>1</v>
      </c>
      <c r="BB266" s="65" t="str">
        <f t="shared" si="359"/>
        <v>1</v>
      </c>
      <c r="BC266" s="65">
        <v>9</v>
      </c>
      <c r="BD266" s="58" t="s">
        <v>650</v>
      </c>
      <c r="BE266" s="65" t="str">
        <f>LEFT(BD266,FIND(" ", BD266)-1)</f>
        <v>6.30</v>
      </c>
      <c r="BF266" s="65" t="str">
        <f>MID(LEFT(BD266,FIND("–",BD266)-1),FIND("(",BD266)+1,LEN(BD266))</f>
        <v>2.33</v>
      </c>
      <c r="BG266" s="65" t="str">
        <f>MID(LEFT(BD266,FIND(")",BD266)-1),FIND("–",BD266)+1,LEN(BD266))</f>
        <v>17.07</v>
      </c>
      <c r="BH266" s="65" t="s">
        <v>22</v>
      </c>
      <c r="BI266" s="68" t="s">
        <v>22</v>
      </c>
      <c r="CD266" s="158"/>
      <c r="CH266" s="158"/>
      <c r="CV266" s="68"/>
      <c r="CZ266" s="68"/>
    </row>
    <row r="267" spans="1:105" s="65" customFormat="1">
      <c r="A267" s="65" t="s">
        <v>624</v>
      </c>
      <c r="L267" s="68"/>
      <c r="N267" s="128"/>
      <c r="Z267" s="68"/>
      <c r="AE267" s="70"/>
      <c r="AJ267" s="65" t="s">
        <v>27</v>
      </c>
      <c r="AK267" s="65" t="s">
        <v>633</v>
      </c>
      <c r="AL267" s="65">
        <v>3</v>
      </c>
      <c r="AM267" s="73" t="s">
        <v>344</v>
      </c>
      <c r="AN267" s="65" t="s">
        <v>658</v>
      </c>
      <c r="AO267" s="73" t="s">
        <v>420</v>
      </c>
      <c r="AP267" s="73" t="s">
        <v>946</v>
      </c>
      <c r="AQ267" s="65" t="s">
        <v>23</v>
      </c>
      <c r="AR267" s="65" t="s">
        <v>24</v>
      </c>
      <c r="AS267" s="65" t="s">
        <v>643</v>
      </c>
      <c r="AT267" s="65" t="s">
        <v>659</v>
      </c>
      <c r="AU267" s="86" t="s">
        <v>349</v>
      </c>
      <c r="AV267" s="65" t="str">
        <f t="shared" si="355"/>
        <v>20</v>
      </c>
      <c r="AW267" s="69" t="str">
        <f t="shared" si="356"/>
        <v>100</v>
      </c>
      <c r="AX267" s="65">
        <v>20</v>
      </c>
      <c r="AY267" s="58" t="s">
        <v>652</v>
      </c>
      <c r="AZ267" s="65" t="str">
        <f t="shared" si="357"/>
        <v>1.25</v>
      </c>
      <c r="BA267" s="65" t="str">
        <f t="shared" si="358"/>
        <v>1.25</v>
      </c>
      <c r="BB267" s="65" t="str">
        <f t="shared" si="359"/>
        <v>1.25</v>
      </c>
      <c r="BC267" s="65">
        <v>20</v>
      </c>
      <c r="BD267" s="58" t="s">
        <v>653</v>
      </c>
      <c r="BE267" s="65" t="str">
        <f>LEFT(BD267,FIND(" ", BD267)-1)</f>
        <v>49.25</v>
      </c>
      <c r="BF267" s="65" t="str">
        <f>MID(LEFT(BD267,FIND("–",BD267)-1),FIND("(",BD267)+1,LEN(BD267))</f>
        <v>33.17</v>
      </c>
      <c r="BG267" s="65" t="str">
        <f>MID(LEFT(BD267,FIND(")",BD267)-1),FIND("–",BD267)+1,LEN(BD267))</f>
        <v>73.12</v>
      </c>
      <c r="BH267" s="65" t="s">
        <v>22</v>
      </c>
      <c r="BI267" s="68" t="s">
        <v>22</v>
      </c>
      <c r="CD267" s="158"/>
      <c r="CH267" s="158"/>
      <c r="CV267" s="68"/>
      <c r="CZ267" s="68"/>
    </row>
    <row r="268" spans="1:105" s="65" customFormat="1">
      <c r="A268" s="65" t="s">
        <v>624</v>
      </c>
      <c r="L268" s="68"/>
      <c r="N268" s="128"/>
      <c r="Z268" s="68"/>
      <c r="AE268" s="70"/>
      <c r="AJ268" s="65" t="s">
        <v>27</v>
      </c>
      <c r="AK268" s="75" t="s">
        <v>635</v>
      </c>
      <c r="AL268" s="65">
        <v>4</v>
      </c>
      <c r="AM268" s="73" t="s">
        <v>344</v>
      </c>
      <c r="AN268" s="65" t="s">
        <v>658</v>
      </c>
      <c r="AO268" s="73" t="s">
        <v>420</v>
      </c>
      <c r="AP268" s="73" t="s">
        <v>946</v>
      </c>
      <c r="AQ268" s="65" t="s">
        <v>23</v>
      </c>
      <c r="AR268" s="65" t="s">
        <v>24</v>
      </c>
      <c r="AS268" s="65" t="s">
        <v>643</v>
      </c>
      <c r="AT268" s="65" t="s">
        <v>659</v>
      </c>
      <c r="AU268" s="86" t="s">
        <v>647</v>
      </c>
      <c r="AV268" s="65" t="str">
        <f t="shared" ref="AV268:AV271" si="363">MID(LEFT(AU268,FIND(" (",AU268)-1),FIND("/",AU268)+1,LEN(AU268))</f>
        <v>9</v>
      </c>
      <c r="AW268" s="69" t="str">
        <f t="shared" ref="AW268:AW271" si="364">MID(LEFT(AU268,FIND("%",AU268)-1),FIND("(",AU268)+1,LEN(AU268))</f>
        <v>56</v>
      </c>
      <c r="AX268" s="65">
        <v>9</v>
      </c>
      <c r="AY268" s="58" t="s">
        <v>80</v>
      </c>
      <c r="AZ268" s="65" t="str">
        <f t="shared" ref="AZ268:AZ271" si="365">LEFT(AY268,FIND(" ", AY268)-1)</f>
        <v>1</v>
      </c>
      <c r="BA268" s="65" t="str">
        <f t="shared" ref="BA268:BA271" si="366">MID(LEFT(AY268,FIND("–",AY268)-1),FIND("(",AY268)+1,LEN(AY268))</f>
        <v>1</v>
      </c>
      <c r="BB268" s="65" t="str">
        <f t="shared" ref="BB268:BB271" si="367">MID(LEFT(AY268,FIND(")",AY268)-1),FIND("–",AY268)+1,LEN(AY268))</f>
        <v>1</v>
      </c>
      <c r="BC268" s="65">
        <v>9</v>
      </c>
      <c r="BD268" s="58" t="s">
        <v>651</v>
      </c>
      <c r="BE268" s="65" t="str">
        <f t="shared" ref="BE268:BE272" si="368">LEFT(BD268,FIND(" ", BD268)-1)</f>
        <v>3.67</v>
      </c>
      <c r="BF268" s="65" t="str">
        <f t="shared" ref="BF268:BF272" si="369">MID(LEFT(BD268,FIND("–",BD268)-1),FIND("(",BD268)+1,LEN(BD268))</f>
        <v>1.58</v>
      </c>
      <c r="BG268" s="65" t="str">
        <f t="shared" ref="BG268:BG272" si="370">MID(LEFT(BD268,FIND(")",BD268)-1),FIND("–",BD268)+1,LEN(BD268))</f>
        <v>8.57</v>
      </c>
      <c r="BH268" s="65" t="s">
        <v>22</v>
      </c>
      <c r="BI268" s="68" t="s">
        <v>22</v>
      </c>
      <c r="CD268" s="158"/>
      <c r="CH268" s="158"/>
      <c r="CV268" s="68"/>
      <c r="CZ268" s="68"/>
    </row>
    <row r="269" spans="1:105" s="65" customFormat="1">
      <c r="A269" s="65" t="s">
        <v>624</v>
      </c>
      <c r="L269" s="68"/>
      <c r="N269" s="128"/>
      <c r="Z269" s="74"/>
      <c r="AE269" s="68"/>
      <c r="AJ269" s="65" t="s">
        <v>27</v>
      </c>
      <c r="AK269" s="65" t="s">
        <v>636</v>
      </c>
      <c r="AL269" s="65">
        <v>5</v>
      </c>
      <c r="AM269" s="73" t="s">
        <v>344</v>
      </c>
      <c r="AN269" s="65" t="s">
        <v>658</v>
      </c>
      <c r="AO269" s="73" t="s">
        <v>420</v>
      </c>
      <c r="AP269" s="73" t="s">
        <v>946</v>
      </c>
      <c r="AQ269" s="65" t="s">
        <v>23</v>
      </c>
      <c r="AR269" s="65" t="s">
        <v>24</v>
      </c>
      <c r="AS269" s="65" t="s">
        <v>643</v>
      </c>
      <c r="AT269" s="65" t="s">
        <v>659</v>
      </c>
      <c r="AU269" s="86" t="s">
        <v>648</v>
      </c>
      <c r="AV269" s="65" t="str">
        <f t="shared" si="363"/>
        <v>9</v>
      </c>
      <c r="AW269" s="69" t="str">
        <f t="shared" si="364"/>
        <v>89</v>
      </c>
      <c r="AX269" s="65">
        <v>9</v>
      </c>
      <c r="AY269" s="58" t="s">
        <v>80</v>
      </c>
      <c r="AZ269" s="65" t="str">
        <f t="shared" si="365"/>
        <v>1</v>
      </c>
      <c r="BA269" s="65" t="str">
        <f t="shared" si="366"/>
        <v>1</v>
      </c>
      <c r="BB269" s="65" t="str">
        <f t="shared" si="367"/>
        <v>1</v>
      </c>
      <c r="BC269" s="65">
        <v>9</v>
      </c>
      <c r="BD269" s="58" t="s">
        <v>698</v>
      </c>
      <c r="BE269" s="65" t="str">
        <f t="shared" si="368"/>
        <v>10.80</v>
      </c>
      <c r="BF269" s="65" t="str">
        <f t="shared" si="369"/>
        <v>4.39</v>
      </c>
      <c r="BG269" s="65" t="str">
        <f t="shared" si="370"/>
        <v>26.60</v>
      </c>
      <c r="BH269" s="65" t="s">
        <v>22</v>
      </c>
      <c r="BI269" s="68" t="s">
        <v>22</v>
      </c>
      <c r="CD269" s="158"/>
      <c r="CH269" s="158"/>
      <c r="CV269" s="68"/>
      <c r="CZ269" s="68"/>
    </row>
    <row r="270" spans="1:105" s="65" customFormat="1">
      <c r="A270" s="65" t="s">
        <v>624</v>
      </c>
      <c r="L270" s="68"/>
      <c r="N270" s="128"/>
      <c r="Z270" s="74"/>
      <c r="AE270" s="68"/>
      <c r="AJ270" s="65" t="s">
        <v>27</v>
      </c>
      <c r="AK270" s="65" t="s">
        <v>637</v>
      </c>
      <c r="AL270" s="65">
        <v>6</v>
      </c>
      <c r="AM270" s="73" t="s">
        <v>344</v>
      </c>
      <c r="AN270" s="65" t="s">
        <v>658</v>
      </c>
      <c r="AO270" s="73" t="s">
        <v>420</v>
      </c>
      <c r="AP270" s="73" t="s">
        <v>946</v>
      </c>
      <c r="AQ270" s="65" t="s">
        <v>23</v>
      </c>
      <c r="AR270" s="65" t="s">
        <v>24</v>
      </c>
      <c r="AS270" s="65" t="s">
        <v>643</v>
      </c>
      <c r="AT270" s="65" t="s">
        <v>659</v>
      </c>
      <c r="AU270" s="86" t="s">
        <v>349</v>
      </c>
      <c r="AV270" s="65" t="str">
        <f t="shared" si="363"/>
        <v>20</v>
      </c>
      <c r="AW270" s="69" t="str">
        <f t="shared" si="364"/>
        <v>100</v>
      </c>
      <c r="AX270" s="65">
        <v>20</v>
      </c>
      <c r="AY270" s="58" t="s">
        <v>652</v>
      </c>
      <c r="AZ270" s="65" t="str">
        <f t="shared" si="365"/>
        <v>1.25</v>
      </c>
      <c r="BA270" s="65" t="str">
        <f t="shared" si="366"/>
        <v>1.25</v>
      </c>
      <c r="BB270" s="65" t="str">
        <f t="shared" si="367"/>
        <v>1.25</v>
      </c>
      <c r="BC270" s="65">
        <v>20</v>
      </c>
      <c r="BD270" s="58" t="s">
        <v>654</v>
      </c>
      <c r="BE270" s="65" t="str">
        <f t="shared" si="368"/>
        <v>45.95</v>
      </c>
      <c r="BF270" s="65" t="str">
        <f t="shared" si="369"/>
        <v>32.11</v>
      </c>
      <c r="BG270" s="65" t="str">
        <f t="shared" si="370"/>
        <v>65.76</v>
      </c>
      <c r="BH270" s="65" t="s">
        <v>22</v>
      </c>
      <c r="BI270" s="68" t="s">
        <v>22</v>
      </c>
      <c r="CD270" s="158"/>
      <c r="CH270" s="158"/>
      <c r="CV270" s="68"/>
      <c r="CZ270" s="68"/>
    </row>
    <row r="271" spans="1:105" s="65" customFormat="1">
      <c r="A271" s="65" t="s">
        <v>624</v>
      </c>
      <c r="L271" s="68"/>
      <c r="N271" s="128"/>
      <c r="Z271" s="74"/>
      <c r="AE271" s="68"/>
      <c r="AJ271" s="65" t="s">
        <v>60</v>
      </c>
      <c r="AK271" s="65" t="s">
        <v>632</v>
      </c>
      <c r="AL271" s="65">
        <v>1</v>
      </c>
      <c r="AM271" s="65" t="s">
        <v>425</v>
      </c>
      <c r="AN271" s="65" t="s">
        <v>661</v>
      </c>
      <c r="AO271" s="65" t="s">
        <v>662</v>
      </c>
      <c r="AP271" s="65" t="s">
        <v>954</v>
      </c>
      <c r="AQ271" s="65" t="s">
        <v>23</v>
      </c>
      <c r="AR271" s="65" t="s">
        <v>24</v>
      </c>
      <c r="AS271" s="65" t="s">
        <v>692</v>
      </c>
      <c r="AT271" s="65" t="s">
        <v>695</v>
      </c>
      <c r="AU271" s="86" t="s">
        <v>646</v>
      </c>
      <c r="AV271" s="65" t="str">
        <f t="shared" si="363"/>
        <v>9</v>
      </c>
      <c r="AW271" s="65" t="str">
        <f t="shared" si="364"/>
        <v>67</v>
      </c>
      <c r="AX271" s="65">
        <v>9</v>
      </c>
      <c r="AY271" s="58" t="s">
        <v>663</v>
      </c>
      <c r="AZ271" s="65" t="str">
        <f t="shared" si="365"/>
        <v>0.00</v>
      </c>
      <c r="BA271" s="65" t="str">
        <f t="shared" si="366"/>
        <v>0.00</v>
      </c>
      <c r="BB271" s="65" t="str">
        <f t="shared" si="367"/>
        <v>0.10</v>
      </c>
      <c r="BC271" s="65">
        <v>9</v>
      </c>
      <c r="BD271" s="58" t="s">
        <v>664</v>
      </c>
      <c r="BE271" s="65" t="str">
        <f t="shared" si="368"/>
        <v>0.60</v>
      </c>
      <c r="BF271" s="65" t="str">
        <f t="shared" si="369"/>
        <v>0.00</v>
      </c>
      <c r="BG271" s="65" t="str">
        <f t="shared" si="370"/>
        <v>1.45</v>
      </c>
      <c r="BH271" s="65">
        <v>10</v>
      </c>
      <c r="BI271" s="68" t="s">
        <v>22</v>
      </c>
      <c r="CD271" s="158"/>
      <c r="CH271" s="158"/>
      <c r="CV271" s="68"/>
      <c r="CZ271" s="68"/>
    </row>
    <row r="272" spans="1:105" s="65" customFormat="1">
      <c r="A272" s="65" t="s">
        <v>624</v>
      </c>
      <c r="L272" s="68"/>
      <c r="N272" s="128"/>
      <c r="Z272" s="74"/>
      <c r="AE272" s="68"/>
      <c r="AJ272" s="65" t="s">
        <v>60</v>
      </c>
      <c r="AK272" s="65" t="s">
        <v>634</v>
      </c>
      <c r="AL272" s="65">
        <v>2</v>
      </c>
      <c r="AM272" s="65" t="s">
        <v>425</v>
      </c>
      <c r="AN272" s="65" t="s">
        <v>661</v>
      </c>
      <c r="AO272" s="65" t="s">
        <v>662</v>
      </c>
      <c r="AP272" s="65" t="s">
        <v>954</v>
      </c>
      <c r="AQ272" s="65" t="s">
        <v>23</v>
      </c>
      <c r="AR272" s="65" t="s">
        <v>24</v>
      </c>
      <c r="AS272" s="65" t="s">
        <v>692</v>
      </c>
      <c r="AT272" s="65" t="s">
        <v>695</v>
      </c>
      <c r="AU272" s="86" t="s">
        <v>648</v>
      </c>
      <c r="AV272" s="65" t="str">
        <f t="shared" ref="AV272:AV282" si="371">MID(LEFT(AU272,FIND(" (",AU272)-1),FIND("/",AU272)+1,LEN(AU272))</f>
        <v>9</v>
      </c>
      <c r="AW272" s="65" t="str">
        <f t="shared" ref="AW272:AW282" si="372">MID(LEFT(AU272,FIND("%",AU272)-1),FIND("(",AU272)+1,LEN(AU272))</f>
        <v>89</v>
      </c>
      <c r="AX272" s="65">
        <v>9</v>
      </c>
      <c r="AY272" s="58" t="s">
        <v>663</v>
      </c>
      <c r="AZ272" s="65" t="str">
        <f t="shared" ref="AZ272" si="373">LEFT(AY272,FIND(" ", AY272)-1)</f>
        <v>0.00</v>
      </c>
      <c r="BA272" s="65" t="str">
        <f t="shared" ref="BA272" si="374">MID(LEFT(AY272,FIND("–",AY272)-1),FIND("(",AY272)+1,LEN(AY272))</f>
        <v>0.00</v>
      </c>
      <c r="BB272" s="65" t="str">
        <f t="shared" ref="BB272" si="375">MID(LEFT(AY272,FIND(")",AY272)-1),FIND("–",AY272)+1,LEN(AY272))</f>
        <v>0.10</v>
      </c>
      <c r="BC272" s="65">
        <v>9</v>
      </c>
      <c r="BD272" s="58" t="s">
        <v>665</v>
      </c>
      <c r="BE272" s="65" t="str">
        <f t="shared" si="368"/>
        <v>1.10</v>
      </c>
      <c r="BF272" s="65" t="str">
        <f t="shared" si="369"/>
        <v>0.60</v>
      </c>
      <c r="BG272" s="65" t="str">
        <f t="shared" si="370"/>
        <v>2.75</v>
      </c>
      <c r="BH272" s="65">
        <v>10</v>
      </c>
      <c r="BI272" s="68" t="s">
        <v>22</v>
      </c>
      <c r="CD272" s="158"/>
      <c r="CH272" s="158"/>
      <c r="CV272" s="68"/>
      <c r="CZ272" s="68"/>
    </row>
    <row r="273" spans="1:104" s="65" customFormat="1">
      <c r="A273" s="65" t="s">
        <v>624</v>
      </c>
      <c r="L273" s="68"/>
      <c r="N273" s="128"/>
      <c r="Z273" s="74"/>
      <c r="AE273" s="68"/>
      <c r="AJ273" s="65" t="s">
        <v>60</v>
      </c>
      <c r="AK273" s="65" t="s">
        <v>633</v>
      </c>
      <c r="AL273" s="65">
        <v>3</v>
      </c>
      <c r="AM273" s="65" t="s">
        <v>425</v>
      </c>
      <c r="AN273" s="65" t="s">
        <v>661</v>
      </c>
      <c r="AO273" s="65" t="s">
        <v>662</v>
      </c>
      <c r="AP273" s="65" t="s">
        <v>954</v>
      </c>
      <c r="AQ273" s="65" t="s">
        <v>23</v>
      </c>
      <c r="AR273" s="65" t="s">
        <v>24</v>
      </c>
      <c r="AS273" s="65" t="s">
        <v>692</v>
      </c>
      <c r="AT273" s="65" t="s">
        <v>695</v>
      </c>
      <c r="AU273" s="86" t="s">
        <v>354</v>
      </c>
      <c r="AV273" s="65" t="str">
        <f t="shared" si="371"/>
        <v>20</v>
      </c>
      <c r="AW273" s="65" t="str">
        <f t="shared" si="372"/>
        <v>85</v>
      </c>
      <c r="AX273" s="65">
        <v>20</v>
      </c>
      <c r="AY273" s="58" t="s">
        <v>681</v>
      </c>
      <c r="AZ273" s="65" t="str">
        <f>LEFT(AY273,FIND(" ", AY273)-1)</f>
        <v>0.00</v>
      </c>
      <c r="BA273" s="65" t="str">
        <f>MID(LEFT(AY273,FIND("–",AY273)-1),FIND("(",AY273)+1,LEN(AY273))</f>
        <v>0.00</v>
      </c>
      <c r="BB273" s="65" t="str">
        <f>MID(LEFT(AY273,FIND(")",AY273)-1),FIND("–",AY273)+1,LEN(AY273))</f>
        <v>0.08</v>
      </c>
      <c r="BC273" s="65">
        <v>20</v>
      </c>
      <c r="BD273" s="58" t="s">
        <v>682</v>
      </c>
      <c r="BE273" s="65" t="str">
        <f>LEFT(BD273,FIND(" ", BD273)-1)</f>
        <v>2.50</v>
      </c>
      <c r="BF273" s="65" t="str">
        <f>MID(LEFT(BD273,FIND("–",BD273)-1),FIND("(",BD273)+1,LEN(BD273))</f>
        <v>0.20</v>
      </c>
      <c r="BG273" s="65" t="str">
        <f>MID(LEFT(BD273,FIND(")",BD273)-1),FIND("–",BD273)+1,LEN(BD273))</f>
        <v>3.28</v>
      </c>
      <c r="BH273" s="65">
        <v>10</v>
      </c>
      <c r="BI273" s="68" t="s">
        <v>22</v>
      </c>
      <c r="CD273" s="158"/>
      <c r="CH273" s="158"/>
      <c r="CV273" s="68"/>
      <c r="CZ273" s="68"/>
    </row>
    <row r="274" spans="1:104" s="65" customFormat="1">
      <c r="A274" s="65" t="s">
        <v>624</v>
      </c>
      <c r="L274" s="68"/>
      <c r="N274" s="128"/>
      <c r="Z274" s="74"/>
      <c r="AE274" s="68"/>
      <c r="AJ274" s="65" t="s">
        <v>60</v>
      </c>
      <c r="AK274" s="75" t="s">
        <v>635</v>
      </c>
      <c r="AL274" s="65">
        <v>4</v>
      </c>
      <c r="AM274" s="65" t="s">
        <v>425</v>
      </c>
      <c r="AN274" s="65" t="s">
        <v>661</v>
      </c>
      <c r="AO274" s="65" t="s">
        <v>662</v>
      </c>
      <c r="AP274" s="65" t="s">
        <v>954</v>
      </c>
      <c r="AQ274" s="65" t="s">
        <v>23</v>
      </c>
      <c r="AR274" s="65" t="s">
        <v>24</v>
      </c>
      <c r="AS274" s="65" t="s">
        <v>692</v>
      </c>
      <c r="AT274" s="65" t="s">
        <v>695</v>
      </c>
      <c r="AU274" s="86" t="s">
        <v>646</v>
      </c>
      <c r="AV274" s="65" t="str">
        <f t="shared" si="371"/>
        <v>9</v>
      </c>
      <c r="AW274" s="65" t="str">
        <f t="shared" si="372"/>
        <v>67</v>
      </c>
      <c r="AX274" s="65">
        <v>9</v>
      </c>
      <c r="AY274" s="58" t="s">
        <v>663</v>
      </c>
      <c r="AZ274" s="65" t="str">
        <f t="shared" ref="AZ274:AZ275" si="376">LEFT(AY274,FIND(" ", AY274)-1)</f>
        <v>0.00</v>
      </c>
      <c r="BA274" s="65" t="str">
        <f t="shared" ref="BA274:BA275" si="377">MID(LEFT(AY274,FIND("–",AY274)-1),FIND("(",AY274)+1,LEN(AY274))</f>
        <v>0.00</v>
      </c>
      <c r="BB274" s="65" t="str">
        <f t="shared" ref="BB274:BB275" si="378">MID(LEFT(AY274,FIND(")",AY274)-1),FIND("–",AY274)+1,LEN(AY274))</f>
        <v>0.10</v>
      </c>
      <c r="BC274" s="65">
        <v>9</v>
      </c>
      <c r="BD274" s="58" t="s">
        <v>666</v>
      </c>
      <c r="BE274" s="65" t="str">
        <f t="shared" ref="BE274:BE275" si="379">LEFT(BD274,FIND(" ", BD274)-1)</f>
        <v>0.20</v>
      </c>
      <c r="BF274" s="65" t="str">
        <f t="shared" ref="BF274:BF275" si="380">MID(LEFT(BD274,FIND("–",BD274)-1),FIND("(",BD274)+1,LEN(BD274))</f>
        <v>0.00</v>
      </c>
      <c r="BG274" s="65" t="str">
        <f t="shared" ref="BG274:BG275" si="381">MID(LEFT(BD274,FIND(")",BD274)-1),FIND("–",BD274)+1,LEN(BD274))</f>
        <v>2.60</v>
      </c>
      <c r="BH274" s="65">
        <v>10</v>
      </c>
      <c r="BI274" s="68" t="s">
        <v>22</v>
      </c>
      <c r="CD274" s="158"/>
      <c r="CH274" s="158"/>
      <c r="CV274" s="68"/>
      <c r="CZ274" s="68"/>
    </row>
    <row r="275" spans="1:104" s="65" customFormat="1">
      <c r="A275" s="65" t="s">
        <v>624</v>
      </c>
      <c r="L275" s="68"/>
      <c r="N275" s="128"/>
      <c r="Z275" s="74"/>
      <c r="AE275" s="68"/>
      <c r="AJ275" s="65" t="s">
        <v>60</v>
      </c>
      <c r="AK275" s="65" t="s">
        <v>636</v>
      </c>
      <c r="AL275" s="65">
        <v>5</v>
      </c>
      <c r="AM275" s="65" t="s">
        <v>425</v>
      </c>
      <c r="AN275" s="65" t="s">
        <v>661</v>
      </c>
      <c r="AO275" s="65" t="s">
        <v>662</v>
      </c>
      <c r="AP275" s="65" t="s">
        <v>954</v>
      </c>
      <c r="AQ275" s="65" t="s">
        <v>23</v>
      </c>
      <c r="AR275" s="65" t="s">
        <v>24</v>
      </c>
      <c r="AS275" s="65" t="s">
        <v>692</v>
      </c>
      <c r="AT275" s="65" t="s">
        <v>695</v>
      </c>
      <c r="AU275" s="86" t="s">
        <v>646</v>
      </c>
      <c r="AV275" s="65" t="str">
        <f t="shared" si="371"/>
        <v>9</v>
      </c>
      <c r="AW275" s="65" t="str">
        <f t="shared" si="372"/>
        <v>67</v>
      </c>
      <c r="AX275" s="65">
        <v>9</v>
      </c>
      <c r="AY275" s="58" t="s">
        <v>663</v>
      </c>
      <c r="AZ275" s="65" t="str">
        <f t="shared" si="376"/>
        <v>0.00</v>
      </c>
      <c r="BA275" s="65" t="str">
        <f t="shared" si="377"/>
        <v>0.00</v>
      </c>
      <c r="BB275" s="65" t="str">
        <f t="shared" si="378"/>
        <v>0.10</v>
      </c>
      <c r="BC275" s="65">
        <v>9</v>
      </c>
      <c r="BD275" s="58" t="s">
        <v>667</v>
      </c>
      <c r="BE275" s="65" t="str">
        <f t="shared" si="379"/>
        <v>1.60</v>
      </c>
      <c r="BF275" s="65" t="str">
        <f t="shared" si="380"/>
        <v>0.00</v>
      </c>
      <c r="BG275" s="65" t="str">
        <f t="shared" si="381"/>
        <v>2.35</v>
      </c>
      <c r="BH275" s="65">
        <v>10</v>
      </c>
      <c r="BI275" s="68" t="s">
        <v>22</v>
      </c>
      <c r="CD275" s="158"/>
      <c r="CH275" s="158"/>
      <c r="CV275" s="68"/>
      <c r="CZ275" s="68"/>
    </row>
    <row r="276" spans="1:104" s="65" customFormat="1">
      <c r="A276" s="65" t="s">
        <v>624</v>
      </c>
      <c r="L276" s="68"/>
      <c r="N276" s="128"/>
      <c r="Z276" s="74"/>
      <c r="AE276" s="68"/>
      <c r="AJ276" s="65" t="s">
        <v>60</v>
      </c>
      <c r="AK276" s="65" t="s">
        <v>637</v>
      </c>
      <c r="AL276" s="65">
        <v>6</v>
      </c>
      <c r="AM276" s="65" t="s">
        <v>425</v>
      </c>
      <c r="AN276" s="65" t="s">
        <v>661</v>
      </c>
      <c r="AO276" s="65" t="s">
        <v>662</v>
      </c>
      <c r="AP276" s="65" t="s">
        <v>954</v>
      </c>
      <c r="AQ276" s="65" t="s">
        <v>23</v>
      </c>
      <c r="AR276" s="65" t="s">
        <v>24</v>
      </c>
      <c r="AS276" s="65" t="s">
        <v>692</v>
      </c>
      <c r="AT276" s="65" t="s">
        <v>695</v>
      </c>
      <c r="AU276" s="86" t="s">
        <v>349</v>
      </c>
      <c r="AV276" s="65" t="str">
        <f t="shared" si="371"/>
        <v>20</v>
      </c>
      <c r="AW276" s="65" t="str">
        <f t="shared" si="372"/>
        <v>100</v>
      </c>
      <c r="AX276" s="65">
        <v>20</v>
      </c>
      <c r="AY276" s="58" t="s">
        <v>157</v>
      </c>
      <c r="AZ276" s="65" t="str">
        <f>LEFT(AY276,FIND(" ", AY276)-1)</f>
        <v>0.00</v>
      </c>
      <c r="BA276" s="65" t="str">
        <f>MID(LEFT(AY276,FIND("–",AY276)-1),FIND("(",AY276)+1,LEN(AY276))</f>
        <v>0.00</v>
      </c>
      <c r="BB276" s="65" t="str">
        <f>MID(LEFT(AY276,FIND(")",AY276)-1),FIND("–",AY276)+1,LEN(AY276))</f>
        <v>0.00</v>
      </c>
      <c r="BC276" s="65">
        <v>20</v>
      </c>
      <c r="BD276" s="58" t="s">
        <v>683</v>
      </c>
      <c r="BE276" s="65" t="str">
        <f>LEFT(BD276,FIND(" ", BD276)-1)</f>
        <v>1.30</v>
      </c>
      <c r="BF276" s="65" t="str">
        <f>MID(LEFT(BD276,FIND("–",BD276)-1),FIND("(",BD276)+1,LEN(BD276))</f>
        <v>0.33</v>
      </c>
      <c r="BG276" s="65" t="str">
        <f>MID(LEFT(BD276,FIND(")",BD276)-1),FIND("–",BD276)+1,LEN(BD276))</f>
        <v>2.28</v>
      </c>
      <c r="BH276" s="65">
        <v>10</v>
      </c>
      <c r="BI276" s="68" t="s">
        <v>22</v>
      </c>
      <c r="CD276" s="158"/>
      <c r="CH276" s="158"/>
      <c r="CV276" s="68"/>
      <c r="CZ276" s="68"/>
    </row>
    <row r="277" spans="1:104" s="65" customFormat="1">
      <c r="A277" s="65" t="s">
        <v>624</v>
      </c>
      <c r="L277" s="68"/>
      <c r="N277" s="128"/>
      <c r="Z277" s="74"/>
      <c r="AE277" s="68"/>
      <c r="AJ277" s="65" t="s">
        <v>60</v>
      </c>
      <c r="AK277" s="65" t="s">
        <v>632</v>
      </c>
      <c r="AL277" s="65">
        <v>1</v>
      </c>
      <c r="AM277" s="65" t="s">
        <v>426</v>
      </c>
      <c r="AN277" s="65" t="s">
        <v>661</v>
      </c>
      <c r="AO277" s="65" t="s">
        <v>662</v>
      </c>
      <c r="AP277" s="65" t="s">
        <v>954</v>
      </c>
      <c r="AQ277" s="65" t="s">
        <v>23</v>
      </c>
      <c r="AR277" s="65" t="s">
        <v>24</v>
      </c>
      <c r="AS277" s="65" t="s">
        <v>692</v>
      </c>
      <c r="AT277" s="65" t="s">
        <v>695</v>
      </c>
      <c r="AU277" s="86" t="s">
        <v>646</v>
      </c>
      <c r="AV277" s="65" t="str">
        <f t="shared" si="371"/>
        <v>9</v>
      </c>
      <c r="AW277" s="65" t="str">
        <f t="shared" si="372"/>
        <v>67</v>
      </c>
      <c r="AX277" s="65">
        <v>9</v>
      </c>
      <c r="AY277" s="58" t="s">
        <v>663</v>
      </c>
      <c r="AZ277" s="65" t="str">
        <f t="shared" ref="AZ277:AZ278" si="382">LEFT(AY277,FIND(" ", AY277)-1)</f>
        <v>0.00</v>
      </c>
      <c r="BA277" s="65" t="str">
        <f t="shared" ref="BA277:BA278" si="383">MID(LEFT(AY277,FIND("–",AY277)-1),FIND("(",AY277)+1,LEN(AY277))</f>
        <v>0.00</v>
      </c>
      <c r="BB277" s="65" t="str">
        <f t="shared" ref="BB277:BB278" si="384">MID(LEFT(AY277,FIND(")",AY277)-1),FIND("–",AY277)+1,LEN(AY277))</f>
        <v>0.10</v>
      </c>
      <c r="BC277" s="65">
        <v>9</v>
      </c>
      <c r="BD277" s="58" t="s">
        <v>669</v>
      </c>
      <c r="BE277" s="65" t="str">
        <f t="shared" ref="BE277:BE278" si="385">LEFT(BD277,FIND(" ", BD277)-1)</f>
        <v>0.30</v>
      </c>
      <c r="BF277" s="65" t="str">
        <f t="shared" ref="BF277:BF278" si="386">MID(LEFT(BD277,FIND("–",BD277)-1),FIND("(",BD277)+1,LEN(BD277))</f>
        <v>0.00</v>
      </c>
      <c r="BG277" s="65" t="str">
        <f t="shared" ref="BG277:BG278" si="387">MID(LEFT(BD277,FIND(")",BD277)-1),FIND("–",BD277)+1,LEN(BD277))</f>
        <v>1.00</v>
      </c>
      <c r="BH277" s="65">
        <v>10</v>
      </c>
      <c r="BI277" s="68" t="s">
        <v>22</v>
      </c>
      <c r="CD277" s="158"/>
      <c r="CH277" s="158"/>
      <c r="CV277" s="68"/>
      <c r="CZ277" s="68"/>
    </row>
    <row r="278" spans="1:104" s="65" customFormat="1">
      <c r="A278" s="65" t="s">
        <v>624</v>
      </c>
      <c r="L278" s="68"/>
      <c r="N278" s="128"/>
      <c r="Z278" s="74"/>
      <c r="AE278" s="68"/>
      <c r="AJ278" s="65" t="s">
        <v>60</v>
      </c>
      <c r="AK278" s="65" t="s">
        <v>634</v>
      </c>
      <c r="AL278" s="65">
        <v>2</v>
      </c>
      <c r="AM278" s="65" t="s">
        <v>426</v>
      </c>
      <c r="AN278" s="65" t="s">
        <v>661</v>
      </c>
      <c r="AO278" s="65" t="s">
        <v>662</v>
      </c>
      <c r="AP278" s="65" t="s">
        <v>954</v>
      </c>
      <c r="AQ278" s="65" t="s">
        <v>23</v>
      </c>
      <c r="AR278" s="65" t="s">
        <v>24</v>
      </c>
      <c r="AS278" s="65" t="s">
        <v>692</v>
      </c>
      <c r="AT278" s="65" t="s">
        <v>695</v>
      </c>
      <c r="AU278" s="86" t="s">
        <v>648</v>
      </c>
      <c r="AV278" s="65" t="str">
        <f t="shared" si="371"/>
        <v>9</v>
      </c>
      <c r="AW278" s="65" t="str">
        <f t="shared" si="372"/>
        <v>89</v>
      </c>
      <c r="AX278" s="65">
        <v>9</v>
      </c>
      <c r="AY278" s="58" t="s">
        <v>668</v>
      </c>
      <c r="AZ278" s="65" t="str">
        <f t="shared" si="382"/>
        <v>0.00</v>
      </c>
      <c r="BA278" s="65" t="str">
        <f t="shared" si="383"/>
        <v>0.00</v>
      </c>
      <c r="BB278" s="65" t="str">
        <f t="shared" si="384"/>
        <v>0.05</v>
      </c>
      <c r="BC278" s="65">
        <v>9</v>
      </c>
      <c r="BD278" s="58" t="s">
        <v>670</v>
      </c>
      <c r="BE278" s="65" t="str">
        <f t="shared" si="385"/>
        <v>1.40</v>
      </c>
      <c r="BF278" s="65" t="str">
        <f t="shared" si="386"/>
        <v>0.40</v>
      </c>
      <c r="BG278" s="65" t="str">
        <f t="shared" si="387"/>
        <v>2.05</v>
      </c>
      <c r="BH278" s="65">
        <v>10</v>
      </c>
      <c r="BI278" s="68" t="s">
        <v>22</v>
      </c>
      <c r="CD278" s="158"/>
      <c r="CH278" s="158"/>
      <c r="CV278" s="68"/>
      <c r="CZ278" s="68"/>
    </row>
    <row r="279" spans="1:104" s="65" customFormat="1">
      <c r="A279" s="65" t="s">
        <v>624</v>
      </c>
      <c r="L279" s="68"/>
      <c r="N279" s="128"/>
      <c r="Z279" s="74"/>
      <c r="AE279" s="68"/>
      <c r="AJ279" s="65" t="s">
        <v>60</v>
      </c>
      <c r="AK279" s="65" t="s">
        <v>633</v>
      </c>
      <c r="AL279" s="65">
        <v>3</v>
      </c>
      <c r="AM279" s="65" t="s">
        <v>426</v>
      </c>
      <c r="AN279" s="65" t="s">
        <v>661</v>
      </c>
      <c r="AO279" s="65" t="s">
        <v>662</v>
      </c>
      <c r="AP279" s="65" t="s">
        <v>954</v>
      </c>
      <c r="AQ279" s="65" t="s">
        <v>23</v>
      </c>
      <c r="AR279" s="65" t="s">
        <v>24</v>
      </c>
      <c r="AS279" s="65" t="s">
        <v>692</v>
      </c>
      <c r="AT279" s="65" t="s">
        <v>695</v>
      </c>
      <c r="AU279" s="86" t="s">
        <v>354</v>
      </c>
      <c r="AV279" s="65" t="str">
        <f t="shared" si="371"/>
        <v>20</v>
      </c>
      <c r="AW279" s="65" t="str">
        <f t="shared" si="372"/>
        <v>85</v>
      </c>
      <c r="AX279" s="65">
        <v>20</v>
      </c>
      <c r="AY279" s="58" t="s">
        <v>157</v>
      </c>
      <c r="AZ279" s="65" t="str">
        <f t="shared" ref="AZ279" si="388">LEFT(AY279,FIND(" ", AY279)-1)</f>
        <v>0.00</v>
      </c>
      <c r="BA279" s="65" t="str">
        <f t="shared" ref="BA279" si="389">MID(LEFT(AY279,FIND("–",AY279)-1),FIND("(",AY279)+1,LEN(AY279))</f>
        <v>0.00</v>
      </c>
      <c r="BB279" s="65" t="str">
        <f t="shared" ref="BB279" si="390">MID(LEFT(AY279,FIND(")",AY279)-1),FIND("–",AY279)+1,LEN(AY279))</f>
        <v>0.00</v>
      </c>
      <c r="BC279" s="65">
        <v>20</v>
      </c>
      <c r="BD279" s="58" t="s">
        <v>684</v>
      </c>
      <c r="BE279" s="65" t="str">
        <f>LEFT(BD279,FIND(" ", BD279)-1)</f>
        <v>1.30</v>
      </c>
      <c r="BF279" s="65" t="str">
        <f>MID(LEFT(BD279,FIND("–",BD279)-1),FIND("(",BD279)+1,LEN(BD279))</f>
        <v>0.20</v>
      </c>
      <c r="BG279" s="65" t="str">
        <f>MID(LEFT(BD279,FIND(")",BD279)-1),FIND("–",BD279)+1,LEN(BD279))</f>
        <v>3.50</v>
      </c>
      <c r="BH279" s="65">
        <v>10</v>
      </c>
      <c r="BI279" s="68" t="s">
        <v>22</v>
      </c>
      <c r="CD279" s="158"/>
      <c r="CH279" s="158"/>
      <c r="CV279" s="68"/>
      <c r="CZ279" s="68"/>
    </row>
    <row r="280" spans="1:104" s="65" customFormat="1">
      <c r="A280" s="65" t="s">
        <v>624</v>
      </c>
      <c r="L280" s="68"/>
      <c r="N280" s="128"/>
      <c r="Z280" s="74"/>
      <c r="AE280" s="68"/>
      <c r="AJ280" s="65" t="s">
        <v>60</v>
      </c>
      <c r="AK280" s="75" t="s">
        <v>635</v>
      </c>
      <c r="AL280" s="65">
        <v>4</v>
      </c>
      <c r="AM280" s="65" t="s">
        <v>426</v>
      </c>
      <c r="AN280" s="65" t="s">
        <v>661</v>
      </c>
      <c r="AO280" s="65" t="s">
        <v>662</v>
      </c>
      <c r="AP280" s="65" t="s">
        <v>954</v>
      </c>
      <c r="AQ280" s="65" t="s">
        <v>23</v>
      </c>
      <c r="AR280" s="65" t="s">
        <v>24</v>
      </c>
      <c r="AS280" s="65" t="s">
        <v>692</v>
      </c>
      <c r="AT280" s="65" t="s">
        <v>695</v>
      </c>
      <c r="AU280" s="86" t="s">
        <v>646</v>
      </c>
      <c r="AV280" s="65" t="str">
        <f t="shared" si="371"/>
        <v>9</v>
      </c>
      <c r="AW280" s="65" t="str">
        <f t="shared" si="372"/>
        <v>67</v>
      </c>
      <c r="AX280" s="65">
        <v>9</v>
      </c>
      <c r="AY280" s="58" t="s">
        <v>157</v>
      </c>
      <c r="AZ280" s="65" t="str">
        <f t="shared" ref="AZ280:AZ281" si="391">LEFT(AY280,FIND(" ", AY280)-1)</f>
        <v>0.00</v>
      </c>
      <c r="BA280" s="65" t="str">
        <f t="shared" ref="BA280:BA281" si="392">MID(LEFT(AY280,FIND("–",AY280)-1),FIND("(",AY280)+1,LEN(AY280))</f>
        <v>0.00</v>
      </c>
      <c r="BB280" s="65" t="str">
        <f t="shared" ref="BB280:BB281" si="393">MID(LEFT(AY280,FIND(")",AY280)-1),FIND("–",AY280)+1,LEN(AY280))</f>
        <v>0.00</v>
      </c>
      <c r="BC280" s="65">
        <v>9</v>
      </c>
      <c r="BD280" s="58" t="s">
        <v>671</v>
      </c>
      <c r="BE280" s="65" t="str">
        <f t="shared" ref="BE280:BE281" si="394">LEFT(BD280,FIND(" ", BD280)-1)</f>
        <v>0.40</v>
      </c>
      <c r="BF280" s="65" t="str">
        <f t="shared" ref="BF280:BF281" si="395">MID(LEFT(BD280,FIND("–",BD280)-1),FIND("(",BD280)+1,LEN(BD280))</f>
        <v>0.00</v>
      </c>
      <c r="BG280" s="65" t="str">
        <f t="shared" ref="BG280:BG281" si="396">MID(LEFT(BD280,FIND(")",BD280)-1),FIND("–",BD280)+1,LEN(BD280))</f>
        <v>2.10</v>
      </c>
      <c r="BH280" s="65">
        <v>10</v>
      </c>
      <c r="BI280" s="68" t="s">
        <v>22</v>
      </c>
      <c r="CD280" s="158"/>
      <c r="CH280" s="158"/>
      <c r="CV280" s="68"/>
      <c r="CZ280" s="68"/>
    </row>
    <row r="281" spans="1:104" s="65" customFormat="1">
      <c r="A281" s="65" t="s">
        <v>624</v>
      </c>
      <c r="L281" s="68"/>
      <c r="N281" s="128"/>
      <c r="Z281" s="74"/>
      <c r="AE281" s="68"/>
      <c r="AJ281" s="65" t="s">
        <v>60</v>
      </c>
      <c r="AK281" s="65" t="s">
        <v>636</v>
      </c>
      <c r="AL281" s="65">
        <v>5</v>
      </c>
      <c r="AM281" s="65" t="s">
        <v>426</v>
      </c>
      <c r="AN281" s="65" t="s">
        <v>661</v>
      </c>
      <c r="AO281" s="65" t="s">
        <v>662</v>
      </c>
      <c r="AP281" s="65" t="s">
        <v>954</v>
      </c>
      <c r="AQ281" s="65" t="s">
        <v>23</v>
      </c>
      <c r="AR281" s="65" t="s">
        <v>24</v>
      </c>
      <c r="AS281" s="65" t="s">
        <v>692</v>
      </c>
      <c r="AT281" s="65" t="s">
        <v>695</v>
      </c>
      <c r="AU281" s="86" t="s">
        <v>646</v>
      </c>
      <c r="AV281" s="65" t="str">
        <f t="shared" si="371"/>
        <v>9</v>
      </c>
      <c r="AW281" s="65" t="str">
        <f t="shared" si="372"/>
        <v>67</v>
      </c>
      <c r="AX281" s="65">
        <v>9</v>
      </c>
      <c r="AY281" s="58" t="s">
        <v>668</v>
      </c>
      <c r="AZ281" s="65" t="str">
        <f t="shared" si="391"/>
        <v>0.00</v>
      </c>
      <c r="BA281" s="65" t="str">
        <f t="shared" si="392"/>
        <v>0.00</v>
      </c>
      <c r="BB281" s="65" t="str">
        <f t="shared" si="393"/>
        <v>0.05</v>
      </c>
      <c r="BC281" s="65">
        <v>9</v>
      </c>
      <c r="BD281" s="58" t="s">
        <v>672</v>
      </c>
      <c r="BE281" s="65" t="str">
        <f t="shared" si="394"/>
        <v>0.80</v>
      </c>
      <c r="BF281" s="65" t="str">
        <f t="shared" si="395"/>
        <v>0.00</v>
      </c>
      <c r="BG281" s="65" t="str">
        <f t="shared" si="396"/>
        <v>1.90</v>
      </c>
      <c r="BH281" s="65">
        <v>10</v>
      </c>
      <c r="BI281" s="68" t="s">
        <v>22</v>
      </c>
      <c r="CD281" s="158"/>
      <c r="CH281" s="158"/>
      <c r="CV281" s="68"/>
      <c r="CZ281" s="68"/>
    </row>
    <row r="282" spans="1:104" s="65" customFormat="1">
      <c r="A282" s="65" t="s">
        <v>624</v>
      </c>
      <c r="L282" s="68"/>
      <c r="N282" s="128"/>
      <c r="Z282" s="74"/>
      <c r="AE282" s="68"/>
      <c r="AJ282" s="65" t="s">
        <v>60</v>
      </c>
      <c r="AK282" s="65" t="s">
        <v>637</v>
      </c>
      <c r="AL282" s="65">
        <v>6</v>
      </c>
      <c r="AM282" s="65" t="s">
        <v>426</v>
      </c>
      <c r="AN282" s="65" t="s">
        <v>661</v>
      </c>
      <c r="AO282" s="65" t="s">
        <v>662</v>
      </c>
      <c r="AP282" s="65" t="s">
        <v>954</v>
      </c>
      <c r="AQ282" s="65" t="s">
        <v>23</v>
      </c>
      <c r="AR282" s="65" t="s">
        <v>24</v>
      </c>
      <c r="AS282" s="65" t="s">
        <v>692</v>
      </c>
      <c r="AT282" s="65" t="s">
        <v>695</v>
      </c>
      <c r="AU282" s="86" t="s">
        <v>349</v>
      </c>
      <c r="AV282" s="65" t="str">
        <f t="shared" si="371"/>
        <v>20</v>
      </c>
      <c r="AW282" s="65" t="str">
        <f t="shared" si="372"/>
        <v>100</v>
      </c>
      <c r="AX282" s="65">
        <v>20</v>
      </c>
      <c r="AY282" s="58" t="s">
        <v>157</v>
      </c>
      <c r="AZ282" s="65" t="str">
        <f>LEFT(AY282,FIND(" ", AY282)-1)</f>
        <v>0.00</v>
      </c>
      <c r="BA282" s="65" t="str">
        <f>MID(LEFT(AY282,FIND("–",AY282)-1),FIND("(",AY282)+1,LEN(AY282))</f>
        <v>0.00</v>
      </c>
      <c r="BB282" s="65" t="str">
        <f>MID(LEFT(AY282,FIND(")",AY282)-1),FIND("–",AY282)+1,LEN(AY282))</f>
        <v>0.00</v>
      </c>
      <c r="BC282" s="65">
        <v>20</v>
      </c>
      <c r="BD282" s="58" t="s">
        <v>685</v>
      </c>
      <c r="BE282" s="65" t="str">
        <f>LEFT(BD282,FIND(" ", BD282)-1)</f>
        <v>1.10</v>
      </c>
      <c r="BF282" s="65" t="str">
        <f>MID(LEFT(BD282,FIND("–",BD282)-1),FIND("(",BD282)+1,LEN(BD282))</f>
        <v>0.40</v>
      </c>
      <c r="BG282" s="65" t="str">
        <f>MID(LEFT(BD282,FIND(")",BD282)-1),FIND("–",BD282)+1,LEN(BD282))</f>
        <v>2.30</v>
      </c>
      <c r="BH282" s="65">
        <v>10</v>
      </c>
      <c r="BI282" s="68" t="s">
        <v>22</v>
      </c>
      <c r="CD282" s="158"/>
      <c r="CH282" s="158"/>
      <c r="CV282" s="68"/>
      <c r="CZ282" s="68"/>
    </row>
    <row r="283" spans="1:104" s="65" customFormat="1">
      <c r="A283" s="65" t="s">
        <v>624</v>
      </c>
      <c r="L283" s="68"/>
      <c r="N283" s="128"/>
      <c r="Z283" s="74"/>
      <c r="AE283" s="68"/>
      <c r="AJ283" s="65" t="s">
        <v>60</v>
      </c>
      <c r="AK283" s="65" t="s">
        <v>632</v>
      </c>
      <c r="AL283" s="65">
        <v>1</v>
      </c>
      <c r="AM283" s="65" t="s">
        <v>697</v>
      </c>
      <c r="AN283" s="65" t="s">
        <v>696</v>
      </c>
      <c r="AO283" s="65" t="s">
        <v>693</v>
      </c>
      <c r="AP283" s="65" t="s">
        <v>955</v>
      </c>
      <c r="AQ283" s="65" t="s">
        <v>23</v>
      </c>
      <c r="AR283" s="65" t="s">
        <v>24</v>
      </c>
      <c r="AS283" s="65" t="s">
        <v>692</v>
      </c>
      <c r="AT283" s="65" t="s">
        <v>694</v>
      </c>
      <c r="AU283" s="86" t="s">
        <v>648</v>
      </c>
      <c r="AV283" s="65" t="str">
        <f t="shared" ref="AV283" si="397">MID(LEFT(AU283,FIND(" (",AU283)-1),FIND("/",AU283)+1,LEN(AU283))</f>
        <v>9</v>
      </c>
      <c r="AW283" s="69" t="str">
        <f t="shared" ref="AW283" si="398">MID(LEFT(AU283,FIND("%",AU283)-1),FIND("(",AU283)+1,LEN(AU283))</f>
        <v>89</v>
      </c>
      <c r="AX283" s="65">
        <v>9</v>
      </c>
      <c r="AY283" s="58" t="s">
        <v>673</v>
      </c>
      <c r="AZ283" s="65" t="str">
        <f t="shared" ref="AZ283:AZ285" si="399">LEFT(AY283,FIND(" ", AY283)-1)</f>
        <v>1.08</v>
      </c>
      <c r="BA283" s="65" t="str">
        <f t="shared" ref="BA283:BA285" si="400">MID(LEFT(AY283,FIND("–",AY283)-1),FIND("(",AY283)+1,LEN(AY283))</f>
        <v>1.02</v>
      </c>
      <c r="BB283" s="65" t="str">
        <f t="shared" ref="BB283:BB285" si="401">MID(LEFT(AY283,FIND(")",AY283)-1),FIND("–",AY283)+1,LEN(AY283))</f>
        <v>1.30</v>
      </c>
      <c r="BC283" s="65">
        <v>9</v>
      </c>
      <c r="BD283" s="58" t="s">
        <v>677</v>
      </c>
      <c r="BE283" s="65" t="str">
        <f t="shared" ref="BE283:BE285" si="402">LEFT(BD283,FIND(" ", BD283)-1)</f>
        <v>4.58</v>
      </c>
      <c r="BF283" s="65" t="str">
        <f t="shared" ref="BF283:BF285" si="403">MID(LEFT(BD283,FIND("–",BD283)-1),FIND("(",BD283)+1,LEN(BD283))</f>
        <v>2.35</v>
      </c>
      <c r="BG283" s="65" t="str">
        <f t="shared" ref="BG283:BG285" si="404">MID(LEFT(BD283,FIND(")",BD283)-1),FIND("–",BD283)+1,LEN(BD283))</f>
        <v>10.88</v>
      </c>
      <c r="BH283" s="65" t="s">
        <v>22</v>
      </c>
      <c r="BI283" s="68" t="s">
        <v>22</v>
      </c>
      <c r="CD283" s="158"/>
      <c r="CH283" s="158"/>
      <c r="CV283" s="68"/>
      <c r="CZ283" s="68"/>
    </row>
    <row r="284" spans="1:104" s="65" customFormat="1">
      <c r="A284" s="65" t="s">
        <v>624</v>
      </c>
      <c r="L284" s="68"/>
      <c r="N284" s="128"/>
      <c r="Z284" s="74"/>
      <c r="AE284" s="68"/>
      <c r="AJ284" s="65" t="s">
        <v>60</v>
      </c>
      <c r="AK284" s="65" t="s">
        <v>634</v>
      </c>
      <c r="AL284" s="65">
        <v>2</v>
      </c>
      <c r="AM284" s="65" t="s">
        <v>697</v>
      </c>
      <c r="AN284" s="65" t="s">
        <v>696</v>
      </c>
      <c r="AO284" s="65" t="s">
        <v>693</v>
      </c>
      <c r="AP284" s="65" t="s">
        <v>955</v>
      </c>
      <c r="AQ284" s="65" t="s">
        <v>23</v>
      </c>
      <c r="AR284" s="65" t="s">
        <v>24</v>
      </c>
      <c r="AS284" s="65" t="s">
        <v>692</v>
      </c>
      <c r="AT284" s="65" t="s">
        <v>694</v>
      </c>
      <c r="AU284" s="86" t="s">
        <v>648</v>
      </c>
      <c r="AV284" s="65" t="str">
        <f t="shared" ref="AV284:AV288" si="405">MID(LEFT(AU284,FIND(" (",AU284)-1),FIND("/",AU284)+1,LEN(AU284))</f>
        <v>9</v>
      </c>
      <c r="AW284" s="69" t="str">
        <f t="shared" ref="AW284:AW288" si="406">MID(LEFT(AU284,FIND("%",AU284)-1),FIND("(",AU284)+1,LEN(AU284))</f>
        <v>89</v>
      </c>
      <c r="AX284" s="65">
        <v>9</v>
      </c>
      <c r="AY284" s="58" t="s">
        <v>674</v>
      </c>
      <c r="AZ284" s="65" t="str">
        <f t="shared" si="399"/>
        <v>1.04</v>
      </c>
      <c r="BA284" s="65" t="str">
        <f t="shared" si="400"/>
        <v>1.00</v>
      </c>
      <c r="BB284" s="65" t="str">
        <f t="shared" si="401"/>
        <v>1.14</v>
      </c>
      <c r="BC284" s="65">
        <v>9</v>
      </c>
      <c r="BD284" s="58" t="s">
        <v>678</v>
      </c>
      <c r="BE284" s="65" t="str">
        <f t="shared" si="402"/>
        <v>5.79</v>
      </c>
      <c r="BF284" s="65" t="str">
        <f t="shared" si="403"/>
        <v>2.30</v>
      </c>
      <c r="BG284" s="65" t="str">
        <f t="shared" si="404"/>
        <v>30.46</v>
      </c>
      <c r="BH284" s="65" t="s">
        <v>22</v>
      </c>
      <c r="BI284" s="68" t="s">
        <v>22</v>
      </c>
      <c r="CD284" s="158"/>
      <c r="CH284" s="158"/>
      <c r="CV284" s="68"/>
      <c r="CZ284" s="68"/>
    </row>
    <row r="285" spans="1:104" s="65" customFormat="1">
      <c r="A285" s="65" t="s">
        <v>624</v>
      </c>
      <c r="L285" s="68"/>
      <c r="N285" s="128"/>
      <c r="Z285" s="74"/>
      <c r="AE285" s="68"/>
      <c r="AJ285" s="65" t="s">
        <v>60</v>
      </c>
      <c r="AK285" s="65" t="s">
        <v>633</v>
      </c>
      <c r="AL285" s="65">
        <v>3</v>
      </c>
      <c r="AM285" s="65" t="s">
        <v>697</v>
      </c>
      <c r="AN285" s="65" t="s">
        <v>696</v>
      </c>
      <c r="AO285" s="65" t="s">
        <v>693</v>
      </c>
      <c r="AP285" s="65" t="s">
        <v>955</v>
      </c>
      <c r="AQ285" s="65" t="s">
        <v>23</v>
      </c>
      <c r="AR285" s="65" t="s">
        <v>24</v>
      </c>
      <c r="AS285" s="65" t="s">
        <v>692</v>
      </c>
      <c r="AT285" s="65" t="s">
        <v>694</v>
      </c>
      <c r="AU285" s="86" t="s">
        <v>690</v>
      </c>
      <c r="AV285" s="65" t="str">
        <f t="shared" si="405"/>
        <v>20</v>
      </c>
      <c r="AW285" s="69" t="str">
        <f t="shared" si="406"/>
        <v>90</v>
      </c>
      <c r="AX285" s="65">
        <v>20</v>
      </c>
      <c r="AY285" s="58" t="s">
        <v>686</v>
      </c>
      <c r="AZ285" s="65" t="str">
        <f t="shared" si="399"/>
        <v>1.04</v>
      </c>
      <c r="BA285" s="65" t="str">
        <f t="shared" si="400"/>
        <v>1.00</v>
      </c>
      <c r="BB285" s="65" t="str">
        <f t="shared" si="401"/>
        <v>1.12</v>
      </c>
      <c r="BC285" s="65">
        <v>20</v>
      </c>
      <c r="BD285" s="58" t="s">
        <v>688</v>
      </c>
      <c r="BE285" s="65" t="str">
        <f t="shared" si="402"/>
        <v>12.72</v>
      </c>
      <c r="BF285" s="65" t="str">
        <f t="shared" si="403"/>
        <v>5.39</v>
      </c>
      <c r="BG285" s="65" t="str">
        <f t="shared" si="404"/>
        <v>41.94</v>
      </c>
      <c r="BH285" s="65" t="s">
        <v>22</v>
      </c>
      <c r="BI285" s="68" t="s">
        <v>22</v>
      </c>
      <c r="CD285" s="158"/>
      <c r="CH285" s="158"/>
      <c r="CV285" s="68"/>
      <c r="CZ285" s="68"/>
    </row>
    <row r="286" spans="1:104" s="65" customFormat="1">
      <c r="A286" s="65" t="s">
        <v>624</v>
      </c>
      <c r="L286" s="68"/>
      <c r="N286" s="128"/>
      <c r="Z286" s="74"/>
      <c r="AE286" s="68"/>
      <c r="AJ286" s="65" t="s">
        <v>60</v>
      </c>
      <c r="AK286" s="75" t="s">
        <v>635</v>
      </c>
      <c r="AL286" s="65">
        <v>4</v>
      </c>
      <c r="AM286" s="65" t="s">
        <v>697</v>
      </c>
      <c r="AN286" s="65" t="s">
        <v>696</v>
      </c>
      <c r="AO286" s="65" t="s">
        <v>693</v>
      </c>
      <c r="AP286" s="65" t="s">
        <v>955</v>
      </c>
      <c r="AQ286" s="65" t="s">
        <v>23</v>
      </c>
      <c r="AR286" s="65" t="s">
        <v>24</v>
      </c>
      <c r="AS286" s="65" t="s">
        <v>692</v>
      </c>
      <c r="AT286" s="65" t="s">
        <v>694</v>
      </c>
      <c r="AU286" s="86" t="s">
        <v>691</v>
      </c>
      <c r="AV286" s="65" t="str">
        <f t="shared" si="405"/>
        <v>9</v>
      </c>
      <c r="AW286" s="69" t="str">
        <f t="shared" si="406"/>
        <v>67</v>
      </c>
      <c r="AX286" s="65">
        <v>9</v>
      </c>
      <c r="AY286" s="58" t="s">
        <v>675</v>
      </c>
      <c r="AZ286" s="65" t="str">
        <f t="shared" ref="AZ286:AZ288" si="407">LEFT(AY286,FIND(" ", AY286)-1)</f>
        <v>1.14</v>
      </c>
      <c r="BA286" s="65" t="str">
        <f t="shared" ref="BA286:BA288" si="408">MID(LEFT(AY286,FIND("–",AY286)-1),FIND("(",AY286)+1,LEN(AY286))</f>
        <v>1.05</v>
      </c>
      <c r="BB286" s="65" t="str">
        <f t="shared" ref="BB286:BB288" si="409">MID(LEFT(AY286,FIND(")",AY286)-1),FIND("–",AY286)+1,LEN(AY286))</f>
        <v>1.21</v>
      </c>
      <c r="BC286" s="65">
        <v>9</v>
      </c>
      <c r="BD286" s="58" t="s">
        <v>679</v>
      </c>
      <c r="BE286" s="65" t="str">
        <f t="shared" ref="BE286:BE288" si="410">LEFT(BD286,FIND(" ", BD286)-1)</f>
        <v>6.28</v>
      </c>
      <c r="BF286" s="65" t="str">
        <f t="shared" ref="BF286:BF288" si="411">MID(LEFT(BD286,FIND("–",BD286)-1),FIND("(",BD286)+1,LEN(BD286))</f>
        <v>1.67</v>
      </c>
      <c r="BG286" s="65" t="str">
        <f t="shared" ref="BG286:BG288" si="412">MID(LEFT(BD286,FIND(")",BD286)-1),FIND("–",BD286)+1,LEN(BD286))</f>
        <v>47.63</v>
      </c>
      <c r="BH286" s="65" t="s">
        <v>22</v>
      </c>
      <c r="BI286" s="68" t="s">
        <v>22</v>
      </c>
      <c r="CD286" s="158"/>
      <c r="CH286" s="158"/>
      <c r="CV286" s="68"/>
      <c r="CZ286" s="68"/>
    </row>
    <row r="287" spans="1:104" s="65" customFormat="1">
      <c r="A287" s="65" t="s">
        <v>624</v>
      </c>
      <c r="L287" s="68"/>
      <c r="N287" s="128"/>
      <c r="Z287" s="74"/>
      <c r="AE287" s="68"/>
      <c r="AJ287" s="65" t="s">
        <v>60</v>
      </c>
      <c r="AK287" s="65" t="s">
        <v>636</v>
      </c>
      <c r="AL287" s="65">
        <v>5</v>
      </c>
      <c r="AM287" s="65" t="s">
        <v>697</v>
      </c>
      <c r="AN287" s="65" t="s">
        <v>696</v>
      </c>
      <c r="AO287" s="65" t="s">
        <v>693</v>
      </c>
      <c r="AP287" s="65" t="s">
        <v>955</v>
      </c>
      <c r="AQ287" s="65" t="s">
        <v>23</v>
      </c>
      <c r="AR287" s="65" t="s">
        <v>24</v>
      </c>
      <c r="AS287" s="65" t="s">
        <v>692</v>
      </c>
      <c r="AT287" s="65" t="s">
        <v>694</v>
      </c>
      <c r="AU287" s="86" t="s">
        <v>638</v>
      </c>
      <c r="AV287" s="65" t="str">
        <f t="shared" si="405"/>
        <v>9</v>
      </c>
      <c r="AW287" s="69" t="str">
        <f t="shared" si="406"/>
        <v>100</v>
      </c>
      <c r="AX287" s="65">
        <v>9</v>
      </c>
      <c r="AY287" s="58" t="s">
        <v>676</v>
      </c>
      <c r="AZ287" s="65" t="str">
        <f t="shared" si="407"/>
        <v>1.07</v>
      </c>
      <c r="BA287" s="65" t="str">
        <f t="shared" si="408"/>
        <v>1.00</v>
      </c>
      <c r="BB287" s="65" t="str">
        <f t="shared" si="409"/>
        <v>1.55</v>
      </c>
      <c r="BC287" s="65">
        <v>9</v>
      </c>
      <c r="BD287" s="58" t="s">
        <v>680</v>
      </c>
      <c r="BE287" s="65" t="str">
        <f t="shared" si="410"/>
        <v>19.47</v>
      </c>
      <c r="BF287" s="65" t="str">
        <f t="shared" si="411"/>
        <v>14.46</v>
      </c>
      <c r="BG287" s="65" t="str">
        <f t="shared" si="412"/>
        <v>325.7</v>
      </c>
      <c r="BH287" s="65" t="s">
        <v>22</v>
      </c>
      <c r="BI287" s="68" t="s">
        <v>22</v>
      </c>
      <c r="CD287" s="158"/>
      <c r="CH287" s="158"/>
      <c r="CV287" s="68"/>
      <c r="CZ287" s="68"/>
    </row>
    <row r="288" spans="1:104" s="65" customFormat="1">
      <c r="A288" s="65" t="s">
        <v>624</v>
      </c>
      <c r="L288" s="68"/>
      <c r="N288" s="128"/>
      <c r="Z288" s="74"/>
      <c r="AE288" s="68"/>
      <c r="AJ288" s="65" t="s">
        <v>60</v>
      </c>
      <c r="AK288" s="65" t="s">
        <v>637</v>
      </c>
      <c r="AL288" s="65">
        <v>6</v>
      </c>
      <c r="AM288" s="65" t="s">
        <v>697</v>
      </c>
      <c r="AN288" s="65" t="s">
        <v>696</v>
      </c>
      <c r="AO288" s="65" t="s">
        <v>693</v>
      </c>
      <c r="AP288" s="65" t="s">
        <v>955</v>
      </c>
      <c r="AQ288" s="65" t="s">
        <v>23</v>
      </c>
      <c r="AR288" s="65" t="s">
        <v>24</v>
      </c>
      <c r="AS288" s="65" t="s">
        <v>692</v>
      </c>
      <c r="AT288" s="65" t="s">
        <v>694</v>
      </c>
      <c r="AU288" s="86" t="s">
        <v>354</v>
      </c>
      <c r="AV288" s="65" t="str">
        <f t="shared" si="405"/>
        <v>20</v>
      </c>
      <c r="AW288" s="69" t="str">
        <f t="shared" si="406"/>
        <v>85</v>
      </c>
      <c r="AX288" s="65">
        <v>20</v>
      </c>
      <c r="AY288" s="58" t="s">
        <v>687</v>
      </c>
      <c r="AZ288" s="65" t="str">
        <f t="shared" si="407"/>
        <v>1.10</v>
      </c>
      <c r="BA288" s="65" t="str">
        <f t="shared" si="408"/>
        <v>1.00</v>
      </c>
      <c r="BB288" s="65" t="str">
        <f t="shared" si="409"/>
        <v>1.17</v>
      </c>
      <c r="BC288" s="65">
        <v>20</v>
      </c>
      <c r="BD288" s="58" t="s">
        <v>689</v>
      </c>
      <c r="BE288" s="65" t="str">
        <f t="shared" si="410"/>
        <v>5.71</v>
      </c>
      <c r="BF288" s="65" t="str">
        <f t="shared" si="411"/>
        <v>2.62</v>
      </c>
      <c r="BG288" s="65" t="str">
        <f t="shared" si="412"/>
        <v>22.71</v>
      </c>
      <c r="BH288" s="65" t="s">
        <v>22</v>
      </c>
      <c r="BI288" s="68" t="s">
        <v>22</v>
      </c>
      <c r="CD288" s="158"/>
      <c r="CH288" s="158"/>
      <c r="CV288" s="68"/>
      <c r="CZ288" s="68"/>
    </row>
    <row r="289" spans="1:105" s="44" customFormat="1">
      <c r="L289" s="45"/>
      <c r="N289" s="127"/>
      <c r="Z289" s="64"/>
      <c r="AE289" s="45"/>
      <c r="AI289" s="45"/>
      <c r="AU289" s="85"/>
      <c r="BI289" s="45"/>
      <c r="CD289" s="157"/>
      <c r="CH289" s="157"/>
      <c r="CV289" s="45"/>
      <c r="CZ289" s="45"/>
    </row>
    <row r="290" spans="1:105" s="11" customFormat="1">
      <c r="A290" s="10" t="s">
        <v>1624</v>
      </c>
      <c r="B290" s="11" t="s">
        <v>1625</v>
      </c>
      <c r="C290" s="11" t="s">
        <v>1626</v>
      </c>
      <c r="D290" s="11" t="s">
        <v>1627</v>
      </c>
      <c r="E290" s="11" t="s">
        <v>10</v>
      </c>
      <c r="F290" s="94" t="s">
        <v>2325</v>
      </c>
      <c r="G290" s="12" t="s">
        <v>1628</v>
      </c>
      <c r="H290" s="14" t="s">
        <v>1629</v>
      </c>
      <c r="I290" s="10" t="s">
        <v>1630</v>
      </c>
      <c r="J290" s="14" t="s">
        <v>1631</v>
      </c>
      <c r="K290" s="11" t="s">
        <v>1632</v>
      </c>
      <c r="L290" s="24">
        <v>44188</v>
      </c>
      <c r="M290" s="11" t="s">
        <v>1633</v>
      </c>
      <c r="N290" s="125">
        <v>43927</v>
      </c>
      <c r="O290" s="11" t="s">
        <v>24</v>
      </c>
      <c r="P290" s="11" t="s">
        <v>24</v>
      </c>
      <c r="Q290" s="11" t="s">
        <v>137</v>
      </c>
      <c r="R290" s="11" t="s">
        <v>45</v>
      </c>
      <c r="S290" s="11" t="s">
        <v>48</v>
      </c>
      <c r="T290" s="11" t="s">
        <v>23</v>
      </c>
      <c r="U290" s="11" t="s">
        <v>23</v>
      </c>
      <c r="V290" s="11">
        <v>40</v>
      </c>
      <c r="W290" s="11" t="s">
        <v>23</v>
      </c>
      <c r="X290" s="11" t="s">
        <v>1634</v>
      </c>
      <c r="Y290" s="17" t="s">
        <v>1635</v>
      </c>
      <c r="Z290" s="25" t="s">
        <v>1636</v>
      </c>
      <c r="AA290" s="11" t="s">
        <v>1637</v>
      </c>
      <c r="AB290" s="11" t="s">
        <v>865</v>
      </c>
      <c r="AC290" s="11" t="s">
        <v>1638</v>
      </c>
      <c r="AD290" s="11" t="s">
        <v>1639</v>
      </c>
      <c r="AE290" s="110" t="s">
        <v>26</v>
      </c>
      <c r="AF290" s="11" t="s">
        <v>137</v>
      </c>
      <c r="AG290" s="11" t="s">
        <v>452</v>
      </c>
      <c r="AH290" s="11" t="s">
        <v>452</v>
      </c>
      <c r="AI290" s="25" t="s">
        <v>22</v>
      </c>
      <c r="AJ290" s="11" t="s">
        <v>27</v>
      </c>
      <c r="AK290" s="11" t="s">
        <v>1642</v>
      </c>
      <c r="AL290" s="11">
        <v>1</v>
      </c>
      <c r="AM290" s="11" t="s">
        <v>1641</v>
      </c>
      <c r="AN290" s="11" t="s">
        <v>44</v>
      </c>
      <c r="AO290" s="17" t="s">
        <v>1644</v>
      </c>
      <c r="AP290" s="17" t="s">
        <v>949</v>
      </c>
      <c r="AQ290" s="11" t="s">
        <v>23</v>
      </c>
      <c r="AR290" s="11" t="s">
        <v>23</v>
      </c>
      <c r="AS290" s="11" t="s">
        <v>487</v>
      </c>
      <c r="AT290" s="17" t="s">
        <v>1646</v>
      </c>
      <c r="AU290" s="86" t="s">
        <v>350</v>
      </c>
      <c r="AV290" s="11" t="str">
        <f>MID(LEFT(AU290,FIND(" (",AU290)-1),FIND("/",AU290)+1,LEN(AU290))</f>
        <v>19</v>
      </c>
      <c r="AW290" s="18" t="str">
        <f t="shared" ref="AW290:AW293" si="413">MID(LEFT(AU290,FIND("%",AU290)-1),FIND("(",AU290)+1,LEN(AU290))</f>
        <v>89</v>
      </c>
      <c r="AX290" s="11">
        <v>19</v>
      </c>
      <c r="AY290" s="58" t="s">
        <v>80</v>
      </c>
      <c r="AZ290" s="65" t="str">
        <f t="shared" ref="AZ290:AZ291" si="414">LEFT(AY290,FIND(" ", AY290)-1)</f>
        <v>1</v>
      </c>
      <c r="BA290" s="65" t="str">
        <f t="shared" ref="BA290:BA291" si="415">MID(LEFT(AY290,FIND("–",AY290)-1),FIND("(",AY290)+1,LEN(AY290))</f>
        <v>1</v>
      </c>
      <c r="BB290" s="65" t="str">
        <f t="shared" ref="BB290:BB291" si="416">MID(LEFT(AY290,FIND(")",AY290)-1),FIND("–",AY290)+1,LEN(AY290))</f>
        <v>1</v>
      </c>
      <c r="BC290" s="11">
        <v>19</v>
      </c>
      <c r="BD290" s="62" t="s">
        <v>1650</v>
      </c>
      <c r="BE290" s="11" t="str">
        <f t="shared" ref="BE290:BE293" si="417">LEFT(BD290,FIND(" ", BD290)-1)</f>
        <v>331.2</v>
      </c>
      <c r="BF290" s="11" t="str">
        <f t="shared" ref="BF290:BF301" si="418">MID(LEFT(BD290,FIND("–",BD290)-1),FIND("(",BD290)+1,LEN(BD290))</f>
        <v>91.2</v>
      </c>
      <c r="BG290" s="11" t="str">
        <f t="shared" ref="BG290:BG301" si="419">MID(LEFT(BD290,FIND(")",BD290)-1),FIND("–",BD290)+1,LEN(BD290))</f>
        <v>1,203.1</v>
      </c>
      <c r="BH290" s="11" t="s">
        <v>22</v>
      </c>
      <c r="BI290" s="25" t="s">
        <v>402</v>
      </c>
      <c r="BJ290" s="11" t="s">
        <v>26</v>
      </c>
      <c r="BK290" s="11" t="s">
        <v>22</v>
      </c>
      <c r="BL290" s="11" t="s">
        <v>22</v>
      </c>
      <c r="BM290" s="11" t="s">
        <v>22</v>
      </c>
      <c r="BN290" s="11" t="s">
        <v>22</v>
      </c>
      <c r="BO290" s="11" t="s">
        <v>22</v>
      </c>
      <c r="BP290" s="11" t="s">
        <v>22</v>
      </c>
      <c r="BQ290" s="11" t="s">
        <v>22</v>
      </c>
      <c r="BR290" s="11" t="s">
        <v>22</v>
      </c>
      <c r="BS290" s="11" t="s">
        <v>22</v>
      </c>
      <c r="BT290" s="11" t="s">
        <v>22</v>
      </c>
      <c r="BU290" s="11" t="s">
        <v>22</v>
      </c>
      <c r="BV290" s="11" t="s">
        <v>22</v>
      </c>
      <c r="BW290" s="11" t="s">
        <v>22</v>
      </c>
      <c r="BX290" s="11" t="s">
        <v>22</v>
      </c>
      <c r="BY290" s="11" t="s">
        <v>22</v>
      </c>
      <c r="BZ290" s="11" t="s">
        <v>22</v>
      </c>
      <c r="CA290" s="11" t="s">
        <v>22</v>
      </c>
      <c r="CB290" s="11" t="s">
        <v>22</v>
      </c>
      <c r="CC290" s="11" t="s">
        <v>22</v>
      </c>
      <c r="CD290" s="103" t="s">
        <v>22</v>
      </c>
      <c r="CE290" s="94" t="s">
        <v>22</v>
      </c>
      <c r="CF290" s="94" t="s">
        <v>22</v>
      </c>
      <c r="CG290" s="94" t="s">
        <v>22</v>
      </c>
      <c r="CH290" s="155" t="s">
        <v>26</v>
      </c>
      <c r="CI290" s="94" t="s">
        <v>22</v>
      </c>
      <c r="CJ290" s="94" t="s">
        <v>22</v>
      </c>
      <c r="CK290" s="94" t="s">
        <v>22</v>
      </c>
      <c r="CL290" s="94" t="s">
        <v>22</v>
      </c>
      <c r="CM290" s="94" t="s">
        <v>22</v>
      </c>
      <c r="CN290" s="94" t="s">
        <v>22</v>
      </c>
      <c r="CO290" s="94" t="s">
        <v>22</v>
      </c>
      <c r="CP290" s="94" t="s">
        <v>22</v>
      </c>
      <c r="CQ290" s="94" t="s">
        <v>22</v>
      </c>
      <c r="CR290" s="94" t="s">
        <v>22</v>
      </c>
      <c r="CS290" s="94" t="s">
        <v>22</v>
      </c>
      <c r="CT290" s="94" t="s">
        <v>22</v>
      </c>
      <c r="CU290" s="94" t="s">
        <v>22</v>
      </c>
      <c r="CV290" s="98" t="s">
        <v>22</v>
      </c>
      <c r="CW290" s="11" t="s">
        <v>1680</v>
      </c>
      <c r="CX290" s="11" t="s">
        <v>22</v>
      </c>
      <c r="CY290" s="11" t="s">
        <v>1682</v>
      </c>
      <c r="CZ290" s="98" t="s">
        <v>1262</v>
      </c>
      <c r="DA290" s="11" t="s">
        <v>68</v>
      </c>
    </row>
    <row r="291" spans="1:105" s="11" customFormat="1">
      <c r="A291" s="10" t="s">
        <v>1624</v>
      </c>
      <c r="G291" s="12"/>
      <c r="H291" s="14"/>
      <c r="I291" s="10"/>
      <c r="J291" s="14"/>
      <c r="L291" s="24"/>
      <c r="N291" s="125"/>
      <c r="Z291" s="25"/>
      <c r="AE291" s="36"/>
      <c r="AI291" s="25"/>
      <c r="AJ291" s="11" t="s">
        <v>27</v>
      </c>
      <c r="AK291" s="151" t="s">
        <v>1643</v>
      </c>
      <c r="AL291" s="11">
        <v>2</v>
      </c>
      <c r="AM291" s="11" t="s">
        <v>1641</v>
      </c>
      <c r="AN291" s="11" t="s">
        <v>44</v>
      </c>
      <c r="AO291" s="17" t="s">
        <v>1644</v>
      </c>
      <c r="AP291" s="11" t="s">
        <v>949</v>
      </c>
      <c r="AQ291" s="11" t="s">
        <v>23</v>
      </c>
      <c r="AR291" s="11" t="s">
        <v>23</v>
      </c>
      <c r="AS291" s="11" t="s">
        <v>487</v>
      </c>
      <c r="AT291" s="17" t="s">
        <v>1646</v>
      </c>
      <c r="AU291" s="86" t="s">
        <v>1648</v>
      </c>
      <c r="AV291" s="11" t="str">
        <f t="shared" ref="AV291:AV293" si="420">MID(LEFT(AU291,FIND(" (",AU291)-1),FIND("/",AU291)+1,LEN(AU291))</f>
        <v>19</v>
      </c>
      <c r="AW291" s="18" t="str">
        <f t="shared" si="413"/>
        <v>95</v>
      </c>
      <c r="AX291" s="11">
        <v>19</v>
      </c>
      <c r="AY291" s="58" t="s">
        <v>80</v>
      </c>
      <c r="AZ291" s="65" t="str">
        <f t="shared" si="414"/>
        <v>1</v>
      </c>
      <c r="BA291" s="65" t="str">
        <f t="shared" si="415"/>
        <v>1</v>
      </c>
      <c r="BB291" s="65" t="str">
        <f t="shared" si="416"/>
        <v>1</v>
      </c>
      <c r="BC291" s="11">
        <v>19</v>
      </c>
      <c r="BD291" s="62" t="s">
        <v>1651</v>
      </c>
      <c r="BE291" s="11" t="str">
        <f t="shared" si="417"/>
        <v>691.4</v>
      </c>
      <c r="BF291" s="11" t="str">
        <f t="shared" si="418"/>
        <v>217.5</v>
      </c>
      <c r="BG291" s="11" t="str">
        <f t="shared" si="419"/>
        <v>2,197.2</v>
      </c>
      <c r="BH291" s="11" t="s">
        <v>22</v>
      </c>
      <c r="BI291" s="25" t="s">
        <v>22</v>
      </c>
      <c r="CD291" s="155"/>
      <c r="CH291" s="155"/>
      <c r="CV291" s="25"/>
      <c r="CW291" s="11" t="s">
        <v>1681</v>
      </c>
      <c r="CZ291" s="25"/>
    </row>
    <row r="292" spans="1:105" s="11" customFormat="1">
      <c r="A292" s="10" t="s">
        <v>1624</v>
      </c>
      <c r="L292" s="25"/>
      <c r="N292" s="125"/>
      <c r="Z292" s="25"/>
      <c r="AE292" s="36"/>
      <c r="AI292" s="25"/>
      <c r="AJ292" s="11" t="s">
        <v>27</v>
      </c>
      <c r="AK292" s="151" t="s">
        <v>1642</v>
      </c>
      <c r="AL292" s="11">
        <v>1</v>
      </c>
      <c r="AM292" s="17" t="s">
        <v>344</v>
      </c>
      <c r="AN292" s="11" t="s">
        <v>1645</v>
      </c>
      <c r="AO292" s="17" t="s">
        <v>1652</v>
      </c>
      <c r="AP292" s="11" t="s">
        <v>1652</v>
      </c>
      <c r="AQ292" s="11" t="s">
        <v>24</v>
      </c>
      <c r="AR292" s="11" t="s">
        <v>23</v>
      </c>
      <c r="AS292" s="11" t="s">
        <v>487</v>
      </c>
      <c r="AT292" s="17" t="s">
        <v>1647</v>
      </c>
      <c r="AU292" s="86" t="s">
        <v>1649</v>
      </c>
      <c r="AV292" s="11" t="str">
        <f t="shared" si="420"/>
        <v>18</v>
      </c>
      <c r="AW292" s="18" t="str">
        <f t="shared" si="413"/>
        <v>78</v>
      </c>
      <c r="AX292" s="11">
        <v>18</v>
      </c>
      <c r="AY292" s="15" t="s">
        <v>1653</v>
      </c>
      <c r="AZ292" s="65" t="str">
        <f t="shared" ref="AZ292:AZ293" si="421">LEFT(AY292,FIND(" ", AY292)-1)</f>
        <v>1.0</v>
      </c>
      <c r="BA292" s="65" t="str">
        <f t="shared" ref="BA292:BA293" si="422">MID(LEFT(AY292,FIND("–",AY292)-1),FIND("(",AY292)+1,LEN(AY292))</f>
        <v>1.0</v>
      </c>
      <c r="BB292" s="65" t="str">
        <f t="shared" ref="BB292:BB293" si="423">MID(LEFT(AY292,FIND(")",AY292)-1),FIND("–",AY292)+1,LEN(AY292))</f>
        <v>15.4</v>
      </c>
      <c r="BC292" s="11">
        <v>18</v>
      </c>
      <c r="BD292" s="15" t="s">
        <v>1655</v>
      </c>
      <c r="BE292" s="11" t="str">
        <f t="shared" si="417"/>
        <v>47.8</v>
      </c>
      <c r="BF292" s="11" t="str">
        <f t="shared" si="418"/>
        <v>10.1</v>
      </c>
      <c r="BG292" s="11" t="str">
        <f t="shared" si="419"/>
        <v>147.0</v>
      </c>
      <c r="BH292" s="11" t="s">
        <v>22</v>
      </c>
      <c r="BI292" s="25" t="s">
        <v>22</v>
      </c>
      <c r="CD292" s="155"/>
      <c r="CH292" s="155"/>
      <c r="CV292" s="25"/>
      <c r="CZ292" s="25"/>
    </row>
    <row r="293" spans="1:105" s="11" customFormat="1">
      <c r="A293" s="10" t="s">
        <v>1624</v>
      </c>
      <c r="L293" s="25"/>
      <c r="N293" s="125"/>
      <c r="Z293" s="25"/>
      <c r="AE293" s="36"/>
      <c r="AI293" s="25"/>
      <c r="AJ293" s="11" t="s">
        <v>27</v>
      </c>
      <c r="AK293" s="151" t="s">
        <v>1643</v>
      </c>
      <c r="AL293" s="11">
        <v>2</v>
      </c>
      <c r="AM293" s="17" t="s">
        <v>344</v>
      </c>
      <c r="AN293" s="11" t="s">
        <v>1645</v>
      </c>
      <c r="AO293" s="17" t="s">
        <v>1652</v>
      </c>
      <c r="AP293" s="11" t="s">
        <v>1652</v>
      </c>
      <c r="AQ293" s="11" t="s">
        <v>24</v>
      </c>
      <c r="AR293" s="11" t="s">
        <v>23</v>
      </c>
      <c r="AS293" s="11" t="s">
        <v>487</v>
      </c>
      <c r="AT293" s="17" t="s">
        <v>1647</v>
      </c>
      <c r="AU293" s="86" t="s">
        <v>364</v>
      </c>
      <c r="AV293" s="11" t="str">
        <f t="shared" si="420"/>
        <v>19</v>
      </c>
      <c r="AW293" s="18" t="str">
        <f t="shared" si="413"/>
        <v>84</v>
      </c>
      <c r="AX293" s="11">
        <v>19</v>
      </c>
      <c r="AY293" s="15" t="s">
        <v>1654</v>
      </c>
      <c r="AZ293" s="65" t="str">
        <f t="shared" si="421"/>
        <v>1.4</v>
      </c>
      <c r="BA293" s="65" t="str">
        <f t="shared" si="422"/>
        <v>1.0</v>
      </c>
      <c r="BB293" s="65" t="str">
        <f t="shared" si="423"/>
        <v>9.0</v>
      </c>
      <c r="BC293" s="11">
        <v>19</v>
      </c>
      <c r="BD293" s="15" t="s">
        <v>1656</v>
      </c>
      <c r="BE293" s="11" t="str">
        <f t="shared" si="417"/>
        <v>52.9</v>
      </c>
      <c r="BF293" s="11" t="str">
        <f t="shared" si="418"/>
        <v>20.7</v>
      </c>
      <c r="BG293" s="11" t="str">
        <f t="shared" si="419"/>
        <v>68.0</v>
      </c>
      <c r="BH293" s="11" t="s">
        <v>22</v>
      </c>
      <c r="BI293" s="25" t="s">
        <v>22</v>
      </c>
      <c r="CD293" s="155"/>
      <c r="CH293" s="155"/>
      <c r="CV293" s="25"/>
      <c r="CZ293" s="25"/>
    </row>
    <row r="294" spans="1:105" s="11" customFormat="1">
      <c r="A294" s="10" t="s">
        <v>1624</v>
      </c>
      <c r="L294" s="25"/>
      <c r="N294" s="125"/>
      <c r="Z294" s="25"/>
      <c r="AE294" s="36"/>
      <c r="AI294" s="25"/>
      <c r="AJ294" s="11" t="s">
        <v>60</v>
      </c>
      <c r="AK294" s="151" t="s">
        <v>1642</v>
      </c>
      <c r="AL294" s="11">
        <v>1</v>
      </c>
      <c r="AM294" s="11" t="s">
        <v>552</v>
      </c>
      <c r="AN294" s="17" t="s">
        <v>1160</v>
      </c>
      <c r="AO294" s="11" t="s">
        <v>1657</v>
      </c>
      <c r="AP294" s="11" t="s">
        <v>1658</v>
      </c>
      <c r="AQ294" s="11" t="s">
        <v>24</v>
      </c>
      <c r="AR294" s="11" t="s">
        <v>23</v>
      </c>
      <c r="AS294" s="11" t="s">
        <v>844</v>
      </c>
      <c r="AT294" s="17" t="s">
        <v>1659</v>
      </c>
      <c r="AU294" s="86" t="s">
        <v>963</v>
      </c>
      <c r="AV294" s="11" t="str">
        <f t="shared" ref="AV294:AV295" si="424">MID(LEFT(AU294,FIND(" (",AU294)-1),FIND("/",AU294)+1,LEN(AU294))</f>
        <v>19</v>
      </c>
      <c r="AW294" s="18" t="str">
        <f t="shared" ref="AW294:AW295" si="425">MID(LEFT(AU294,FIND("%",AU294)-1),FIND("(",AU294)+1,LEN(AU294))</f>
        <v>74</v>
      </c>
      <c r="AX294" s="11">
        <v>19</v>
      </c>
      <c r="AY294" s="15" t="s">
        <v>1660</v>
      </c>
      <c r="AZ294" s="65" t="str">
        <f t="shared" ref="AZ294:AZ295" si="426">LEFT(AY294,FIND(" ", AY294)-1)</f>
        <v>2.4</v>
      </c>
      <c r="BA294" s="65" t="str">
        <f t="shared" ref="BA294:BA295" si="427">MID(LEFT(AY294,FIND("–",AY294)-1),FIND("(",AY294)+1,LEN(AY294))</f>
        <v>1.0</v>
      </c>
      <c r="BB294" s="65" t="str">
        <f t="shared" ref="BB294:BB295" si="428">MID(LEFT(AY294,FIND(")",AY294)-1),FIND("–",AY294)+1,LEN(AY294))</f>
        <v>9.4</v>
      </c>
      <c r="BC294" s="11">
        <v>19</v>
      </c>
      <c r="BD294" s="15" t="s">
        <v>1662</v>
      </c>
      <c r="BE294" s="11" t="str">
        <f t="shared" ref="BE294:BE295" si="429">LEFT(BD294,FIND(" ", BD294)-1)</f>
        <v>25.2</v>
      </c>
      <c r="BF294" s="11" t="str">
        <f t="shared" si="418"/>
        <v>9.0</v>
      </c>
      <c r="BG294" s="11" t="str">
        <f t="shared" si="419"/>
        <v>65.6</v>
      </c>
      <c r="BH294" s="11" t="s">
        <v>22</v>
      </c>
      <c r="BI294" s="25" t="s">
        <v>22</v>
      </c>
      <c r="CD294" s="155"/>
      <c r="CH294" s="155"/>
      <c r="CV294" s="25"/>
      <c r="CZ294" s="25"/>
    </row>
    <row r="295" spans="1:105" s="11" customFormat="1">
      <c r="A295" s="10" t="s">
        <v>1624</v>
      </c>
      <c r="L295" s="25"/>
      <c r="N295" s="125"/>
      <c r="Z295" s="25"/>
      <c r="AE295" s="36"/>
      <c r="AI295" s="25"/>
      <c r="AJ295" s="11" t="s">
        <v>60</v>
      </c>
      <c r="AK295" s="151" t="s">
        <v>1643</v>
      </c>
      <c r="AL295" s="11">
        <v>2</v>
      </c>
      <c r="AM295" s="11" t="s">
        <v>552</v>
      </c>
      <c r="AN295" s="17" t="s">
        <v>1160</v>
      </c>
      <c r="AO295" s="11" t="s">
        <v>1657</v>
      </c>
      <c r="AP295" s="11" t="s">
        <v>1658</v>
      </c>
      <c r="AQ295" s="11" t="s">
        <v>24</v>
      </c>
      <c r="AR295" s="11" t="s">
        <v>23</v>
      </c>
      <c r="AS295" s="11" t="s">
        <v>844</v>
      </c>
      <c r="AT295" s="17" t="s">
        <v>1659</v>
      </c>
      <c r="AU295" s="86" t="s">
        <v>964</v>
      </c>
      <c r="AV295" s="11" t="str">
        <f t="shared" si="424"/>
        <v>19</v>
      </c>
      <c r="AW295" s="18" t="str">
        <f t="shared" si="425"/>
        <v>100</v>
      </c>
      <c r="AX295" s="11">
        <v>19</v>
      </c>
      <c r="AY295" s="15" t="s">
        <v>1661</v>
      </c>
      <c r="AZ295" s="65" t="str">
        <f t="shared" si="426"/>
        <v>8.2</v>
      </c>
      <c r="BA295" s="65" t="str">
        <f t="shared" si="427"/>
        <v>3.3</v>
      </c>
      <c r="BB295" s="65" t="str">
        <f t="shared" si="428"/>
        <v>16.3</v>
      </c>
      <c r="BC295" s="11">
        <v>19</v>
      </c>
      <c r="BD295" s="15" t="s">
        <v>1663</v>
      </c>
      <c r="BE295" s="11" t="str">
        <f t="shared" si="429"/>
        <v>70.0</v>
      </c>
      <c r="BF295" s="11" t="str">
        <f t="shared" si="418"/>
        <v>28.5</v>
      </c>
      <c r="BG295" s="11" t="str">
        <f t="shared" si="419"/>
        <v>187.9</v>
      </c>
      <c r="BH295" s="11" t="s">
        <v>22</v>
      </c>
      <c r="BI295" s="25" t="s">
        <v>22</v>
      </c>
      <c r="CD295" s="155"/>
      <c r="CH295" s="155"/>
      <c r="CV295" s="25"/>
      <c r="CZ295" s="25"/>
    </row>
    <row r="296" spans="1:105" s="11" customFormat="1">
      <c r="A296" s="10" t="s">
        <v>1624</v>
      </c>
      <c r="L296" s="25"/>
      <c r="N296" s="125"/>
      <c r="Z296" s="25"/>
      <c r="AE296" s="36"/>
      <c r="AI296" s="25"/>
      <c r="AJ296" s="11" t="s">
        <v>60</v>
      </c>
      <c r="AK296" s="151" t="s">
        <v>1642</v>
      </c>
      <c r="AL296" s="11">
        <v>1</v>
      </c>
      <c r="AM296" s="11" t="s">
        <v>1675</v>
      </c>
      <c r="AN296" s="11" t="s">
        <v>1665</v>
      </c>
      <c r="AO296" s="11" t="s">
        <v>583</v>
      </c>
      <c r="AP296" s="11" t="s">
        <v>583</v>
      </c>
      <c r="AQ296" s="11" t="s">
        <v>24</v>
      </c>
      <c r="AR296" s="11" t="s">
        <v>23</v>
      </c>
      <c r="AS296" s="11" t="s">
        <v>487</v>
      </c>
      <c r="AT296" s="11" t="s">
        <v>22</v>
      </c>
      <c r="AU296" s="84" t="s">
        <v>22</v>
      </c>
      <c r="AV296" s="28" t="s">
        <v>22</v>
      </c>
      <c r="AW296" s="11" t="s">
        <v>22</v>
      </c>
      <c r="AX296" s="11">
        <v>19</v>
      </c>
      <c r="AY296" s="15" t="s">
        <v>1670</v>
      </c>
      <c r="AZ296" s="65" t="str">
        <f t="shared" ref="AZ296:AZ297" si="430">LEFT(AY296,FIND(" ", AY296)-1)</f>
        <v>0.02</v>
      </c>
      <c r="BA296" s="65" t="str">
        <f t="shared" ref="BA296:BA297" si="431">MID(LEFT(AY296,FIND("–",AY296)-1),FIND("(",AY296)+1,LEN(AY296))</f>
        <v>0.00</v>
      </c>
      <c r="BB296" s="65" t="str">
        <f t="shared" ref="BB296:BB297" si="432">MID(LEFT(AY296,FIND(")",AY296)-1),FIND("–",AY296)+1,LEN(AY296))</f>
        <v>0.30</v>
      </c>
      <c r="BC296" s="11">
        <v>19</v>
      </c>
      <c r="BD296" s="15" t="s">
        <v>1671</v>
      </c>
      <c r="BE296" s="11" t="str">
        <f t="shared" ref="BE296:BE297" si="433">LEFT(BD296,FIND(" ", BD296)-1)</f>
        <v>0.04</v>
      </c>
      <c r="BF296" s="11" t="str">
        <f t="shared" si="418"/>
        <v>0.00</v>
      </c>
      <c r="BG296" s="11" t="str">
        <f t="shared" si="419"/>
        <v>0.31</v>
      </c>
      <c r="BH296" s="11">
        <v>0.4</v>
      </c>
      <c r="BI296" s="25" t="s">
        <v>22</v>
      </c>
      <c r="CD296" s="155"/>
      <c r="CH296" s="155"/>
      <c r="CV296" s="25"/>
      <c r="CZ296" s="25"/>
    </row>
    <row r="297" spans="1:105" s="11" customFormat="1">
      <c r="A297" s="10" t="s">
        <v>1624</v>
      </c>
      <c r="L297" s="25"/>
      <c r="N297" s="125"/>
      <c r="Z297" s="25"/>
      <c r="AE297" s="36"/>
      <c r="AI297" s="25"/>
      <c r="AJ297" s="11" t="s">
        <v>60</v>
      </c>
      <c r="AK297" s="151" t="s">
        <v>1643</v>
      </c>
      <c r="AL297" s="11">
        <v>2</v>
      </c>
      <c r="AM297" s="11" t="s">
        <v>1675</v>
      </c>
      <c r="AN297" s="11" t="s">
        <v>1665</v>
      </c>
      <c r="AO297" s="11" t="s">
        <v>583</v>
      </c>
      <c r="AP297" s="11" t="s">
        <v>583</v>
      </c>
      <c r="AQ297" s="11" t="s">
        <v>24</v>
      </c>
      <c r="AR297" s="11" t="s">
        <v>23</v>
      </c>
      <c r="AS297" s="11" t="s">
        <v>487</v>
      </c>
      <c r="AT297" s="11" t="s">
        <v>22</v>
      </c>
      <c r="AU297" s="84" t="s">
        <v>22</v>
      </c>
      <c r="AV297" s="28" t="s">
        <v>22</v>
      </c>
      <c r="AW297" s="11" t="s">
        <v>22</v>
      </c>
      <c r="AX297" s="11">
        <v>19</v>
      </c>
      <c r="AY297" s="15" t="s">
        <v>1672</v>
      </c>
      <c r="AZ297" s="65" t="str">
        <f t="shared" si="430"/>
        <v>0.00</v>
      </c>
      <c r="BA297" s="65" t="str">
        <f t="shared" si="431"/>
        <v>0.00</v>
      </c>
      <c r="BB297" s="65" t="str">
        <f t="shared" si="432"/>
        <v>0.25</v>
      </c>
      <c r="BC297" s="11">
        <v>19</v>
      </c>
      <c r="BD297" s="15" t="s">
        <v>1673</v>
      </c>
      <c r="BE297" s="11" t="str">
        <f t="shared" si="433"/>
        <v>0.05</v>
      </c>
      <c r="BF297" s="11" t="str">
        <f t="shared" si="418"/>
        <v>0.00</v>
      </c>
      <c r="BG297" s="11" t="str">
        <f t="shared" si="419"/>
        <v>0.26</v>
      </c>
      <c r="BH297" s="11">
        <v>0.4</v>
      </c>
      <c r="BI297" s="25" t="s">
        <v>22</v>
      </c>
      <c r="CD297" s="155"/>
      <c r="CH297" s="155"/>
      <c r="CV297" s="25"/>
      <c r="CZ297" s="25"/>
    </row>
    <row r="298" spans="1:105" s="11" customFormat="1">
      <c r="A298" s="10" t="s">
        <v>1624</v>
      </c>
      <c r="L298" s="25"/>
      <c r="N298" s="125"/>
      <c r="Z298" s="25"/>
      <c r="AE298" s="36"/>
      <c r="AI298" s="25"/>
      <c r="AJ298" s="11" t="s">
        <v>60</v>
      </c>
      <c r="AK298" s="151" t="s">
        <v>1642</v>
      </c>
      <c r="AL298" s="11">
        <v>1</v>
      </c>
      <c r="AM298" s="11" t="s">
        <v>1674</v>
      </c>
      <c r="AN298" s="11" t="s">
        <v>1665</v>
      </c>
      <c r="AO298" s="11" t="s">
        <v>583</v>
      </c>
      <c r="AP298" s="11" t="s">
        <v>583</v>
      </c>
      <c r="AQ298" s="11" t="s">
        <v>24</v>
      </c>
      <c r="AR298" s="11" t="s">
        <v>23</v>
      </c>
      <c r="AS298" s="11" t="s">
        <v>487</v>
      </c>
      <c r="AT298" s="11" t="s">
        <v>22</v>
      </c>
      <c r="AU298" s="84" t="s">
        <v>22</v>
      </c>
      <c r="AV298" s="28" t="s">
        <v>22</v>
      </c>
      <c r="AW298" s="11" t="s">
        <v>22</v>
      </c>
      <c r="AX298" s="11">
        <v>19</v>
      </c>
      <c r="AY298" s="15" t="s">
        <v>1676</v>
      </c>
      <c r="AZ298" s="65" t="str">
        <f t="shared" ref="AZ298:AZ299" si="434">LEFT(AY298,FIND(" ", AY298)-1)</f>
        <v>0.06</v>
      </c>
      <c r="BA298" s="65" t="str">
        <f t="shared" ref="BA298:BA299" si="435">MID(LEFT(AY298,FIND("–",AY298)-1),FIND("(",AY298)+1,LEN(AY298))</f>
        <v>0.00</v>
      </c>
      <c r="BB298" s="65" t="str">
        <f t="shared" ref="BB298:BB299" si="436">MID(LEFT(AY298,FIND(")",AY298)-1),FIND("–",AY298)+1,LEN(AY298))</f>
        <v>0.13</v>
      </c>
      <c r="BC298" s="11">
        <v>19</v>
      </c>
      <c r="BD298" s="15" t="s">
        <v>1677</v>
      </c>
      <c r="BE298" s="11" t="str">
        <f t="shared" ref="BE298:BE299" si="437">LEFT(BD298,FIND(" ", BD298)-1)</f>
        <v>0.03</v>
      </c>
      <c r="BF298" s="11" t="str">
        <f t="shared" si="418"/>
        <v>0.00</v>
      </c>
      <c r="BG298" s="11" t="str">
        <f t="shared" si="419"/>
        <v>0.17</v>
      </c>
      <c r="BH298" s="11">
        <v>0.2</v>
      </c>
      <c r="BI298" s="25" t="s">
        <v>22</v>
      </c>
      <c r="CD298" s="155"/>
      <c r="CH298" s="155"/>
      <c r="CV298" s="25"/>
      <c r="CZ298" s="25"/>
    </row>
    <row r="299" spans="1:105" s="11" customFormat="1">
      <c r="A299" s="10" t="s">
        <v>1624</v>
      </c>
      <c r="L299" s="25"/>
      <c r="N299" s="125"/>
      <c r="Z299" s="25"/>
      <c r="AE299" s="36"/>
      <c r="AI299" s="25"/>
      <c r="AJ299" s="11" t="s">
        <v>60</v>
      </c>
      <c r="AK299" s="151" t="s">
        <v>1643</v>
      </c>
      <c r="AL299" s="11">
        <v>2</v>
      </c>
      <c r="AM299" s="11" t="s">
        <v>1674</v>
      </c>
      <c r="AN299" s="11" t="s">
        <v>1665</v>
      </c>
      <c r="AO299" s="11" t="s">
        <v>583</v>
      </c>
      <c r="AP299" s="11" t="s">
        <v>583</v>
      </c>
      <c r="AQ299" s="11" t="s">
        <v>24</v>
      </c>
      <c r="AR299" s="11" t="s">
        <v>23</v>
      </c>
      <c r="AS299" s="11" t="s">
        <v>487</v>
      </c>
      <c r="AT299" s="11" t="s">
        <v>22</v>
      </c>
      <c r="AU299" s="84" t="s">
        <v>22</v>
      </c>
      <c r="AV299" s="28" t="s">
        <v>22</v>
      </c>
      <c r="AW299" s="11" t="s">
        <v>22</v>
      </c>
      <c r="AX299" s="11">
        <v>19</v>
      </c>
      <c r="AY299" s="15" t="s">
        <v>1678</v>
      </c>
      <c r="AZ299" s="65" t="str">
        <f t="shared" si="434"/>
        <v>0.03</v>
      </c>
      <c r="BA299" s="65" t="str">
        <f t="shared" si="435"/>
        <v>0.00</v>
      </c>
      <c r="BB299" s="65" t="str">
        <f t="shared" si="436"/>
        <v>0.15</v>
      </c>
      <c r="BC299" s="11">
        <v>19</v>
      </c>
      <c r="BD299" s="15" t="s">
        <v>1679</v>
      </c>
      <c r="BE299" s="11" t="str">
        <f t="shared" si="437"/>
        <v>0.04</v>
      </c>
      <c r="BF299" s="11" t="str">
        <f t="shared" si="418"/>
        <v>0.00</v>
      </c>
      <c r="BG299" s="11" t="str">
        <f t="shared" si="419"/>
        <v>0.11</v>
      </c>
      <c r="BH299" s="11">
        <v>0.2</v>
      </c>
      <c r="BI299" s="25" t="s">
        <v>22</v>
      </c>
      <c r="CD299" s="155"/>
      <c r="CH299" s="155"/>
      <c r="CV299" s="25"/>
      <c r="CZ299" s="25"/>
    </row>
    <row r="300" spans="1:105" s="11" customFormat="1">
      <c r="A300" s="10" t="s">
        <v>1624</v>
      </c>
      <c r="L300" s="25"/>
      <c r="N300" s="125"/>
      <c r="Z300" s="25"/>
      <c r="AE300" s="36"/>
      <c r="AI300" s="25"/>
      <c r="AJ300" s="11" t="s">
        <v>60</v>
      </c>
      <c r="AK300" s="151" t="s">
        <v>1642</v>
      </c>
      <c r="AL300" s="11">
        <v>1</v>
      </c>
      <c r="AM300" s="11" t="s">
        <v>575</v>
      </c>
      <c r="AN300" s="11" t="s">
        <v>1665</v>
      </c>
      <c r="AO300" s="11" t="s">
        <v>1664</v>
      </c>
      <c r="AP300" s="11" t="s">
        <v>1664</v>
      </c>
      <c r="AQ300" s="11" t="s">
        <v>24</v>
      </c>
      <c r="AR300" s="11" t="s">
        <v>23</v>
      </c>
      <c r="AS300" s="11" t="s">
        <v>487</v>
      </c>
      <c r="AT300" s="11" t="s">
        <v>22</v>
      </c>
      <c r="AU300" s="84" t="s">
        <v>22</v>
      </c>
      <c r="AV300" s="28" t="s">
        <v>22</v>
      </c>
      <c r="AW300" s="11" t="s">
        <v>22</v>
      </c>
      <c r="AX300" s="11">
        <v>19</v>
      </c>
      <c r="AY300" s="15" t="s">
        <v>1666</v>
      </c>
      <c r="AZ300" s="65" t="str">
        <f t="shared" ref="AZ300:AZ301" si="438">LEFT(AY300,FIND(" ", AY300)-1)</f>
        <v>0.10</v>
      </c>
      <c r="BA300" s="65" t="str">
        <f t="shared" ref="BA300:BA301" si="439">MID(LEFT(AY300,FIND("–",AY300)-1),FIND("(",AY300)+1,LEN(AY300))</f>
        <v>0.00</v>
      </c>
      <c r="BB300" s="65" t="str">
        <f t="shared" ref="BB300:BB301" si="440">MID(LEFT(AY300,FIND(")",AY300)-1),FIND("–",AY300)+1,LEN(AY300))</f>
        <v>0.59</v>
      </c>
      <c r="BC300" s="11">
        <v>19</v>
      </c>
      <c r="BD300" s="15" t="s">
        <v>1667</v>
      </c>
      <c r="BE300" s="11" t="str">
        <f t="shared" ref="BE300:BE301" si="441">LEFT(BD300,FIND(" ", BD300)-1)</f>
        <v>0.13</v>
      </c>
      <c r="BF300" s="11" t="str">
        <f t="shared" si="418"/>
        <v>0.00</v>
      </c>
      <c r="BG300" s="11" t="str">
        <f t="shared" si="419"/>
        <v>1.23</v>
      </c>
      <c r="BH300" s="11">
        <v>1.4</v>
      </c>
      <c r="BI300" s="25" t="s">
        <v>22</v>
      </c>
      <c r="CD300" s="155"/>
      <c r="CH300" s="155"/>
      <c r="CV300" s="25"/>
      <c r="CZ300" s="25"/>
    </row>
    <row r="301" spans="1:105" s="11" customFormat="1">
      <c r="A301" s="10" t="s">
        <v>1624</v>
      </c>
      <c r="L301" s="25"/>
      <c r="N301" s="125"/>
      <c r="Z301" s="25"/>
      <c r="AE301" s="36"/>
      <c r="AI301" s="25"/>
      <c r="AJ301" s="11" t="s">
        <v>60</v>
      </c>
      <c r="AK301" s="151" t="s">
        <v>1643</v>
      </c>
      <c r="AL301" s="11">
        <v>2</v>
      </c>
      <c r="AM301" s="11" t="s">
        <v>575</v>
      </c>
      <c r="AN301" s="11" t="s">
        <v>1665</v>
      </c>
      <c r="AO301" s="11" t="s">
        <v>1664</v>
      </c>
      <c r="AP301" s="11" t="s">
        <v>1664</v>
      </c>
      <c r="AQ301" s="11" t="s">
        <v>24</v>
      </c>
      <c r="AR301" s="11" t="s">
        <v>23</v>
      </c>
      <c r="AS301" s="11" t="s">
        <v>487</v>
      </c>
      <c r="AT301" s="11" t="s">
        <v>22</v>
      </c>
      <c r="AU301" s="84" t="s">
        <v>22</v>
      </c>
      <c r="AV301" s="28" t="s">
        <v>22</v>
      </c>
      <c r="AW301" s="11" t="s">
        <v>22</v>
      </c>
      <c r="AX301" s="11">
        <v>19</v>
      </c>
      <c r="AY301" s="15" t="s">
        <v>1668</v>
      </c>
      <c r="AZ301" s="65" t="str">
        <f t="shared" si="438"/>
        <v>0.05</v>
      </c>
      <c r="BA301" s="65" t="str">
        <f t="shared" si="439"/>
        <v>0.00</v>
      </c>
      <c r="BB301" s="65" t="str">
        <f t="shared" si="440"/>
        <v>023</v>
      </c>
      <c r="BC301" s="11">
        <v>19</v>
      </c>
      <c r="BD301" s="15" t="s">
        <v>1669</v>
      </c>
      <c r="BE301" s="11" t="str">
        <f t="shared" si="441"/>
        <v>0.14</v>
      </c>
      <c r="BF301" s="11" t="str">
        <f t="shared" si="418"/>
        <v>0.00</v>
      </c>
      <c r="BG301" s="11" t="str">
        <f t="shared" si="419"/>
        <v>0.42</v>
      </c>
      <c r="BH301" s="11">
        <v>1.4</v>
      </c>
      <c r="BI301" s="25" t="s">
        <v>22</v>
      </c>
      <c r="CD301" s="155"/>
      <c r="CH301" s="155"/>
      <c r="CV301" s="25"/>
      <c r="CZ301" s="25"/>
    </row>
    <row r="302" spans="1:105" s="44" customFormat="1">
      <c r="L302" s="45"/>
      <c r="N302" s="127"/>
      <c r="Z302" s="45"/>
      <c r="AE302" s="45"/>
      <c r="AU302" s="85"/>
      <c r="BI302" s="45"/>
      <c r="CD302" s="157"/>
      <c r="CH302" s="157"/>
      <c r="CV302" s="45"/>
      <c r="CZ302" s="45"/>
    </row>
    <row r="303" spans="1:105" s="109" customFormat="1">
      <c r="A303" s="107" t="s">
        <v>1853</v>
      </c>
      <c r="B303" s="109" t="s">
        <v>1852</v>
      </c>
      <c r="C303" s="109" t="s">
        <v>1684</v>
      </c>
      <c r="D303" s="109" t="s">
        <v>1776</v>
      </c>
      <c r="E303" s="109" t="s">
        <v>9</v>
      </c>
      <c r="F303" s="94" t="s">
        <v>2325</v>
      </c>
      <c r="G303" s="179" t="s">
        <v>700</v>
      </c>
      <c r="H303" s="180" t="s">
        <v>701</v>
      </c>
      <c r="I303" s="107" t="s">
        <v>1771</v>
      </c>
      <c r="J303" s="180" t="s">
        <v>1772</v>
      </c>
      <c r="K303" s="109" t="s">
        <v>1773</v>
      </c>
      <c r="L303" s="176">
        <v>44209</v>
      </c>
      <c r="M303" s="109" t="s">
        <v>702</v>
      </c>
      <c r="N303" s="131">
        <v>44034</v>
      </c>
      <c r="O303" s="109" t="s">
        <v>24</v>
      </c>
      <c r="P303" s="109" t="s">
        <v>24</v>
      </c>
      <c r="Q303" s="109" t="s">
        <v>236</v>
      </c>
      <c r="R303" s="109" t="s">
        <v>703</v>
      </c>
      <c r="S303" s="109" t="s">
        <v>48</v>
      </c>
      <c r="T303" s="109" t="s">
        <v>23</v>
      </c>
      <c r="U303" s="109" t="s">
        <v>23</v>
      </c>
      <c r="V303" s="109">
        <v>805</v>
      </c>
      <c r="W303" s="109" t="s">
        <v>24</v>
      </c>
      <c r="X303" s="109" t="s">
        <v>2220</v>
      </c>
      <c r="Y303" s="170" t="s">
        <v>1774</v>
      </c>
      <c r="Z303" s="110" t="s">
        <v>1775</v>
      </c>
      <c r="AA303" s="109" t="s">
        <v>1851</v>
      </c>
      <c r="AB303" s="109" t="s">
        <v>704</v>
      </c>
      <c r="AC303" s="109" t="s">
        <v>127</v>
      </c>
      <c r="AD303" s="181" t="s">
        <v>1780</v>
      </c>
      <c r="AE303" s="169" t="s">
        <v>1777</v>
      </c>
      <c r="AF303" s="109" t="s">
        <v>1817</v>
      </c>
      <c r="AG303" s="109" t="s">
        <v>1778</v>
      </c>
      <c r="AH303" s="109" t="s">
        <v>1779</v>
      </c>
      <c r="AI303" s="110" t="s">
        <v>22</v>
      </c>
      <c r="AJ303" s="109" t="s">
        <v>27</v>
      </c>
      <c r="AK303" s="109" t="s">
        <v>1843</v>
      </c>
      <c r="AL303" s="109">
        <v>1</v>
      </c>
      <c r="AM303" s="109" t="s">
        <v>432</v>
      </c>
      <c r="AN303" s="109" t="s">
        <v>44</v>
      </c>
      <c r="AO303" s="109" t="s">
        <v>1797</v>
      </c>
      <c r="AP303" s="109" t="s">
        <v>1796</v>
      </c>
      <c r="AQ303" s="109" t="s">
        <v>24</v>
      </c>
      <c r="AR303" s="109" t="s">
        <v>23</v>
      </c>
      <c r="AS303" s="109" t="s">
        <v>1798</v>
      </c>
      <c r="AT303" s="109" t="s">
        <v>716</v>
      </c>
      <c r="AU303" s="178" t="s">
        <v>1787</v>
      </c>
      <c r="AV303" s="109">
        <v>34</v>
      </c>
      <c r="AW303" s="109">
        <v>1</v>
      </c>
      <c r="AX303" s="109">
        <v>76</v>
      </c>
      <c r="AY303" s="15" t="s">
        <v>1789</v>
      </c>
      <c r="AZ303" s="109" t="str">
        <f t="shared" ref="AZ303" si="442">LEFT(AY303,FIND(" ", AY303)-1)</f>
        <v>24</v>
      </c>
      <c r="BA303" s="109" t="str">
        <f t="shared" ref="BA303" si="443">MID(LEFT(AY303,FIND("–",AY303)-1),FIND("(",AY303)+1,LEN(AY303))</f>
        <v>23</v>
      </c>
      <c r="BB303" s="109" t="str">
        <f t="shared" ref="BB303" si="444">MID(LEFT(AY303,FIND(")",AY303)-1),FIND("–",AY303)+1,LEN(AY303))</f>
        <v>27</v>
      </c>
      <c r="BC303" s="109">
        <v>34</v>
      </c>
      <c r="BD303" s="15" t="s">
        <v>1790</v>
      </c>
      <c r="BE303" s="109" t="str">
        <f t="shared" ref="BE303" si="445">LEFT(BD303,FIND(" ", BD303)-1)</f>
        <v>24</v>
      </c>
      <c r="BF303" s="109" t="str">
        <f t="shared" ref="BF303" si="446">MID(LEFT(BD303,FIND("–",BD303)-1),FIND("(",BD303)+1,LEN(BD303))</f>
        <v>23</v>
      </c>
      <c r="BG303" s="109" t="str">
        <f t="shared" ref="BG303" si="447">MID(LEFT(BD303,FIND(")",BD303)-1),FIND("–",BD303)+1,LEN(BD303))</f>
        <v>29</v>
      </c>
      <c r="BH303" s="109" t="s">
        <v>22</v>
      </c>
      <c r="BI303" s="110" t="s">
        <v>402</v>
      </c>
      <c r="BJ303" s="109" t="s">
        <v>26</v>
      </c>
      <c r="BK303" s="109" t="s">
        <v>22</v>
      </c>
      <c r="BL303" s="109" t="s">
        <v>22</v>
      </c>
      <c r="BM303" s="109" t="s">
        <v>22</v>
      </c>
      <c r="BN303" s="109" t="s">
        <v>22</v>
      </c>
      <c r="BO303" s="109" t="s">
        <v>22</v>
      </c>
      <c r="BP303" s="109" t="s">
        <v>22</v>
      </c>
      <c r="BQ303" s="109" t="s">
        <v>22</v>
      </c>
      <c r="BR303" s="109" t="s">
        <v>22</v>
      </c>
      <c r="BS303" s="109" t="s">
        <v>22</v>
      </c>
      <c r="BT303" s="109" t="s">
        <v>22</v>
      </c>
      <c r="BU303" s="109" t="s">
        <v>22</v>
      </c>
      <c r="BV303" s="109" t="s">
        <v>22</v>
      </c>
      <c r="BW303" s="109" t="s">
        <v>22</v>
      </c>
      <c r="BX303" s="109" t="s">
        <v>22</v>
      </c>
      <c r="BY303" s="109" t="s">
        <v>22</v>
      </c>
      <c r="BZ303" s="109" t="s">
        <v>22</v>
      </c>
      <c r="CA303" s="109" t="s">
        <v>22</v>
      </c>
      <c r="CB303" s="109" t="s">
        <v>22</v>
      </c>
      <c r="CC303" s="109" t="s">
        <v>22</v>
      </c>
      <c r="CD303" s="175" t="s">
        <v>22</v>
      </c>
      <c r="CE303" s="112" t="s">
        <v>22</v>
      </c>
      <c r="CF303" s="112" t="s">
        <v>22</v>
      </c>
      <c r="CG303" s="112" t="s">
        <v>22</v>
      </c>
      <c r="CH303" s="160" t="s">
        <v>26</v>
      </c>
      <c r="CI303" s="112" t="s">
        <v>22</v>
      </c>
      <c r="CJ303" s="112" t="s">
        <v>22</v>
      </c>
      <c r="CK303" s="112" t="s">
        <v>22</v>
      </c>
      <c r="CL303" s="112" t="s">
        <v>22</v>
      </c>
      <c r="CM303" s="112" t="s">
        <v>22</v>
      </c>
      <c r="CN303" s="112" t="s">
        <v>22</v>
      </c>
      <c r="CO303" s="112" t="s">
        <v>22</v>
      </c>
      <c r="CP303" s="112" t="s">
        <v>22</v>
      </c>
      <c r="CQ303" s="112" t="s">
        <v>22</v>
      </c>
      <c r="CR303" s="112" t="s">
        <v>22</v>
      </c>
      <c r="CS303" s="112" t="s">
        <v>22</v>
      </c>
      <c r="CT303" s="112" t="s">
        <v>22</v>
      </c>
      <c r="CU303" s="112" t="s">
        <v>22</v>
      </c>
      <c r="CV303" s="113" t="s">
        <v>22</v>
      </c>
      <c r="CW303" s="109" t="s">
        <v>1834</v>
      </c>
      <c r="CX303" s="109" t="s">
        <v>22</v>
      </c>
      <c r="CY303" s="109" t="s">
        <v>1842</v>
      </c>
      <c r="CZ303" s="113" t="s">
        <v>1262</v>
      </c>
      <c r="DA303" s="109" t="s">
        <v>68</v>
      </c>
    </row>
    <row r="304" spans="1:105" s="109" customFormat="1">
      <c r="A304" s="107" t="s">
        <v>1853</v>
      </c>
      <c r="G304" s="179"/>
      <c r="H304" s="180"/>
      <c r="I304" s="107"/>
      <c r="J304" s="180"/>
      <c r="L304" s="176"/>
      <c r="N304" s="131"/>
      <c r="Z304" s="110"/>
      <c r="AE304" s="169"/>
      <c r="AI304" s="110"/>
      <c r="AJ304" s="109" t="s">
        <v>27</v>
      </c>
      <c r="AK304" s="109" t="s">
        <v>1781</v>
      </c>
      <c r="AL304" s="109">
        <v>2</v>
      </c>
      <c r="AM304" s="109" t="s">
        <v>432</v>
      </c>
      <c r="AN304" s="109" t="s">
        <v>44</v>
      </c>
      <c r="AO304" s="109" t="s">
        <v>1797</v>
      </c>
      <c r="AP304" s="109" t="s">
        <v>1796</v>
      </c>
      <c r="AQ304" s="109" t="s">
        <v>24</v>
      </c>
      <c r="AR304" s="109" t="s">
        <v>23</v>
      </c>
      <c r="AS304" s="109" t="s">
        <v>1798</v>
      </c>
      <c r="AT304" s="109" t="s">
        <v>716</v>
      </c>
      <c r="AU304" s="178" t="s">
        <v>973</v>
      </c>
      <c r="AV304" s="109">
        <v>69</v>
      </c>
      <c r="AW304" s="182">
        <v>99</v>
      </c>
      <c r="AX304" s="109">
        <v>75</v>
      </c>
      <c r="AY304" s="15" t="s">
        <v>705</v>
      </c>
      <c r="AZ304" s="109" t="str">
        <f t="shared" ref="AZ304:AZ305" si="448">LEFT(AY304,FIND(" ", AY304)-1)</f>
        <v>26</v>
      </c>
      <c r="BA304" s="109" t="str">
        <f t="shared" ref="BA304:BA305" si="449">MID(LEFT(AY304,FIND("–",AY304)-1),FIND("(",AY304)+1,LEN(AY304))</f>
        <v>25</v>
      </c>
      <c r="BB304" s="109" t="str">
        <f t="shared" ref="BB304:BB305" si="450">MID(LEFT(AY304,FIND(")",AY304)-1),FIND("–",AY304)+1,LEN(AY304))</f>
        <v>31</v>
      </c>
      <c r="BC304" s="109">
        <v>69</v>
      </c>
      <c r="BD304" s="58" t="s">
        <v>1822</v>
      </c>
      <c r="BE304" s="109" t="str">
        <f t="shared" ref="BE304" si="451">LEFT(BD304,FIND(" ", BD304)-1)</f>
        <v>478</v>
      </c>
      <c r="BF304" s="109" t="str">
        <f t="shared" ref="BF304" si="452">MID(LEFT(BD304,FIND("–",BD304)-1),FIND("(",BD304)+1,LEN(BD304))</f>
        <v>379</v>
      </c>
      <c r="BG304" s="109" t="str">
        <f t="shared" ref="BG304" si="453">MID(LEFT(BD304,FIND(")",BD304)-1),FIND("–",BD304)+1,LEN(BD304))</f>
        <v>603</v>
      </c>
      <c r="BH304" s="109" t="s">
        <v>22</v>
      </c>
      <c r="BI304" s="110" t="s">
        <v>22</v>
      </c>
      <c r="CD304" s="160"/>
      <c r="CH304" s="160"/>
      <c r="CV304" s="110"/>
      <c r="CZ304" s="110"/>
    </row>
    <row r="305" spans="1:104" s="109" customFormat="1">
      <c r="A305" s="107" t="s">
        <v>1853</v>
      </c>
      <c r="L305" s="110"/>
      <c r="N305" s="131"/>
      <c r="Z305" s="110"/>
      <c r="AE305" s="169"/>
      <c r="AI305" s="110"/>
      <c r="AJ305" s="109" t="s">
        <v>27</v>
      </c>
      <c r="AK305" s="109" t="s">
        <v>1782</v>
      </c>
      <c r="AL305" s="109">
        <v>3</v>
      </c>
      <c r="AM305" s="109" t="s">
        <v>432</v>
      </c>
      <c r="AN305" s="109" t="s">
        <v>44</v>
      </c>
      <c r="AO305" s="109" t="s">
        <v>1797</v>
      </c>
      <c r="AP305" s="109" t="s">
        <v>1796</v>
      </c>
      <c r="AQ305" s="109" t="s">
        <v>24</v>
      </c>
      <c r="AR305" s="109" t="s">
        <v>23</v>
      </c>
      <c r="AS305" s="109" t="s">
        <v>1798</v>
      </c>
      <c r="AT305" s="109" t="s">
        <v>716</v>
      </c>
      <c r="AU305" s="178" t="s">
        <v>1788</v>
      </c>
      <c r="AV305" s="109">
        <v>38</v>
      </c>
      <c r="AW305" s="182">
        <v>100</v>
      </c>
      <c r="AX305" s="109">
        <v>74</v>
      </c>
      <c r="AY305" s="15" t="s">
        <v>1791</v>
      </c>
      <c r="AZ305" s="109" t="str">
        <f t="shared" si="448"/>
        <v>27</v>
      </c>
      <c r="BA305" s="109" t="str">
        <f t="shared" si="449"/>
        <v>24</v>
      </c>
      <c r="BB305" s="109" t="str">
        <f t="shared" si="450"/>
        <v>34</v>
      </c>
      <c r="BC305" s="109">
        <v>38</v>
      </c>
      <c r="BD305" s="58" t="s">
        <v>1824</v>
      </c>
      <c r="BE305" s="109" t="str">
        <f t="shared" ref="BE305:BE306" si="454">LEFT(BD305,FIND(" ", BD305)-1)</f>
        <v>1,677</v>
      </c>
      <c r="BF305" s="109" t="str">
        <f t="shared" ref="BF305:BF306" si="455">MID(LEFT(BD305,FIND("–",BD305)-1),FIND("(",BD305)+1,LEN(BD305))</f>
        <v>1,334</v>
      </c>
      <c r="BG305" s="109" t="str">
        <f t="shared" ref="BG305:BG306" si="456">MID(LEFT(BD305,FIND(")",BD305)-1),FIND("–",BD305)+1,LEN(BD305))</f>
        <v>2,109</v>
      </c>
      <c r="BH305" s="109" t="s">
        <v>22</v>
      </c>
      <c r="BI305" s="110" t="s">
        <v>22</v>
      </c>
      <c r="CD305" s="160"/>
      <c r="CH305" s="160"/>
      <c r="CV305" s="110"/>
      <c r="CZ305" s="110"/>
    </row>
    <row r="306" spans="1:104" s="109" customFormat="1">
      <c r="A306" s="107" t="s">
        <v>1853</v>
      </c>
      <c r="G306" s="179"/>
      <c r="H306" s="180"/>
      <c r="I306" s="107"/>
      <c r="J306" s="180"/>
      <c r="L306" s="176"/>
      <c r="N306" s="131"/>
      <c r="Z306" s="110"/>
      <c r="AE306" s="169"/>
      <c r="AI306" s="110"/>
      <c r="AJ306" s="109" t="s">
        <v>27</v>
      </c>
      <c r="AK306" s="109" t="s">
        <v>1784</v>
      </c>
      <c r="AL306" s="109">
        <v>4</v>
      </c>
      <c r="AM306" s="109" t="s">
        <v>432</v>
      </c>
      <c r="AN306" s="109" t="s">
        <v>44</v>
      </c>
      <c r="AO306" s="109" t="s">
        <v>1797</v>
      </c>
      <c r="AP306" s="109" t="s">
        <v>1796</v>
      </c>
      <c r="AQ306" s="109" t="s">
        <v>24</v>
      </c>
      <c r="AR306" s="109" t="s">
        <v>23</v>
      </c>
      <c r="AS306" s="109" t="s">
        <v>1798</v>
      </c>
      <c r="AT306" s="109" t="s">
        <v>716</v>
      </c>
      <c r="AU306" s="178" t="s">
        <v>973</v>
      </c>
      <c r="AV306" s="109">
        <v>68</v>
      </c>
      <c r="AW306" s="182">
        <v>99</v>
      </c>
      <c r="AX306" s="109">
        <v>71</v>
      </c>
      <c r="AY306" s="15" t="s">
        <v>1792</v>
      </c>
      <c r="AZ306" s="109" t="str">
        <f t="shared" ref="AZ306:AZ307" si="457">LEFT(AY306,FIND(" ", AY306)-1)</f>
        <v>25</v>
      </c>
      <c r="BA306" s="109" t="str">
        <f t="shared" ref="BA306:BA307" si="458">MID(LEFT(AY306,FIND("–",AY306)-1),FIND("(",AY306)+1,LEN(AY306))</f>
        <v>24</v>
      </c>
      <c r="BB306" s="109" t="str">
        <f t="shared" ref="BB306:BB307" si="459">MID(LEFT(AY306,FIND(")",AY306)-1),FIND("–",AY306)+1,LEN(AY306))</f>
        <v>29</v>
      </c>
      <c r="BC306" s="109">
        <v>68</v>
      </c>
      <c r="BD306" s="58" t="s">
        <v>1823</v>
      </c>
      <c r="BE306" s="109" t="str">
        <f t="shared" si="454"/>
        <v>625</v>
      </c>
      <c r="BF306" s="109" t="str">
        <f t="shared" si="455"/>
        <v>505</v>
      </c>
      <c r="BG306" s="109" t="str">
        <f t="shared" si="456"/>
        <v>773</v>
      </c>
      <c r="BH306" s="109" t="s">
        <v>22</v>
      </c>
      <c r="BI306" s="110" t="s">
        <v>22</v>
      </c>
      <c r="CD306" s="160"/>
      <c r="CH306" s="160"/>
      <c r="CV306" s="110"/>
      <c r="CZ306" s="110"/>
    </row>
    <row r="307" spans="1:104" s="109" customFormat="1">
      <c r="A307" s="107" t="s">
        <v>1853</v>
      </c>
      <c r="L307" s="110"/>
      <c r="N307" s="131"/>
      <c r="Z307" s="110"/>
      <c r="AE307" s="169"/>
      <c r="AI307" s="110"/>
      <c r="AJ307" s="109" t="s">
        <v>27</v>
      </c>
      <c r="AK307" s="109" t="s">
        <v>1783</v>
      </c>
      <c r="AL307" s="109">
        <v>5</v>
      </c>
      <c r="AM307" s="109" t="s">
        <v>432</v>
      </c>
      <c r="AN307" s="109" t="s">
        <v>44</v>
      </c>
      <c r="AO307" s="109" t="s">
        <v>1797</v>
      </c>
      <c r="AP307" s="109" t="s">
        <v>1796</v>
      </c>
      <c r="AQ307" s="109" t="s">
        <v>24</v>
      </c>
      <c r="AR307" s="109" t="s">
        <v>23</v>
      </c>
      <c r="AS307" s="109" t="s">
        <v>1798</v>
      </c>
      <c r="AT307" s="109" t="s">
        <v>716</v>
      </c>
      <c r="AU307" s="178" t="s">
        <v>1788</v>
      </c>
      <c r="AV307" s="109">
        <v>39</v>
      </c>
      <c r="AW307" s="182">
        <v>100</v>
      </c>
      <c r="AX307" s="109">
        <v>74</v>
      </c>
      <c r="AY307" s="15" t="s">
        <v>1792</v>
      </c>
      <c r="AZ307" s="109" t="str">
        <f t="shared" si="457"/>
        <v>25</v>
      </c>
      <c r="BA307" s="109" t="str">
        <f t="shared" si="458"/>
        <v>24</v>
      </c>
      <c r="BB307" s="109" t="str">
        <f t="shared" si="459"/>
        <v>29</v>
      </c>
      <c r="BC307" s="109">
        <v>39</v>
      </c>
      <c r="BD307" s="58" t="s">
        <v>1825</v>
      </c>
      <c r="BE307" s="109" t="str">
        <f t="shared" ref="BE307" si="460">LEFT(BD307,FIND(" ", BD307)-1)</f>
        <v>2,292</v>
      </c>
      <c r="BF307" s="109" t="str">
        <f t="shared" ref="BF307" si="461">MID(LEFT(BD307,FIND("–",BD307)-1),FIND("(",BD307)+1,LEN(BD307))</f>
        <v>1,846</v>
      </c>
      <c r="BG307" s="109" t="str">
        <f t="shared" ref="BG307" si="462">MID(LEFT(BD307,FIND(")",BD307)-1),FIND("–",BD307)+1,LEN(BD307))</f>
        <v>2,845</v>
      </c>
      <c r="BH307" s="109" t="s">
        <v>22</v>
      </c>
      <c r="BI307" s="110" t="s">
        <v>22</v>
      </c>
      <c r="CD307" s="160"/>
      <c r="CH307" s="160"/>
      <c r="CV307" s="110"/>
      <c r="CZ307" s="110"/>
    </row>
    <row r="308" spans="1:104" s="109" customFormat="1">
      <c r="A308" s="107" t="s">
        <v>1853</v>
      </c>
      <c r="L308" s="110"/>
      <c r="N308" s="131"/>
      <c r="Z308" s="110"/>
      <c r="AE308" s="169"/>
      <c r="AI308" s="110"/>
      <c r="AJ308" s="109" t="s">
        <v>27</v>
      </c>
      <c r="AK308" s="109" t="s">
        <v>1844</v>
      </c>
      <c r="AL308" s="109">
        <v>6</v>
      </c>
      <c r="AM308" s="109" t="s">
        <v>432</v>
      </c>
      <c r="AN308" s="109" t="s">
        <v>44</v>
      </c>
      <c r="AO308" s="109" t="s">
        <v>1797</v>
      </c>
      <c r="AP308" s="109" t="s">
        <v>1796</v>
      </c>
      <c r="AQ308" s="109" t="s">
        <v>24</v>
      </c>
      <c r="AR308" s="109" t="s">
        <v>23</v>
      </c>
      <c r="AS308" s="109" t="s">
        <v>1798</v>
      </c>
      <c r="AT308" s="109" t="s">
        <v>716</v>
      </c>
      <c r="AU308" s="178" t="s">
        <v>849</v>
      </c>
      <c r="AV308" s="109">
        <v>38</v>
      </c>
      <c r="AW308" s="182">
        <v>0</v>
      </c>
      <c r="AX308" s="109">
        <v>70</v>
      </c>
      <c r="AY308" s="15" t="s">
        <v>1793</v>
      </c>
      <c r="AZ308" s="109" t="str">
        <f t="shared" ref="AZ308:AZ310" si="463">LEFT(AY308,FIND(" ", AY308)-1)</f>
        <v>25</v>
      </c>
      <c r="BA308" s="109" t="str">
        <f t="shared" ref="BA308:BA310" si="464">MID(LEFT(AY308,FIND("–",AY308)-1),FIND("(",AY308)+1,LEN(AY308))</f>
        <v>24</v>
      </c>
      <c r="BB308" s="109" t="str">
        <f t="shared" ref="BB308:BB310" si="465">MID(LEFT(AY308,FIND(")",AY308)-1),FIND("–",AY308)+1,LEN(AY308))</f>
        <v>28</v>
      </c>
      <c r="BC308" s="109">
        <v>38</v>
      </c>
      <c r="BD308" s="15" t="s">
        <v>1795</v>
      </c>
      <c r="BE308" s="109" t="str">
        <f t="shared" ref="BE308:BE310" si="466">LEFT(BD308,FIND(" ", BD308)-1)</f>
        <v>24</v>
      </c>
      <c r="BF308" s="109" t="str">
        <f t="shared" ref="BF308:BF310" si="467">MID(LEFT(BD308,FIND("–",BD308)-1),FIND("(",BD308)+1,LEN(BD308))</f>
        <v>24</v>
      </c>
      <c r="BG308" s="109" t="str">
        <f t="shared" ref="BG308:BG310" si="468">MID(LEFT(BD308,FIND(")",BD308)-1),FIND("–",BD308)+1,LEN(BD308))</f>
        <v>28</v>
      </c>
      <c r="BH308" s="109" t="s">
        <v>22</v>
      </c>
      <c r="BI308" s="110" t="s">
        <v>22</v>
      </c>
      <c r="CD308" s="160"/>
      <c r="CH308" s="160"/>
      <c r="CV308" s="110"/>
      <c r="CZ308" s="110"/>
    </row>
    <row r="309" spans="1:104" s="109" customFormat="1">
      <c r="A309" s="107" t="s">
        <v>1853</v>
      </c>
      <c r="G309" s="179"/>
      <c r="H309" s="180"/>
      <c r="I309" s="107"/>
      <c r="J309" s="180"/>
      <c r="L309" s="176"/>
      <c r="N309" s="131"/>
      <c r="Z309" s="110"/>
      <c r="AE309" s="169"/>
      <c r="AI309" s="110"/>
      <c r="AJ309" s="109" t="s">
        <v>27</v>
      </c>
      <c r="AK309" s="109" t="s">
        <v>1785</v>
      </c>
      <c r="AL309" s="109">
        <v>7</v>
      </c>
      <c r="AM309" s="109" t="s">
        <v>432</v>
      </c>
      <c r="AN309" s="109" t="s">
        <v>44</v>
      </c>
      <c r="AO309" s="109" t="s">
        <v>1797</v>
      </c>
      <c r="AP309" s="109" t="s">
        <v>1796</v>
      </c>
      <c r="AQ309" s="109" t="s">
        <v>24</v>
      </c>
      <c r="AR309" s="109" t="s">
        <v>23</v>
      </c>
      <c r="AS309" s="109" t="s">
        <v>1798</v>
      </c>
      <c r="AT309" s="109" t="s">
        <v>716</v>
      </c>
      <c r="AU309" s="178" t="s">
        <v>977</v>
      </c>
      <c r="AV309" s="109">
        <v>81</v>
      </c>
      <c r="AW309" s="182">
        <v>96</v>
      </c>
      <c r="AX309" s="109">
        <v>136</v>
      </c>
      <c r="AY309" s="15" t="s">
        <v>1793</v>
      </c>
      <c r="AZ309" s="109" t="str">
        <f t="shared" si="463"/>
        <v>25</v>
      </c>
      <c r="BA309" s="109" t="str">
        <f t="shared" si="464"/>
        <v>24</v>
      </c>
      <c r="BB309" s="109" t="str">
        <f t="shared" si="465"/>
        <v>28</v>
      </c>
      <c r="BC309" s="109">
        <v>81</v>
      </c>
      <c r="BD309" s="58" t="s">
        <v>1826</v>
      </c>
      <c r="BE309" s="109" t="str">
        <f t="shared" si="466"/>
        <v>312</v>
      </c>
      <c r="BF309" s="109" t="str">
        <f t="shared" si="467"/>
        <v>246</v>
      </c>
      <c r="BG309" s="109" t="str">
        <f t="shared" si="468"/>
        <v>396</v>
      </c>
      <c r="BH309" s="109" t="s">
        <v>22</v>
      </c>
      <c r="BI309" s="110" t="s">
        <v>22</v>
      </c>
      <c r="CD309" s="160"/>
      <c r="CH309" s="160"/>
      <c r="CV309" s="110"/>
      <c r="CZ309" s="110"/>
    </row>
    <row r="310" spans="1:104" s="109" customFormat="1">
      <c r="A310" s="107" t="s">
        <v>1853</v>
      </c>
      <c r="G310" s="179"/>
      <c r="H310" s="180"/>
      <c r="I310" s="107"/>
      <c r="J310" s="180"/>
      <c r="L310" s="176"/>
      <c r="N310" s="131"/>
      <c r="Z310" s="110"/>
      <c r="AE310" s="169"/>
      <c r="AI310" s="110"/>
      <c r="AJ310" s="109" t="s">
        <v>27</v>
      </c>
      <c r="AK310" s="109" t="s">
        <v>1786</v>
      </c>
      <c r="AL310" s="109">
        <v>8</v>
      </c>
      <c r="AM310" s="109" t="s">
        <v>432</v>
      </c>
      <c r="AN310" s="109" t="s">
        <v>44</v>
      </c>
      <c r="AO310" s="109" t="s">
        <v>1797</v>
      </c>
      <c r="AP310" s="109" t="s">
        <v>1796</v>
      </c>
      <c r="AQ310" s="109" t="s">
        <v>24</v>
      </c>
      <c r="AR310" s="109" t="s">
        <v>23</v>
      </c>
      <c r="AS310" s="109" t="s">
        <v>1798</v>
      </c>
      <c r="AT310" s="109" t="s">
        <v>716</v>
      </c>
      <c r="AU310" s="178" t="s">
        <v>977</v>
      </c>
      <c r="AV310" s="109">
        <v>73</v>
      </c>
      <c r="AW310" s="182">
        <v>96</v>
      </c>
      <c r="AX310" s="109">
        <v>136</v>
      </c>
      <c r="AY310" s="15" t="s">
        <v>1794</v>
      </c>
      <c r="AZ310" s="109" t="str">
        <f t="shared" si="463"/>
        <v>25</v>
      </c>
      <c r="BA310" s="109" t="str">
        <f t="shared" si="464"/>
        <v>25</v>
      </c>
      <c r="BB310" s="109" t="str">
        <f t="shared" si="465"/>
        <v>27</v>
      </c>
      <c r="BC310" s="109">
        <v>73</v>
      </c>
      <c r="BD310" s="58" t="s">
        <v>1827</v>
      </c>
      <c r="BE310" s="109" t="str">
        <f t="shared" si="466"/>
        <v>350</v>
      </c>
      <c r="BF310" s="109" t="str">
        <f t="shared" si="467"/>
        <v>281</v>
      </c>
      <c r="BG310" s="109" t="str">
        <f t="shared" si="468"/>
        <v>429</v>
      </c>
      <c r="BH310" s="109" t="s">
        <v>22</v>
      </c>
      <c r="BI310" s="110" t="s">
        <v>22</v>
      </c>
      <c r="CD310" s="160"/>
      <c r="CH310" s="160"/>
      <c r="CV310" s="110"/>
      <c r="CZ310" s="110"/>
    </row>
    <row r="311" spans="1:104" s="109" customFormat="1">
      <c r="A311" s="107" t="s">
        <v>1853</v>
      </c>
      <c r="L311" s="110"/>
      <c r="N311" s="131"/>
      <c r="Z311" s="110"/>
      <c r="AB311" s="181"/>
      <c r="AC311" s="181"/>
      <c r="AE311" s="169"/>
      <c r="AI311" s="110"/>
      <c r="AJ311" s="109" t="s">
        <v>27</v>
      </c>
      <c r="AK311" s="109" t="s">
        <v>1843</v>
      </c>
      <c r="AL311" s="109">
        <v>1</v>
      </c>
      <c r="AM311" s="170" t="s">
        <v>344</v>
      </c>
      <c r="AN311" s="109" t="s">
        <v>1818</v>
      </c>
      <c r="AO311" s="109" t="s">
        <v>1820</v>
      </c>
      <c r="AP311" s="109" t="s">
        <v>1819</v>
      </c>
      <c r="AQ311" s="109" t="s">
        <v>24</v>
      </c>
      <c r="AR311" s="109" t="s">
        <v>23</v>
      </c>
      <c r="AS311" s="109" t="s">
        <v>1798</v>
      </c>
      <c r="AT311" s="109" t="s">
        <v>716</v>
      </c>
      <c r="AU311" s="178" t="s">
        <v>849</v>
      </c>
      <c r="AV311" s="109">
        <v>22</v>
      </c>
      <c r="AW311" s="109">
        <v>0</v>
      </c>
      <c r="AX311" s="109">
        <v>25</v>
      </c>
      <c r="AY311" s="15" t="s">
        <v>1800</v>
      </c>
      <c r="AZ311" s="109" t="str">
        <f t="shared" ref="AZ311:AZ315" si="469">LEFT(AY311,FIND(" ", AY311)-1)</f>
        <v>28</v>
      </c>
      <c r="BA311" s="109" t="str">
        <f t="shared" ref="BA311:BA315" si="470">MID(LEFT(AY311,FIND("–",AY311)-1),FIND("(",AY311)+1,LEN(AY311))</f>
        <v>27</v>
      </c>
      <c r="BB311" s="109" t="str">
        <f t="shared" ref="BB311:BB315" si="471">MID(LEFT(AY311,FIND(")",AY311)-1),FIND("–",AY311)+1,LEN(AY311))</f>
        <v>33</v>
      </c>
      <c r="BC311" s="109">
        <v>22</v>
      </c>
      <c r="BD311" s="15" t="s">
        <v>1800</v>
      </c>
      <c r="BE311" s="109" t="str">
        <f t="shared" ref="BE311:BE313" si="472">LEFT(BD311,FIND(" ", BD311)-1)</f>
        <v>28</v>
      </c>
      <c r="BF311" s="109" t="str">
        <f t="shared" ref="BF311:BF313" si="473">MID(LEFT(BD311,FIND("–",BD311)-1),FIND("(",BD311)+1,LEN(BD311))</f>
        <v>27</v>
      </c>
      <c r="BG311" s="109" t="str">
        <f t="shared" ref="BG311:BG313" si="474">MID(LEFT(BD311,FIND(")",BD311)-1),FIND("–",BD311)+1,LEN(BD311))</f>
        <v>33</v>
      </c>
      <c r="BH311" s="109" t="s">
        <v>22</v>
      </c>
      <c r="BI311" s="110" t="s">
        <v>22</v>
      </c>
      <c r="CD311" s="160"/>
      <c r="CH311" s="160"/>
      <c r="CV311" s="110"/>
      <c r="CZ311" s="110"/>
    </row>
    <row r="312" spans="1:104" s="109" customFormat="1">
      <c r="A312" s="107" t="s">
        <v>1853</v>
      </c>
      <c r="L312" s="110"/>
      <c r="N312" s="131"/>
      <c r="Z312" s="110"/>
      <c r="AE312" s="169"/>
      <c r="AI312" s="110"/>
      <c r="AJ312" s="109" t="s">
        <v>27</v>
      </c>
      <c r="AK312" s="109" t="s">
        <v>1781</v>
      </c>
      <c r="AL312" s="109">
        <v>2</v>
      </c>
      <c r="AM312" s="170" t="s">
        <v>344</v>
      </c>
      <c r="AN312" s="109" t="s">
        <v>1818</v>
      </c>
      <c r="AO312" s="109" t="s">
        <v>1820</v>
      </c>
      <c r="AP312" s="109" t="s">
        <v>1819</v>
      </c>
      <c r="AQ312" s="109" t="s">
        <v>24</v>
      </c>
      <c r="AR312" s="109" t="s">
        <v>23</v>
      </c>
      <c r="AS312" s="109" t="s">
        <v>1798</v>
      </c>
      <c r="AT312" s="109" t="s">
        <v>716</v>
      </c>
      <c r="AU312" s="178" t="s">
        <v>973</v>
      </c>
      <c r="AV312" s="109">
        <v>24</v>
      </c>
      <c r="AW312" s="182">
        <v>99</v>
      </c>
      <c r="AX312" s="109">
        <v>25</v>
      </c>
      <c r="AY312" s="15" t="s">
        <v>1801</v>
      </c>
      <c r="AZ312" s="109" t="str">
        <f t="shared" si="469"/>
        <v>27</v>
      </c>
      <c r="BA312" s="109" t="str">
        <f t="shared" si="470"/>
        <v>27</v>
      </c>
      <c r="BB312" s="109" t="str">
        <f t="shared" si="471"/>
        <v>27</v>
      </c>
      <c r="BC312" s="109">
        <v>24</v>
      </c>
      <c r="BD312" s="58" t="s">
        <v>1828</v>
      </c>
      <c r="BE312" s="109" t="str">
        <f t="shared" si="472"/>
        <v>224</v>
      </c>
      <c r="BF312" s="109" t="str">
        <f t="shared" si="473"/>
        <v>158</v>
      </c>
      <c r="BG312" s="109" t="str">
        <f t="shared" si="474"/>
        <v>318</v>
      </c>
      <c r="BH312" s="109" t="s">
        <v>22</v>
      </c>
      <c r="BI312" s="110" t="s">
        <v>22</v>
      </c>
      <c r="CD312" s="160"/>
      <c r="CH312" s="160"/>
      <c r="CV312" s="110"/>
      <c r="CZ312" s="110"/>
    </row>
    <row r="313" spans="1:104" s="109" customFormat="1">
      <c r="A313" s="107" t="s">
        <v>1853</v>
      </c>
      <c r="L313" s="110"/>
      <c r="N313" s="131"/>
      <c r="Z313" s="110"/>
      <c r="AE313" s="169"/>
      <c r="AI313" s="110"/>
      <c r="AJ313" s="109" t="s">
        <v>27</v>
      </c>
      <c r="AK313" s="109" t="s">
        <v>1782</v>
      </c>
      <c r="AL313" s="109">
        <v>3</v>
      </c>
      <c r="AM313" s="170" t="s">
        <v>344</v>
      </c>
      <c r="AN313" s="109" t="s">
        <v>1818</v>
      </c>
      <c r="AO313" s="109" t="s">
        <v>1820</v>
      </c>
      <c r="AP313" s="109" t="s">
        <v>1819</v>
      </c>
      <c r="AQ313" s="109" t="s">
        <v>24</v>
      </c>
      <c r="AR313" s="109" t="s">
        <v>23</v>
      </c>
      <c r="AS313" s="109" t="s">
        <v>1798</v>
      </c>
      <c r="AT313" s="109" t="s">
        <v>717</v>
      </c>
      <c r="AU313" s="178" t="s">
        <v>1788</v>
      </c>
      <c r="AV313" s="109">
        <v>24</v>
      </c>
      <c r="AW313" s="182">
        <v>100</v>
      </c>
      <c r="AX313" s="109">
        <v>25</v>
      </c>
      <c r="AY313" s="15" t="s">
        <v>1802</v>
      </c>
      <c r="AZ313" s="109" t="str">
        <f t="shared" si="469"/>
        <v>30</v>
      </c>
      <c r="BA313" s="109" t="str">
        <f t="shared" si="470"/>
        <v>28</v>
      </c>
      <c r="BB313" s="109" t="str">
        <f t="shared" si="471"/>
        <v>36</v>
      </c>
      <c r="BC313" s="109">
        <v>24</v>
      </c>
      <c r="BD313" s="58" t="s">
        <v>1830</v>
      </c>
      <c r="BE313" s="109" t="str">
        <f t="shared" si="472"/>
        <v>827</v>
      </c>
      <c r="BF313" s="109" t="str">
        <f t="shared" si="473"/>
        <v>508</v>
      </c>
      <c r="BG313" s="109" t="str">
        <f t="shared" si="474"/>
        <v>1,183</v>
      </c>
      <c r="BH313" s="109" t="s">
        <v>22</v>
      </c>
      <c r="BI313" s="110" t="s">
        <v>22</v>
      </c>
      <c r="CD313" s="160"/>
      <c r="CH313" s="160"/>
      <c r="CV313" s="110"/>
      <c r="CZ313" s="110"/>
    </row>
    <row r="314" spans="1:104" s="109" customFormat="1">
      <c r="A314" s="107" t="s">
        <v>1853</v>
      </c>
      <c r="L314" s="110"/>
      <c r="N314" s="131"/>
      <c r="Z314" s="110"/>
      <c r="AE314" s="169"/>
      <c r="AI314" s="110"/>
      <c r="AJ314" s="109" t="s">
        <v>27</v>
      </c>
      <c r="AK314" s="109" t="s">
        <v>1784</v>
      </c>
      <c r="AL314" s="109">
        <v>4</v>
      </c>
      <c r="AM314" s="170" t="s">
        <v>344</v>
      </c>
      <c r="AN314" s="109" t="s">
        <v>1818</v>
      </c>
      <c r="AO314" s="109" t="s">
        <v>1820</v>
      </c>
      <c r="AP314" s="109" t="s">
        <v>1819</v>
      </c>
      <c r="AQ314" s="109" t="s">
        <v>24</v>
      </c>
      <c r="AR314" s="109" t="s">
        <v>23</v>
      </c>
      <c r="AS314" s="109" t="s">
        <v>1798</v>
      </c>
      <c r="AT314" s="109" t="s">
        <v>717</v>
      </c>
      <c r="AU314" s="178" t="s">
        <v>977</v>
      </c>
      <c r="AV314" s="109">
        <v>25</v>
      </c>
      <c r="AW314" s="182">
        <v>96</v>
      </c>
      <c r="AX314" s="109">
        <v>25</v>
      </c>
      <c r="AY314" s="15" t="s">
        <v>1803</v>
      </c>
      <c r="AZ314" s="109" t="str">
        <f t="shared" si="469"/>
        <v>29</v>
      </c>
      <c r="BA314" s="109" t="str">
        <f t="shared" si="470"/>
        <v>26</v>
      </c>
      <c r="BB314" s="109" t="str">
        <f t="shared" si="471"/>
        <v>34</v>
      </c>
      <c r="BC314" s="109">
        <v>25</v>
      </c>
      <c r="BD314" s="58" t="s">
        <v>1829</v>
      </c>
      <c r="BE314" s="109" t="str">
        <f t="shared" ref="BE314:BE315" si="475">LEFT(BD314,FIND(" ", BD314)-1)</f>
        <v>215</v>
      </c>
      <c r="BF314" s="109" t="str">
        <f t="shared" ref="BF314:BF315" si="476">MID(LEFT(BD314,FIND("–",BD314)-1),FIND("(",BD314)+1,LEN(BD314))</f>
        <v>169</v>
      </c>
      <c r="BG314" s="109" t="str">
        <f t="shared" ref="BG314:BG315" si="477">MID(LEFT(BD314,FIND(")",BD314)-1),FIND("–",BD314)+1,LEN(BD314))</f>
        <v>273</v>
      </c>
      <c r="BH314" s="109" t="s">
        <v>22</v>
      </c>
      <c r="BI314" s="110" t="s">
        <v>22</v>
      </c>
      <c r="CD314" s="160"/>
      <c r="CH314" s="160"/>
      <c r="CV314" s="110"/>
      <c r="CZ314" s="110"/>
    </row>
    <row r="315" spans="1:104" s="109" customFormat="1">
      <c r="A315" s="107" t="s">
        <v>1853</v>
      </c>
      <c r="L315" s="110"/>
      <c r="N315" s="131"/>
      <c r="Z315" s="110"/>
      <c r="AE315" s="169"/>
      <c r="AI315" s="110"/>
      <c r="AJ315" s="109" t="s">
        <v>27</v>
      </c>
      <c r="AK315" s="109" t="s">
        <v>1783</v>
      </c>
      <c r="AL315" s="109">
        <v>5</v>
      </c>
      <c r="AM315" s="170" t="s">
        <v>344</v>
      </c>
      <c r="AN315" s="109" t="s">
        <v>1818</v>
      </c>
      <c r="AO315" s="109" t="s">
        <v>1820</v>
      </c>
      <c r="AP315" s="109" t="s">
        <v>1819</v>
      </c>
      <c r="AQ315" s="109" t="s">
        <v>24</v>
      </c>
      <c r="AR315" s="109" t="s">
        <v>23</v>
      </c>
      <c r="AS315" s="109" t="s">
        <v>1798</v>
      </c>
      <c r="AT315" s="109" t="s">
        <v>717</v>
      </c>
      <c r="AU315" s="178" t="s">
        <v>1788</v>
      </c>
      <c r="AV315" s="109">
        <v>25</v>
      </c>
      <c r="AW315" s="182">
        <v>100</v>
      </c>
      <c r="AX315" s="109">
        <v>25</v>
      </c>
      <c r="AY315" s="15" t="s">
        <v>1804</v>
      </c>
      <c r="AZ315" s="109" t="str">
        <f t="shared" si="469"/>
        <v>32</v>
      </c>
      <c r="BA315" s="109" t="str">
        <f t="shared" si="470"/>
        <v>26</v>
      </c>
      <c r="BB315" s="109" t="str">
        <f t="shared" si="471"/>
        <v>42</v>
      </c>
      <c r="BC315" s="109">
        <v>25</v>
      </c>
      <c r="BD315" s="58" t="s">
        <v>1831</v>
      </c>
      <c r="BE315" s="109" t="str">
        <f t="shared" si="475"/>
        <v>1,266</v>
      </c>
      <c r="BF315" s="109" t="str">
        <f t="shared" si="476"/>
        <v>746</v>
      </c>
      <c r="BG315" s="109" t="str">
        <f t="shared" si="477"/>
        <v>2,169</v>
      </c>
      <c r="BH315" s="109" t="s">
        <v>22</v>
      </c>
      <c r="BI315" s="110" t="s">
        <v>22</v>
      </c>
      <c r="CD315" s="160"/>
      <c r="CH315" s="160"/>
      <c r="CV315" s="110"/>
      <c r="CZ315" s="110"/>
    </row>
    <row r="316" spans="1:104" s="109" customFormat="1">
      <c r="A316" s="107" t="s">
        <v>1853</v>
      </c>
      <c r="L316" s="110"/>
      <c r="N316" s="131"/>
      <c r="Z316" s="110"/>
      <c r="AE316" s="169"/>
      <c r="AI316" s="110"/>
      <c r="AJ316" s="109" t="s">
        <v>27</v>
      </c>
      <c r="AK316" s="109" t="s">
        <v>1844</v>
      </c>
      <c r="AL316" s="109">
        <v>6</v>
      </c>
      <c r="AM316" s="170" t="s">
        <v>344</v>
      </c>
      <c r="AN316" s="109" t="s">
        <v>1818</v>
      </c>
      <c r="AO316" s="109" t="s">
        <v>1820</v>
      </c>
      <c r="AP316" s="109" t="s">
        <v>1819</v>
      </c>
      <c r="AQ316" s="109" t="s">
        <v>24</v>
      </c>
      <c r="AR316" s="109" t="s">
        <v>23</v>
      </c>
      <c r="AS316" s="109" t="s">
        <v>1798</v>
      </c>
      <c r="AT316" s="109" t="s">
        <v>717</v>
      </c>
      <c r="AU316" s="178" t="s">
        <v>849</v>
      </c>
      <c r="AV316" s="109">
        <v>25</v>
      </c>
      <c r="AW316" s="182">
        <v>0</v>
      </c>
      <c r="AX316" s="109">
        <v>25</v>
      </c>
      <c r="AY316" s="15" t="s">
        <v>1805</v>
      </c>
      <c r="AZ316" s="109" t="str">
        <f t="shared" ref="AZ316:AZ324" si="478">LEFT(AY316,FIND(" ", AY316)-1)</f>
        <v>28</v>
      </c>
      <c r="BA316" s="109" t="str">
        <f t="shared" ref="BA316:BA318" si="479">MID(LEFT(AY316,FIND("–",AY316)-1),FIND("(",AY316)+1,LEN(AY316))</f>
        <v>27</v>
      </c>
      <c r="BB316" s="109" t="str">
        <f t="shared" ref="BB316:BB318" si="480">MID(LEFT(AY316,FIND(")",AY316)-1),FIND("–",AY316)+1,LEN(AY316))</f>
        <v>32</v>
      </c>
      <c r="BC316" s="109">
        <v>25</v>
      </c>
      <c r="BD316" s="15" t="s">
        <v>1801</v>
      </c>
      <c r="BE316" s="109" t="str">
        <f t="shared" ref="BE316:BE318" si="481">LEFT(BD316,FIND(" ", BD316)-1)</f>
        <v>27</v>
      </c>
      <c r="BF316" s="109" t="str">
        <f t="shared" ref="BF316:BF318" si="482">MID(LEFT(BD316,FIND("–",BD316)-1),FIND("(",BD316)+1,LEN(BD316))</f>
        <v>27</v>
      </c>
      <c r="BG316" s="109" t="str">
        <f t="shared" ref="BG316:BG318" si="483">MID(LEFT(BD316,FIND(")",BD316)-1),FIND("–",BD316)+1,LEN(BD316))</f>
        <v>27</v>
      </c>
      <c r="BH316" s="109" t="s">
        <v>22</v>
      </c>
      <c r="BI316" s="110" t="s">
        <v>22</v>
      </c>
      <c r="CD316" s="160"/>
      <c r="CH316" s="160"/>
      <c r="CV316" s="110"/>
      <c r="CZ316" s="110"/>
    </row>
    <row r="317" spans="1:104" s="109" customFormat="1">
      <c r="A317" s="107" t="s">
        <v>1853</v>
      </c>
      <c r="L317" s="110"/>
      <c r="N317" s="131"/>
      <c r="Z317" s="111"/>
      <c r="AE317" s="110"/>
      <c r="AI317" s="110"/>
      <c r="AJ317" s="109" t="s">
        <v>27</v>
      </c>
      <c r="AK317" s="109" t="s">
        <v>1785</v>
      </c>
      <c r="AL317" s="109">
        <v>7</v>
      </c>
      <c r="AM317" s="170" t="s">
        <v>344</v>
      </c>
      <c r="AN317" s="109" t="s">
        <v>1818</v>
      </c>
      <c r="AO317" s="109" t="s">
        <v>1820</v>
      </c>
      <c r="AP317" s="109" t="s">
        <v>1819</v>
      </c>
      <c r="AQ317" s="109" t="s">
        <v>24</v>
      </c>
      <c r="AR317" s="109" t="s">
        <v>23</v>
      </c>
      <c r="AS317" s="109" t="s">
        <v>1798</v>
      </c>
      <c r="AT317" s="109" t="s">
        <v>717</v>
      </c>
      <c r="AU317" s="178" t="s">
        <v>977</v>
      </c>
      <c r="AV317" s="109">
        <v>50</v>
      </c>
      <c r="AW317" s="182">
        <v>96</v>
      </c>
      <c r="AX317" s="109">
        <v>49</v>
      </c>
      <c r="AY317" s="15" t="s">
        <v>1806</v>
      </c>
      <c r="AZ317" s="109" t="str">
        <f t="shared" si="478"/>
        <v>29</v>
      </c>
      <c r="BA317" s="109" t="str">
        <f t="shared" si="479"/>
        <v>28</v>
      </c>
      <c r="BB317" s="109" t="str">
        <f t="shared" si="480"/>
        <v>33</v>
      </c>
      <c r="BC317" s="109">
        <v>50</v>
      </c>
      <c r="BD317" s="58" t="s">
        <v>1832</v>
      </c>
      <c r="BE317" s="109" t="str">
        <f t="shared" si="481"/>
        <v>277</v>
      </c>
      <c r="BF317" s="109" t="str">
        <f t="shared" si="482"/>
        <v>193</v>
      </c>
      <c r="BG317" s="109" t="str">
        <f t="shared" si="483"/>
        <v>307</v>
      </c>
      <c r="BH317" s="109" t="s">
        <v>22</v>
      </c>
      <c r="BI317" s="110" t="s">
        <v>22</v>
      </c>
      <c r="CD317" s="160"/>
      <c r="CH317" s="160"/>
      <c r="CV317" s="110"/>
      <c r="CZ317" s="110"/>
    </row>
    <row r="318" spans="1:104" s="109" customFormat="1">
      <c r="A318" s="107" t="s">
        <v>1853</v>
      </c>
      <c r="L318" s="110"/>
      <c r="N318" s="131"/>
      <c r="Z318" s="111"/>
      <c r="AE318" s="110"/>
      <c r="AI318" s="110"/>
      <c r="AJ318" s="109" t="s">
        <v>27</v>
      </c>
      <c r="AK318" s="109" t="s">
        <v>1786</v>
      </c>
      <c r="AL318" s="109">
        <v>8</v>
      </c>
      <c r="AM318" s="170" t="s">
        <v>344</v>
      </c>
      <c r="AN318" s="109" t="s">
        <v>1818</v>
      </c>
      <c r="AO318" s="109" t="s">
        <v>1820</v>
      </c>
      <c r="AP318" s="109" t="s">
        <v>1819</v>
      </c>
      <c r="AQ318" s="109" t="s">
        <v>24</v>
      </c>
      <c r="AR318" s="109" t="s">
        <v>23</v>
      </c>
      <c r="AS318" s="109" t="s">
        <v>1798</v>
      </c>
      <c r="AT318" s="109" t="s">
        <v>717</v>
      </c>
      <c r="AU318" s="178" t="s">
        <v>1799</v>
      </c>
      <c r="AV318" s="109">
        <v>50</v>
      </c>
      <c r="AW318" s="182">
        <v>88</v>
      </c>
      <c r="AX318" s="109">
        <v>25</v>
      </c>
      <c r="AY318" s="15" t="s">
        <v>1807</v>
      </c>
      <c r="AZ318" s="109" t="str">
        <f t="shared" si="478"/>
        <v>31</v>
      </c>
      <c r="BA318" s="109" t="str">
        <f t="shared" si="479"/>
        <v>26</v>
      </c>
      <c r="BB318" s="109" t="str">
        <f t="shared" si="480"/>
        <v>42</v>
      </c>
      <c r="BC318" s="109">
        <v>50</v>
      </c>
      <c r="BD318" s="58" t="s">
        <v>1833</v>
      </c>
      <c r="BE318" s="109" t="str">
        <f t="shared" si="481"/>
        <v>212</v>
      </c>
      <c r="BF318" s="109" t="str">
        <f t="shared" si="482"/>
        <v>163</v>
      </c>
      <c r="BG318" s="109" t="str">
        <f t="shared" si="483"/>
        <v>266</v>
      </c>
      <c r="BH318" s="109" t="s">
        <v>22</v>
      </c>
      <c r="BI318" s="110" t="s">
        <v>22</v>
      </c>
      <c r="CD318" s="160"/>
      <c r="CH318" s="160"/>
      <c r="CV318" s="110"/>
      <c r="CZ318" s="110"/>
    </row>
    <row r="319" spans="1:104" s="109" customFormat="1">
      <c r="A319" s="107" t="s">
        <v>1853</v>
      </c>
      <c r="L319" s="110"/>
      <c r="N319" s="131"/>
      <c r="Z319" s="111"/>
      <c r="AE319" s="110"/>
      <c r="AI319" s="110"/>
      <c r="AJ319" s="109" t="s">
        <v>60</v>
      </c>
      <c r="AK319" s="109" t="s">
        <v>1845</v>
      </c>
      <c r="AL319" s="109">
        <v>1</v>
      </c>
      <c r="AM319" s="170" t="s">
        <v>706</v>
      </c>
      <c r="AN319" s="109" t="s">
        <v>718</v>
      </c>
      <c r="AO319" s="109" t="s">
        <v>1840</v>
      </c>
      <c r="AP319" s="109" t="s">
        <v>1841</v>
      </c>
      <c r="AQ319" s="109" t="s">
        <v>24</v>
      </c>
      <c r="AR319" s="109" t="s">
        <v>23</v>
      </c>
      <c r="AS319" s="109" t="s">
        <v>708</v>
      </c>
      <c r="AT319" s="109" t="s">
        <v>711</v>
      </c>
      <c r="AU319" s="178" t="s">
        <v>849</v>
      </c>
      <c r="AV319" s="109">
        <v>37</v>
      </c>
      <c r="AW319" s="182">
        <v>0</v>
      </c>
      <c r="AX319" s="109">
        <v>37</v>
      </c>
      <c r="AY319" s="15" t="s">
        <v>1839</v>
      </c>
      <c r="AZ319" s="109" t="str">
        <f t="shared" si="478"/>
        <v>0.01</v>
      </c>
      <c r="BA319" s="109">
        <v>0.01</v>
      </c>
      <c r="BB319" s="109">
        <v>0.01</v>
      </c>
      <c r="BC319" s="109">
        <v>37</v>
      </c>
      <c r="BD319" s="15" t="s">
        <v>1839</v>
      </c>
      <c r="BE319" s="109" t="str">
        <f t="shared" ref="BE319:BE324" si="484">LEFT(BD319,FIND(" ", BD319)-1)</f>
        <v>0.01</v>
      </c>
      <c r="BF319" s="109">
        <v>0.01</v>
      </c>
      <c r="BG319" s="109">
        <v>0.01</v>
      </c>
      <c r="BH319" s="109">
        <v>1</v>
      </c>
      <c r="BI319" s="110" t="s">
        <v>22</v>
      </c>
      <c r="CD319" s="160"/>
      <c r="CH319" s="160"/>
      <c r="CV319" s="110"/>
      <c r="CZ319" s="110"/>
    </row>
    <row r="320" spans="1:104" s="109" customFormat="1">
      <c r="A320" s="107" t="s">
        <v>1853</v>
      </c>
      <c r="L320" s="110"/>
      <c r="N320" s="131"/>
      <c r="Z320" s="111"/>
      <c r="AE320" s="110"/>
      <c r="AI320" s="110"/>
      <c r="AJ320" s="109" t="s">
        <v>60</v>
      </c>
      <c r="AK320" s="109" t="s">
        <v>1846</v>
      </c>
      <c r="AL320" s="109">
        <v>2</v>
      </c>
      <c r="AM320" s="170" t="s">
        <v>706</v>
      </c>
      <c r="AN320" s="109" t="s">
        <v>718</v>
      </c>
      <c r="AO320" s="109" t="s">
        <v>1840</v>
      </c>
      <c r="AP320" s="109" t="s">
        <v>1841</v>
      </c>
      <c r="AQ320" s="109" t="s">
        <v>24</v>
      </c>
      <c r="AR320" s="109" t="s">
        <v>23</v>
      </c>
      <c r="AS320" s="109" t="s">
        <v>708</v>
      </c>
      <c r="AT320" s="109" t="s">
        <v>711</v>
      </c>
      <c r="AU320" s="178" t="s">
        <v>1808</v>
      </c>
      <c r="AV320" s="109">
        <v>72</v>
      </c>
      <c r="AW320" s="182">
        <v>76</v>
      </c>
      <c r="AX320" s="109">
        <v>71</v>
      </c>
      <c r="AY320" s="15" t="s">
        <v>1839</v>
      </c>
      <c r="AZ320" s="109" t="str">
        <f t="shared" si="478"/>
        <v>0.01</v>
      </c>
      <c r="BA320" s="109">
        <v>0.01</v>
      </c>
      <c r="BB320" s="109">
        <v>0.01</v>
      </c>
      <c r="BC320" s="109">
        <v>72</v>
      </c>
      <c r="BD320" s="58" t="s">
        <v>709</v>
      </c>
      <c r="BE320" s="109" t="str">
        <f t="shared" si="484"/>
        <v>0.08</v>
      </c>
      <c r="BF320" s="109" t="str">
        <f t="shared" ref="BF320:BF324" si="485">MID(LEFT(BD320,FIND("–",BD320)-1),FIND("(",BD320)+1,LEN(BD320))</f>
        <v>0.05</v>
      </c>
      <c r="BG320" s="109" t="str">
        <f t="shared" ref="BG320:BG324" si="486">MID(LEFT(BD320,FIND(")",BD320)-1),FIND("–",BD320)+1,LEN(BD320))</f>
        <v>0.16</v>
      </c>
      <c r="BH320" s="109">
        <v>1</v>
      </c>
      <c r="BI320" s="110" t="s">
        <v>22</v>
      </c>
      <c r="CD320" s="160"/>
      <c r="CH320" s="160"/>
      <c r="CV320" s="110"/>
      <c r="CZ320" s="110"/>
    </row>
    <row r="321" spans="1:104" s="109" customFormat="1">
      <c r="A321" s="107" t="s">
        <v>1853</v>
      </c>
      <c r="L321" s="110"/>
      <c r="N321" s="131"/>
      <c r="Z321" s="111"/>
      <c r="AE321" s="110"/>
      <c r="AI321" s="110"/>
      <c r="AJ321" s="109" t="s">
        <v>60</v>
      </c>
      <c r="AK321" s="109" t="s">
        <v>1847</v>
      </c>
      <c r="AL321" s="109">
        <v>3</v>
      </c>
      <c r="AM321" s="170" t="s">
        <v>706</v>
      </c>
      <c r="AN321" s="109" t="s">
        <v>718</v>
      </c>
      <c r="AO321" s="109" t="s">
        <v>1840</v>
      </c>
      <c r="AP321" s="109" t="s">
        <v>1841</v>
      </c>
      <c r="AQ321" s="109" t="s">
        <v>24</v>
      </c>
      <c r="AR321" s="109" t="s">
        <v>23</v>
      </c>
      <c r="AS321" s="109" t="s">
        <v>708</v>
      </c>
      <c r="AT321" s="109" t="s">
        <v>711</v>
      </c>
      <c r="AU321" s="178" t="s">
        <v>1809</v>
      </c>
      <c r="AV321" s="109">
        <v>72</v>
      </c>
      <c r="AW321" s="182">
        <v>83</v>
      </c>
      <c r="AX321" s="109">
        <v>70</v>
      </c>
      <c r="AY321" s="15" t="s">
        <v>1839</v>
      </c>
      <c r="AZ321" s="109" t="str">
        <f t="shared" si="478"/>
        <v>0.01</v>
      </c>
      <c r="BA321" s="109">
        <v>0.01</v>
      </c>
      <c r="BB321" s="109">
        <v>0.01</v>
      </c>
      <c r="BC321" s="109">
        <v>72</v>
      </c>
      <c r="BD321" s="58" t="s">
        <v>710</v>
      </c>
      <c r="BE321" s="109" t="str">
        <f t="shared" si="484"/>
        <v>0.11</v>
      </c>
      <c r="BF321" s="109" t="str">
        <f t="shared" si="485"/>
        <v>0.07</v>
      </c>
      <c r="BG321" s="109" t="str">
        <f t="shared" si="486"/>
        <v>0.16</v>
      </c>
      <c r="BH321" s="109">
        <v>1</v>
      </c>
      <c r="BI321" s="110" t="s">
        <v>22</v>
      </c>
      <c r="CD321" s="160"/>
      <c r="CH321" s="160"/>
      <c r="CV321" s="110"/>
      <c r="CZ321" s="110"/>
    </row>
    <row r="322" spans="1:104" s="109" customFormat="1">
      <c r="A322" s="107" t="s">
        <v>1853</v>
      </c>
      <c r="L322" s="110"/>
      <c r="N322" s="131"/>
      <c r="Z322" s="111"/>
      <c r="AE322" s="110"/>
      <c r="AI322" s="110"/>
      <c r="AJ322" s="109" t="s">
        <v>60</v>
      </c>
      <c r="AK322" s="109" t="s">
        <v>1848</v>
      </c>
      <c r="AL322" s="109">
        <v>4</v>
      </c>
      <c r="AM322" s="170" t="s">
        <v>706</v>
      </c>
      <c r="AN322" s="109" t="s">
        <v>718</v>
      </c>
      <c r="AO322" s="109" t="s">
        <v>1840</v>
      </c>
      <c r="AP322" s="109" t="s">
        <v>1841</v>
      </c>
      <c r="AQ322" s="109" t="s">
        <v>24</v>
      </c>
      <c r="AR322" s="109" t="s">
        <v>23</v>
      </c>
      <c r="AS322" s="109" t="s">
        <v>708</v>
      </c>
      <c r="AT322" s="109" t="s">
        <v>711</v>
      </c>
      <c r="AU322" s="178" t="s">
        <v>849</v>
      </c>
      <c r="AV322" s="109">
        <v>23</v>
      </c>
      <c r="AW322" s="182">
        <v>0</v>
      </c>
      <c r="AX322" s="109">
        <v>30</v>
      </c>
      <c r="AY322" s="15" t="s">
        <v>1839</v>
      </c>
      <c r="AZ322" s="109" t="str">
        <f t="shared" si="478"/>
        <v>0.01</v>
      </c>
      <c r="BA322" s="109">
        <v>0.01</v>
      </c>
      <c r="BB322" s="109">
        <v>0.01</v>
      </c>
      <c r="BC322" s="109">
        <v>23</v>
      </c>
      <c r="BD322" s="15" t="s">
        <v>1839</v>
      </c>
      <c r="BE322" s="109" t="str">
        <f t="shared" si="484"/>
        <v>0.01</v>
      </c>
      <c r="BF322" s="109">
        <v>0.01</v>
      </c>
      <c r="BG322" s="109">
        <v>0.01</v>
      </c>
      <c r="BH322" s="109">
        <v>1</v>
      </c>
      <c r="BI322" s="110" t="s">
        <v>22</v>
      </c>
      <c r="CD322" s="160"/>
      <c r="CH322" s="160"/>
      <c r="CV322" s="110"/>
      <c r="CZ322" s="110"/>
    </row>
    <row r="323" spans="1:104" s="109" customFormat="1">
      <c r="A323" s="107" t="s">
        <v>1853</v>
      </c>
      <c r="L323" s="110"/>
      <c r="N323" s="131"/>
      <c r="Z323" s="111"/>
      <c r="AE323" s="110"/>
      <c r="AI323" s="110"/>
      <c r="AJ323" s="109" t="s">
        <v>60</v>
      </c>
      <c r="AK323" s="109" t="s">
        <v>1849</v>
      </c>
      <c r="AL323" s="109">
        <v>5</v>
      </c>
      <c r="AM323" s="170" t="s">
        <v>706</v>
      </c>
      <c r="AN323" s="109" t="s">
        <v>718</v>
      </c>
      <c r="AO323" s="109" t="s">
        <v>1840</v>
      </c>
      <c r="AP323" s="109" t="s">
        <v>1841</v>
      </c>
      <c r="AQ323" s="109" t="s">
        <v>24</v>
      </c>
      <c r="AR323" s="109" t="s">
        <v>23</v>
      </c>
      <c r="AS323" s="109" t="s">
        <v>708</v>
      </c>
      <c r="AT323" s="109" t="s">
        <v>711</v>
      </c>
      <c r="AU323" s="178" t="s">
        <v>1810</v>
      </c>
      <c r="AV323" s="109">
        <v>53</v>
      </c>
      <c r="AW323" s="182">
        <v>60</v>
      </c>
      <c r="AX323" s="109">
        <v>58</v>
      </c>
      <c r="AY323" s="15" t="s">
        <v>1839</v>
      </c>
      <c r="AZ323" s="109" t="str">
        <f t="shared" si="478"/>
        <v>0.01</v>
      </c>
      <c r="BA323" s="109">
        <v>0.01</v>
      </c>
      <c r="BB323" s="109">
        <v>0.01</v>
      </c>
      <c r="BC323" s="109">
        <v>53</v>
      </c>
      <c r="BD323" s="58" t="s">
        <v>1835</v>
      </c>
      <c r="BE323" s="109" t="str">
        <f t="shared" si="484"/>
        <v>0.09</v>
      </c>
      <c r="BF323" s="109" t="str">
        <f t="shared" si="485"/>
        <v>0.04</v>
      </c>
      <c r="BG323" s="109" t="str">
        <f t="shared" si="486"/>
        <v>0.17</v>
      </c>
      <c r="BH323" s="109">
        <v>1</v>
      </c>
      <c r="BI323" s="110" t="s">
        <v>22</v>
      </c>
      <c r="CD323" s="160"/>
      <c r="CH323" s="160"/>
      <c r="CV323" s="110"/>
      <c r="CZ323" s="110"/>
    </row>
    <row r="324" spans="1:104" s="109" customFormat="1">
      <c r="A324" s="107" t="s">
        <v>1853</v>
      </c>
      <c r="L324" s="110"/>
      <c r="N324" s="131"/>
      <c r="Z324" s="111"/>
      <c r="AE324" s="110"/>
      <c r="AI324" s="110"/>
      <c r="AJ324" s="109" t="s">
        <v>60</v>
      </c>
      <c r="AK324" s="109" t="s">
        <v>1850</v>
      </c>
      <c r="AL324" s="109">
        <v>6</v>
      </c>
      <c r="AM324" s="170" t="s">
        <v>706</v>
      </c>
      <c r="AN324" s="109" t="s">
        <v>718</v>
      </c>
      <c r="AO324" s="109" t="s">
        <v>1840</v>
      </c>
      <c r="AP324" s="109" t="s">
        <v>1841</v>
      </c>
      <c r="AQ324" s="109" t="s">
        <v>24</v>
      </c>
      <c r="AR324" s="109" t="s">
        <v>23</v>
      </c>
      <c r="AS324" s="109" t="s">
        <v>708</v>
      </c>
      <c r="AT324" s="109" t="s">
        <v>711</v>
      </c>
      <c r="AU324" s="178" t="s">
        <v>1811</v>
      </c>
      <c r="AV324" s="109">
        <v>53</v>
      </c>
      <c r="AW324" s="182">
        <v>67</v>
      </c>
      <c r="AX324" s="109">
        <v>64</v>
      </c>
      <c r="AY324" s="15" t="s">
        <v>1839</v>
      </c>
      <c r="AZ324" s="109" t="str">
        <f t="shared" si="478"/>
        <v>0.01</v>
      </c>
      <c r="BA324" s="109">
        <v>0.01</v>
      </c>
      <c r="BB324" s="109">
        <v>0.01</v>
      </c>
      <c r="BC324" s="109">
        <v>54</v>
      </c>
      <c r="BD324" s="58" t="s">
        <v>1836</v>
      </c>
      <c r="BE324" s="109" t="str">
        <f t="shared" si="484"/>
        <v>0.11</v>
      </c>
      <c r="BF324" s="109" t="str">
        <f t="shared" si="485"/>
        <v>0.04</v>
      </c>
      <c r="BG324" s="109" t="str">
        <f t="shared" si="486"/>
        <v>0.15</v>
      </c>
      <c r="BH324" s="109">
        <v>1</v>
      </c>
      <c r="BI324" s="110" t="s">
        <v>22</v>
      </c>
      <c r="CD324" s="160"/>
      <c r="CH324" s="160"/>
      <c r="CV324" s="110"/>
      <c r="CZ324" s="110"/>
    </row>
    <row r="325" spans="1:104" s="109" customFormat="1">
      <c r="A325" s="107" t="s">
        <v>1853</v>
      </c>
      <c r="L325" s="110"/>
      <c r="N325" s="131"/>
      <c r="Z325" s="111"/>
      <c r="AE325" s="110"/>
      <c r="AI325" s="110"/>
      <c r="AJ325" s="109" t="s">
        <v>60</v>
      </c>
      <c r="AK325" s="109" t="s">
        <v>1845</v>
      </c>
      <c r="AL325" s="109">
        <v>1</v>
      </c>
      <c r="AM325" s="170" t="s">
        <v>1821</v>
      </c>
      <c r="AN325" s="109" t="s">
        <v>718</v>
      </c>
      <c r="AO325" s="109" t="s">
        <v>1840</v>
      </c>
      <c r="AP325" s="109" t="s">
        <v>1841</v>
      </c>
      <c r="AQ325" s="109" t="s">
        <v>23</v>
      </c>
      <c r="AR325" s="109" t="s">
        <v>23</v>
      </c>
      <c r="AS325" s="109" t="s">
        <v>708</v>
      </c>
      <c r="AT325" s="109" t="s">
        <v>712</v>
      </c>
      <c r="AU325" s="178" t="s">
        <v>849</v>
      </c>
      <c r="AV325" s="109">
        <v>37</v>
      </c>
      <c r="AW325" s="182">
        <v>0</v>
      </c>
      <c r="AX325" s="109">
        <v>37</v>
      </c>
      <c r="AY325" s="15" t="s">
        <v>1839</v>
      </c>
      <c r="AZ325" s="109" t="str">
        <f t="shared" ref="AZ325:AZ327" si="487">LEFT(AY325,FIND(" ", AY325)-1)</f>
        <v>0.01</v>
      </c>
      <c r="BA325" s="109">
        <v>0.01</v>
      </c>
      <c r="BB325" s="109">
        <v>0.01</v>
      </c>
      <c r="BC325" s="109">
        <v>37</v>
      </c>
      <c r="BD325" s="15" t="s">
        <v>1839</v>
      </c>
      <c r="BE325" s="109" t="str">
        <f t="shared" ref="BE325" si="488">LEFT(BD325,FIND(" ", BD325)-1)</f>
        <v>0.01</v>
      </c>
      <c r="BF325" s="109">
        <v>0.01</v>
      </c>
      <c r="BG325" s="109">
        <v>0.01</v>
      </c>
      <c r="BH325" s="109">
        <v>1</v>
      </c>
      <c r="BI325" s="110" t="s">
        <v>22</v>
      </c>
      <c r="CD325" s="160"/>
      <c r="CH325" s="160"/>
      <c r="CV325" s="110"/>
      <c r="CZ325" s="110"/>
    </row>
    <row r="326" spans="1:104" s="109" customFormat="1">
      <c r="A326" s="107" t="s">
        <v>1853</v>
      </c>
      <c r="L326" s="110"/>
      <c r="N326" s="131"/>
      <c r="Z326" s="111"/>
      <c r="AE326" s="110"/>
      <c r="AI326" s="110"/>
      <c r="AJ326" s="109" t="s">
        <v>60</v>
      </c>
      <c r="AK326" s="109" t="s">
        <v>1846</v>
      </c>
      <c r="AL326" s="109">
        <v>2</v>
      </c>
      <c r="AM326" s="170" t="s">
        <v>1821</v>
      </c>
      <c r="AN326" s="109" t="s">
        <v>718</v>
      </c>
      <c r="AO326" s="109" t="s">
        <v>1840</v>
      </c>
      <c r="AP326" s="109" t="s">
        <v>1841</v>
      </c>
      <c r="AQ326" s="109" t="s">
        <v>23</v>
      </c>
      <c r="AR326" s="109" t="s">
        <v>23</v>
      </c>
      <c r="AS326" s="109" t="s">
        <v>708</v>
      </c>
      <c r="AT326" s="109" t="s">
        <v>712</v>
      </c>
      <c r="AU326" s="178" t="s">
        <v>1787</v>
      </c>
      <c r="AV326" s="109">
        <v>72</v>
      </c>
      <c r="AW326" s="182">
        <v>1</v>
      </c>
      <c r="AX326" s="109">
        <v>71</v>
      </c>
      <c r="AY326" s="15" t="s">
        <v>1839</v>
      </c>
      <c r="AZ326" s="109" t="str">
        <f t="shared" si="487"/>
        <v>0.01</v>
      </c>
      <c r="BA326" s="109">
        <v>0.01</v>
      </c>
      <c r="BB326" s="109">
        <v>0.01</v>
      </c>
      <c r="BC326" s="109">
        <v>72</v>
      </c>
      <c r="BD326" s="15" t="s">
        <v>1839</v>
      </c>
      <c r="BE326" s="109" t="str">
        <f t="shared" ref="BE326:BE329" si="489">LEFT(BD326,FIND(" ", BD326)-1)</f>
        <v>0.01</v>
      </c>
      <c r="BF326" s="109">
        <v>0.01</v>
      </c>
      <c r="BG326" s="109">
        <v>0.01</v>
      </c>
      <c r="BH326" s="109">
        <v>1</v>
      </c>
      <c r="BI326" s="110" t="s">
        <v>22</v>
      </c>
      <c r="CD326" s="160"/>
      <c r="CH326" s="160"/>
      <c r="CV326" s="110"/>
      <c r="CZ326" s="110"/>
    </row>
    <row r="327" spans="1:104" s="109" customFormat="1">
      <c r="A327" s="107" t="s">
        <v>1853</v>
      </c>
      <c r="L327" s="110"/>
      <c r="N327" s="131"/>
      <c r="Z327" s="111"/>
      <c r="AE327" s="110"/>
      <c r="AI327" s="110"/>
      <c r="AJ327" s="109" t="s">
        <v>60</v>
      </c>
      <c r="AK327" s="109" t="s">
        <v>1847</v>
      </c>
      <c r="AL327" s="109">
        <v>3</v>
      </c>
      <c r="AM327" s="170" t="s">
        <v>1821</v>
      </c>
      <c r="AN327" s="109" t="s">
        <v>718</v>
      </c>
      <c r="AO327" s="109" t="s">
        <v>1840</v>
      </c>
      <c r="AP327" s="109" t="s">
        <v>1841</v>
      </c>
      <c r="AQ327" s="109" t="s">
        <v>23</v>
      </c>
      <c r="AR327" s="109" t="s">
        <v>23</v>
      </c>
      <c r="AS327" s="109" t="s">
        <v>708</v>
      </c>
      <c r="AT327" s="109" t="s">
        <v>712</v>
      </c>
      <c r="AU327" s="178" t="s">
        <v>849</v>
      </c>
      <c r="AV327" s="109">
        <v>72</v>
      </c>
      <c r="AW327" s="182">
        <v>0</v>
      </c>
      <c r="AX327" s="109">
        <v>70</v>
      </c>
      <c r="AY327" s="15" t="s">
        <v>1839</v>
      </c>
      <c r="AZ327" s="109" t="str">
        <f t="shared" si="487"/>
        <v>0.01</v>
      </c>
      <c r="BA327" s="109">
        <v>0.01</v>
      </c>
      <c r="BB327" s="109">
        <v>0.01</v>
      </c>
      <c r="BC327" s="109">
        <v>72</v>
      </c>
      <c r="BD327" s="15" t="s">
        <v>1839</v>
      </c>
      <c r="BE327" s="109" t="str">
        <f t="shared" si="489"/>
        <v>0.01</v>
      </c>
      <c r="BF327" s="109">
        <v>0.01</v>
      </c>
      <c r="BG327" s="109">
        <v>0.01</v>
      </c>
      <c r="BH327" s="109">
        <v>1</v>
      </c>
      <c r="BI327" s="110" t="s">
        <v>22</v>
      </c>
      <c r="CD327" s="160"/>
      <c r="CH327" s="160"/>
      <c r="CV327" s="110"/>
      <c r="CZ327" s="110"/>
    </row>
    <row r="328" spans="1:104" s="109" customFormat="1">
      <c r="A328" s="107" t="s">
        <v>1853</v>
      </c>
      <c r="L328" s="110"/>
      <c r="N328" s="131"/>
      <c r="Z328" s="111"/>
      <c r="AE328" s="110"/>
      <c r="AI328" s="110"/>
      <c r="AJ328" s="109" t="s">
        <v>60</v>
      </c>
      <c r="AK328" s="109" t="s">
        <v>1848</v>
      </c>
      <c r="AL328" s="109">
        <v>4</v>
      </c>
      <c r="AM328" s="170" t="s">
        <v>1821</v>
      </c>
      <c r="AN328" s="109" t="s">
        <v>718</v>
      </c>
      <c r="AO328" s="109" t="s">
        <v>1840</v>
      </c>
      <c r="AP328" s="109" t="s">
        <v>1841</v>
      </c>
      <c r="AQ328" s="109" t="s">
        <v>23</v>
      </c>
      <c r="AR328" s="109" t="s">
        <v>23</v>
      </c>
      <c r="AS328" s="109" t="s">
        <v>708</v>
      </c>
      <c r="AT328" s="109" t="s">
        <v>712</v>
      </c>
      <c r="AU328" s="178" t="s">
        <v>849</v>
      </c>
      <c r="AV328" s="109">
        <v>23</v>
      </c>
      <c r="AW328" s="182">
        <v>0</v>
      </c>
      <c r="AX328" s="109">
        <v>30</v>
      </c>
      <c r="AY328" s="15" t="s">
        <v>1839</v>
      </c>
      <c r="AZ328" s="109" t="str">
        <f t="shared" ref="AZ328:AZ330" si="490">LEFT(AY328,FIND(" ", AY328)-1)</f>
        <v>0.01</v>
      </c>
      <c r="BA328" s="109">
        <v>0.01</v>
      </c>
      <c r="BB328" s="109">
        <v>0.01</v>
      </c>
      <c r="BC328" s="109">
        <v>23</v>
      </c>
      <c r="BD328" s="15" t="s">
        <v>1839</v>
      </c>
      <c r="BE328" s="109" t="str">
        <f t="shared" si="489"/>
        <v>0.01</v>
      </c>
      <c r="BF328" s="109">
        <v>0.01</v>
      </c>
      <c r="BG328" s="109">
        <v>0.01</v>
      </c>
      <c r="BH328" s="109">
        <v>1</v>
      </c>
      <c r="BI328" s="110" t="s">
        <v>22</v>
      </c>
      <c r="CD328" s="160"/>
      <c r="CH328" s="160"/>
      <c r="CV328" s="110"/>
      <c r="CZ328" s="110"/>
    </row>
    <row r="329" spans="1:104" s="109" customFormat="1">
      <c r="A329" s="107" t="s">
        <v>1853</v>
      </c>
      <c r="L329" s="110"/>
      <c r="N329" s="131"/>
      <c r="Z329" s="111"/>
      <c r="AE329" s="110"/>
      <c r="AI329" s="110"/>
      <c r="AJ329" s="109" t="s">
        <v>60</v>
      </c>
      <c r="AK329" s="109" t="s">
        <v>1849</v>
      </c>
      <c r="AL329" s="109">
        <v>5</v>
      </c>
      <c r="AM329" s="170" t="s">
        <v>1821</v>
      </c>
      <c r="AN329" s="109" t="s">
        <v>718</v>
      </c>
      <c r="AO329" s="109" t="s">
        <v>1840</v>
      </c>
      <c r="AP329" s="109" t="s">
        <v>1841</v>
      </c>
      <c r="AQ329" s="109" t="s">
        <v>23</v>
      </c>
      <c r="AR329" s="109" t="s">
        <v>23</v>
      </c>
      <c r="AS329" s="109" t="s">
        <v>708</v>
      </c>
      <c r="AT329" s="109" t="s">
        <v>712</v>
      </c>
      <c r="AU329" s="178" t="s">
        <v>849</v>
      </c>
      <c r="AV329" s="109">
        <v>54</v>
      </c>
      <c r="AW329" s="182">
        <v>0</v>
      </c>
      <c r="AX329" s="109">
        <v>58</v>
      </c>
      <c r="AY329" s="15" t="s">
        <v>1839</v>
      </c>
      <c r="AZ329" s="109" t="str">
        <f t="shared" si="490"/>
        <v>0.01</v>
      </c>
      <c r="BA329" s="109">
        <v>0.01</v>
      </c>
      <c r="BB329" s="109">
        <v>0.01</v>
      </c>
      <c r="BC329" s="109">
        <v>53</v>
      </c>
      <c r="BD329" s="15" t="s">
        <v>1839</v>
      </c>
      <c r="BE329" s="109" t="str">
        <f t="shared" si="489"/>
        <v>0.01</v>
      </c>
      <c r="BF329" s="109">
        <v>0.01</v>
      </c>
      <c r="BG329" s="109">
        <v>0.01</v>
      </c>
      <c r="BH329" s="109">
        <v>1</v>
      </c>
      <c r="BI329" s="110" t="s">
        <v>22</v>
      </c>
      <c r="CD329" s="160"/>
      <c r="CH329" s="160"/>
      <c r="CV329" s="110"/>
      <c r="CZ329" s="110"/>
    </row>
    <row r="330" spans="1:104" s="109" customFormat="1">
      <c r="A330" s="107" t="s">
        <v>1853</v>
      </c>
      <c r="L330" s="110"/>
      <c r="N330" s="131"/>
      <c r="Z330" s="111"/>
      <c r="AE330" s="110"/>
      <c r="AI330" s="110"/>
      <c r="AJ330" s="109" t="s">
        <v>60</v>
      </c>
      <c r="AK330" s="109" t="s">
        <v>1850</v>
      </c>
      <c r="AL330" s="109">
        <v>6</v>
      </c>
      <c r="AM330" s="170" t="s">
        <v>1821</v>
      </c>
      <c r="AN330" s="109" t="s">
        <v>718</v>
      </c>
      <c r="AO330" s="109" t="s">
        <v>1840</v>
      </c>
      <c r="AP330" s="109" t="s">
        <v>1841</v>
      </c>
      <c r="AQ330" s="109" t="s">
        <v>23</v>
      </c>
      <c r="AR330" s="109" t="s">
        <v>23</v>
      </c>
      <c r="AS330" s="109" t="s">
        <v>708</v>
      </c>
      <c r="AT330" s="109" t="s">
        <v>712</v>
      </c>
      <c r="AU330" s="178" t="s">
        <v>1812</v>
      </c>
      <c r="AV330" s="109">
        <v>54</v>
      </c>
      <c r="AW330" s="182">
        <v>2</v>
      </c>
      <c r="AX330" s="109">
        <v>64</v>
      </c>
      <c r="AY330" s="15" t="s">
        <v>1839</v>
      </c>
      <c r="AZ330" s="109" t="str">
        <f t="shared" si="490"/>
        <v>0.01</v>
      </c>
      <c r="BA330" s="109">
        <v>0.01</v>
      </c>
      <c r="BB330" s="109">
        <v>0.01</v>
      </c>
      <c r="BC330" s="109">
        <v>54</v>
      </c>
      <c r="BD330" s="15" t="s">
        <v>1839</v>
      </c>
      <c r="BE330" s="109" t="str">
        <f>LEFT(BD330,FIND(" ", BD330)-1)</f>
        <v>0.01</v>
      </c>
      <c r="BF330" s="109">
        <v>0.01</v>
      </c>
      <c r="BG330" s="109">
        <v>0.01</v>
      </c>
      <c r="BH330" s="109">
        <v>1</v>
      </c>
      <c r="BI330" s="110" t="s">
        <v>22</v>
      </c>
      <c r="CD330" s="160"/>
      <c r="CH330" s="160"/>
      <c r="CV330" s="110"/>
      <c r="CZ330" s="110"/>
    </row>
    <row r="331" spans="1:104" s="109" customFormat="1">
      <c r="A331" s="107" t="s">
        <v>1853</v>
      </c>
      <c r="L331" s="110"/>
      <c r="N331" s="131"/>
      <c r="Z331" s="111"/>
      <c r="AE331" s="110"/>
      <c r="AI331" s="110"/>
      <c r="AJ331" s="109" t="s">
        <v>60</v>
      </c>
      <c r="AK331" s="109" t="s">
        <v>1845</v>
      </c>
      <c r="AL331" s="109">
        <v>1</v>
      </c>
      <c r="AM331" s="170" t="s">
        <v>707</v>
      </c>
      <c r="AN331" s="109" t="s">
        <v>718</v>
      </c>
      <c r="AO331" s="109" t="s">
        <v>1840</v>
      </c>
      <c r="AP331" s="109" t="s">
        <v>1841</v>
      </c>
      <c r="AQ331" s="109" t="s">
        <v>23</v>
      </c>
      <c r="AR331" s="109" t="s">
        <v>23</v>
      </c>
      <c r="AS331" s="109" t="s">
        <v>708</v>
      </c>
      <c r="AT331" s="109" t="s">
        <v>715</v>
      </c>
      <c r="AU331" s="178" t="s">
        <v>849</v>
      </c>
      <c r="AV331" s="109">
        <v>37</v>
      </c>
      <c r="AW331" s="182">
        <v>0</v>
      </c>
      <c r="AX331" s="109">
        <v>37</v>
      </c>
      <c r="AY331" s="15" t="s">
        <v>1839</v>
      </c>
      <c r="AZ331" s="109" t="str">
        <f t="shared" ref="AZ331:AZ333" si="491">LEFT(AY331,FIND(" ", AY331)-1)</f>
        <v>0.01</v>
      </c>
      <c r="BA331" s="109">
        <v>0.01</v>
      </c>
      <c r="BB331" s="109">
        <v>0.01</v>
      </c>
      <c r="BC331" s="109">
        <v>37</v>
      </c>
      <c r="BD331" s="15" t="s">
        <v>1839</v>
      </c>
      <c r="BE331" s="109" t="str">
        <f>LEFT(BD331,FIND(" ", BD331)-1)</f>
        <v>0.01</v>
      </c>
      <c r="BF331" s="109">
        <v>0.01</v>
      </c>
      <c r="BG331" s="109">
        <v>0.01</v>
      </c>
      <c r="BH331" s="109">
        <v>1</v>
      </c>
      <c r="BI331" s="110" t="s">
        <v>22</v>
      </c>
      <c r="CD331" s="160"/>
      <c r="CH331" s="160"/>
      <c r="CV331" s="110"/>
      <c r="CZ331" s="110"/>
    </row>
    <row r="332" spans="1:104" s="109" customFormat="1">
      <c r="A332" s="107" t="s">
        <v>1853</v>
      </c>
      <c r="L332" s="110"/>
      <c r="N332" s="131"/>
      <c r="Z332" s="111"/>
      <c r="AE332" s="110"/>
      <c r="AI332" s="110"/>
      <c r="AJ332" s="109" t="s">
        <v>60</v>
      </c>
      <c r="AK332" s="109" t="s">
        <v>1846</v>
      </c>
      <c r="AL332" s="109">
        <v>2</v>
      </c>
      <c r="AM332" s="170" t="s">
        <v>707</v>
      </c>
      <c r="AN332" s="109" t="s">
        <v>718</v>
      </c>
      <c r="AO332" s="109" t="s">
        <v>1840</v>
      </c>
      <c r="AP332" s="109" t="s">
        <v>1841</v>
      </c>
      <c r="AQ332" s="109" t="s">
        <v>23</v>
      </c>
      <c r="AR332" s="109" t="s">
        <v>23</v>
      </c>
      <c r="AS332" s="109" t="s">
        <v>708</v>
      </c>
      <c r="AT332" s="109" t="s">
        <v>715</v>
      </c>
      <c r="AU332" s="178" t="s">
        <v>1813</v>
      </c>
      <c r="AV332" s="109">
        <v>72</v>
      </c>
      <c r="AW332" s="182">
        <v>51</v>
      </c>
      <c r="AX332" s="109">
        <v>71</v>
      </c>
      <c r="AY332" s="15" t="s">
        <v>1839</v>
      </c>
      <c r="AZ332" s="109" t="str">
        <f t="shared" si="491"/>
        <v>0.01</v>
      </c>
      <c r="BA332" s="109">
        <v>0.01</v>
      </c>
      <c r="BB332" s="109">
        <v>0.01</v>
      </c>
      <c r="BC332" s="109">
        <v>72</v>
      </c>
      <c r="BD332" s="58" t="s">
        <v>713</v>
      </c>
      <c r="BE332" s="109" t="str">
        <f t="shared" ref="BE332:BE333" si="492">LEFT(BD332,FIND(" ", BD332)-1)</f>
        <v>0.07</v>
      </c>
      <c r="BF332" s="109" t="str">
        <f t="shared" ref="BF332:BF333" si="493">MID(LEFT(BD332,FIND("–",BD332)-1),FIND("(",BD332)+1,LEN(BD332))</f>
        <v>0.03</v>
      </c>
      <c r="BG332" s="109" t="str">
        <f t="shared" ref="BG332:BG333" si="494">MID(LEFT(BD332,FIND(")",BD332)-1),FIND("–",BD332)+1,LEN(BD332))</f>
        <v>0.19</v>
      </c>
      <c r="BH332" s="109">
        <v>1</v>
      </c>
      <c r="BI332" s="110" t="s">
        <v>22</v>
      </c>
      <c r="CD332" s="160"/>
      <c r="CH332" s="160"/>
      <c r="CV332" s="110"/>
      <c r="CZ332" s="110"/>
    </row>
    <row r="333" spans="1:104" s="109" customFormat="1">
      <c r="A333" s="107" t="s">
        <v>1853</v>
      </c>
      <c r="L333" s="110"/>
      <c r="N333" s="131"/>
      <c r="Z333" s="111"/>
      <c r="AE333" s="110"/>
      <c r="AI333" s="110"/>
      <c r="AJ333" s="109" t="s">
        <v>60</v>
      </c>
      <c r="AK333" s="109" t="s">
        <v>1847</v>
      </c>
      <c r="AL333" s="109">
        <v>3</v>
      </c>
      <c r="AM333" s="170" t="s">
        <v>707</v>
      </c>
      <c r="AN333" s="109" t="s">
        <v>718</v>
      </c>
      <c r="AO333" s="109" t="s">
        <v>1840</v>
      </c>
      <c r="AP333" s="109" t="s">
        <v>1841</v>
      </c>
      <c r="AQ333" s="109" t="s">
        <v>23</v>
      </c>
      <c r="AR333" s="109" t="s">
        <v>23</v>
      </c>
      <c r="AS333" s="109" t="s">
        <v>708</v>
      </c>
      <c r="AT333" s="109" t="s">
        <v>715</v>
      </c>
      <c r="AU333" s="178" t="s">
        <v>1814</v>
      </c>
      <c r="AV333" s="109">
        <v>72</v>
      </c>
      <c r="AW333" s="182">
        <v>64</v>
      </c>
      <c r="AX333" s="109">
        <v>70</v>
      </c>
      <c r="AY333" s="15" t="s">
        <v>1839</v>
      </c>
      <c r="AZ333" s="109" t="str">
        <f t="shared" si="491"/>
        <v>0.01</v>
      </c>
      <c r="BA333" s="109">
        <v>0.01</v>
      </c>
      <c r="BB333" s="109">
        <v>0.01</v>
      </c>
      <c r="BC333" s="109">
        <v>72</v>
      </c>
      <c r="BD333" s="58" t="s">
        <v>714</v>
      </c>
      <c r="BE333" s="109" t="str">
        <f t="shared" si="492"/>
        <v>0.09</v>
      </c>
      <c r="BF333" s="109" t="str">
        <f t="shared" si="493"/>
        <v>0.05</v>
      </c>
      <c r="BG333" s="109" t="str">
        <f t="shared" si="494"/>
        <v>0.19</v>
      </c>
      <c r="BH333" s="109">
        <v>1</v>
      </c>
      <c r="BI333" s="110" t="s">
        <v>22</v>
      </c>
      <c r="CD333" s="160"/>
      <c r="CH333" s="160"/>
      <c r="CV333" s="110"/>
      <c r="CZ333" s="110"/>
    </row>
    <row r="334" spans="1:104" s="109" customFormat="1">
      <c r="A334" s="107" t="s">
        <v>1853</v>
      </c>
      <c r="L334" s="110"/>
      <c r="N334" s="131"/>
      <c r="Z334" s="111"/>
      <c r="AE334" s="110"/>
      <c r="AI334" s="110"/>
      <c r="AJ334" s="109" t="s">
        <v>60</v>
      </c>
      <c r="AK334" s="109" t="s">
        <v>1848</v>
      </c>
      <c r="AL334" s="109">
        <v>4</v>
      </c>
      <c r="AM334" s="170" t="s">
        <v>707</v>
      </c>
      <c r="AN334" s="109" t="s">
        <v>718</v>
      </c>
      <c r="AO334" s="109" t="s">
        <v>1840</v>
      </c>
      <c r="AP334" s="109" t="s">
        <v>1841</v>
      </c>
      <c r="AQ334" s="109" t="s">
        <v>23</v>
      </c>
      <c r="AR334" s="109" t="s">
        <v>23</v>
      </c>
      <c r="AS334" s="109" t="s">
        <v>708</v>
      </c>
      <c r="AT334" s="109" t="s">
        <v>715</v>
      </c>
      <c r="AU334" s="178" t="s">
        <v>849</v>
      </c>
      <c r="AV334" s="109">
        <v>21</v>
      </c>
      <c r="AW334" s="182">
        <v>0</v>
      </c>
      <c r="AX334" s="109">
        <v>27</v>
      </c>
      <c r="AY334" s="15" t="s">
        <v>1839</v>
      </c>
      <c r="AZ334" s="109" t="str">
        <f t="shared" ref="AZ334:AZ336" si="495">LEFT(AY334,FIND(" ", AY334)-1)</f>
        <v>0.01</v>
      </c>
      <c r="BA334" s="109">
        <v>0.01</v>
      </c>
      <c r="BB334" s="109">
        <v>0.01</v>
      </c>
      <c r="BC334" s="109">
        <v>21</v>
      </c>
      <c r="BD334" s="15" t="s">
        <v>1839</v>
      </c>
      <c r="BE334" s="109" t="str">
        <f t="shared" ref="BE334" si="496">LEFT(BD334,FIND(" ", BD334)-1)</f>
        <v>0.01</v>
      </c>
      <c r="BF334" s="109">
        <v>0.01</v>
      </c>
      <c r="BG334" s="109">
        <v>0.01</v>
      </c>
      <c r="BH334" s="109">
        <v>1</v>
      </c>
      <c r="BI334" s="110" t="s">
        <v>22</v>
      </c>
      <c r="CD334" s="160"/>
      <c r="CH334" s="160"/>
      <c r="CV334" s="110"/>
      <c r="CZ334" s="110"/>
    </row>
    <row r="335" spans="1:104" s="109" customFormat="1">
      <c r="A335" s="107" t="s">
        <v>1853</v>
      </c>
      <c r="L335" s="110"/>
      <c r="N335" s="131"/>
      <c r="Z335" s="111"/>
      <c r="AE335" s="110"/>
      <c r="AI335" s="110"/>
      <c r="AJ335" s="109" t="s">
        <v>60</v>
      </c>
      <c r="AK335" s="109" t="s">
        <v>1849</v>
      </c>
      <c r="AL335" s="109">
        <v>5</v>
      </c>
      <c r="AM335" s="170" t="s">
        <v>707</v>
      </c>
      <c r="AN335" s="109" t="s">
        <v>718</v>
      </c>
      <c r="AO335" s="109" t="s">
        <v>1840</v>
      </c>
      <c r="AP335" s="109" t="s">
        <v>1841</v>
      </c>
      <c r="AQ335" s="109" t="s">
        <v>23</v>
      </c>
      <c r="AR335" s="109" t="s">
        <v>23</v>
      </c>
      <c r="AS335" s="109" t="s">
        <v>708</v>
      </c>
      <c r="AT335" s="109" t="s">
        <v>715</v>
      </c>
      <c r="AU335" s="178" t="s">
        <v>1815</v>
      </c>
      <c r="AV335" s="109">
        <v>50</v>
      </c>
      <c r="AW335" s="182">
        <v>36</v>
      </c>
      <c r="AX335" s="109">
        <v>55</v>
      </c>
      <c r="AY335" s="15" t="s">
        <v>1839</v>
      </c>
      <c r="AZ335" s="109" t="str">
        <f t="shared" si="495"/>
        <v>0.01</v>
      </c>
      <c r="BA335" s="109">
        <v>0.01</v>
      </c>
      <c r="BB335" s="109">
        <v>0.01</v>
      </c>
      <c r="BC335" s="109">
        <v>50</v>
      </c>
      <c r="BD335" s="58" t="s">
        <v>1837</v>
      </c>
      <c r="BE335" s="109" t="str">
        <f t="shared" ref="BE335:BE336" si="497">LEFT(BD335,FIND(" ", BD335)-1)</f>
        <v>0.06</v>
      </c>
      <c r="BF335" s="109" t="str">
        <f t="shared" ref="BF335:BF336" si="498">MID(LEFT(BD335,FIND("–",BD335)-1),FIND("(",BD335)+1,LEN(BD335))</f>
        <v>0.02</v>
      </c>
      <c r="BG335" s="109" t="str">
        <f t="shared" ref="BG335:BG336" si="499">MID(LEFT(BD335,FIND(")",BD335)-1),FIND("–",BD335)+1,LEN(BD335))</f>
        <v>0.12</v>
      </c>
      <c r="BH335" s="109">
        <v>1</v>
      </c>
      <c r="BI335" s="110" t="s">
        <v>22</v>
      </c>
      <c r="CD335" s="160"/>
      <c r="CH335" s="160"/>
      <c r="CV335" s="110"/>
      <c r="CZ335" s="110"/>
    </row>
    <row r="336" spans="1:104" s="109" customFormat="1">
      <c r="A336" s="107" t="s">
        <v>1853</v>
      </c>
      <c r="L336" s="110"/>
      <c r="N336" s="131"/>
      <c r="Z336" s="111"/>
      <c r="AE336" s="110"/>
      <c r="AI336" s="110"/>
      <c r="AJ336" s="109" t="s">
        <v>60</v>
      </c>
      <c r="AK336" s="109" t="s">
        <v>1850</v>
      </c>
      <c r="AL336" s="109">
        <v>6</v>
      </c>
      <c r="AM336" s="170" t="s">
        <v>707</v>
      </c>
      <c r="AN336" s="109" t="s">
        <v>718</v>
      </c>
      <c r="AO336" s="109" t="s">
        <v>1840</v>
      </c>
      <c r="AP336" s="109" t="s">
        <v>1841</v>
      </c>
      <c r="AQ336" s="109" t="s">
        <v>23</v>
      </c>
      <c r="AR336" s="109" t="s">
        <v>23</v>
      </c>
      <c r="AS336" s="109" t="s">
        <v>708</v>
      </c>
      <c r="AT336" s="109" t="s">
        <v>715</v>
      </c>
      <c r="AU336" s="178" t="s">
        <v>1816</v>
      </c>
      <c r="AV336" s="109">
        <v>51</v>
      </c>
      <c r="AW336" s="182">
        <v>24</v>
      </c>
      <c r="AX336" s="109">
        <v>61</v>
      </c>
      <c r="AY336" s="15" t="s">
        <v>1839</v>
      </c>
      <c r="AZ336" s="109" t="str">
        <f t="shared" si="495"/>
        <v>0.01</v>
      </c>
      <c r="BA336" s="109">
        <v>0.01</v>
      </c>
      <c r="BB336" s="109">
        <v>0.01</v>
      </c>
      <c r="BC336" s="109">
        <v>51</v>
      </c>
      <c r="BD336" s="58" t="s">
        <v>1838</v>
      </c>
      <c r="BE336" s="109" t="str">
        <f t="shared" si="497"/>
        <v>0.02</v>
      </c>
      <c r="BF336" s="109" t="str">
        <f t="shared" si="498"/>
        <v>0.01</v>
      </c>
      <c r="BG336" s="109" t="str">
        <f t="shared" si="499"/>
        <v>0.08</v>
      </c>
      <c r="BH336" s="109">
        <v>1</v>
      </c>
      <c r="BI336" s="110" t="s">
        <v>22</v>
      </c>
      <c r="CD336" s="160"/>
      <c r="CH336" s="160"/>
      <c r="CV336" s="110"/>
      <c r="CZ336" s="110"/>
    </row>
    <row r="337" spans="1:105" s="44" customFormat="1">
      <c r="L337" s="45"/>
      <c r="N337" s="127"/>
      <c r="Z337" s="64"/>
      <c r="AE337" s="45"/>
      <c r="AI337" s="45"/>
      <c r="AU337" s="85"/>
      <c r="BI337" s="45"/>
      <c r="CD337" s="157"/>
      <c r="CH337" s="157"/>
      <c r="CV337" s="45"/>
      <c r="CZ337" s="45"/>
    </row>
    <row r="338" spans="1:105" s="109" customFormat="1">
      <c r="A338" s="107" t="s">
        <v>2340</v>
      </c>
      <c r="B338" s="109" t="s">
        <v>1852</v>
      </c>
      <c r="C338" s="109" t="s">
        <v>1684</v>
      </c>
      <c r="D338" s="109" t="s">
        <v>1776</v>
      </c>
      <c r="E338" s="109" t="s">
        <v>10</v>
      </c>
      <c r="F338" s="94" t="s">
        <v>2325</v>
      </c>
      <c r="G338" s="179" t="s">
        <v>700</v>
      </c>
      <c r="H338" s="180" t="s">
        <v>701</v>
      </c>
      <c r="I338" s="107" t="s">
        <v>2216</v>
      </c>
      <c r="J338" s="180" t="s">
        <v>2217</v>
      </c>
      <c r="K338" s="109" t="s">
        <v>2218</v>
      </c>
      <c r="L338" s="176">
        <v>44266</v>
      </c>
      <c r="M338" s="109" t="s">
        <v>2219</v>
      </c>
      <c r="N338" s="131">
        <v>44041</v>
      </c>
      <c r="O338" s="109" t="s">
        <v>24</v>
      </c>
      <c r="P338" s="109" t="s">
        <v>24</v>
      </c>
      <c r="Q338" s="109" t="s">
        <v>236</v>
      </c>
      <c r="R338" s="109" t="s">
        <v>45</v>
      </c>
      <c r="S338" s="109" t="s">
        <v>48</v>
      </c>
      <c r="T338" s="109" t="s">
        <v>23</v>
      </c>
      <c r="U338" s="109" t="s">
        <v>23</v>
      </c>
      <c r="V338" s="109">
        <v>25</v>
      </c>
      <c r="W338" s="109" t="s">
        <v>24</v>
      </c>
      <c r="X338" s="109" t="s">
        <v>135</v>
      </c>
      <c r="Y338" s="170" t="s">
        <v>2225</v>
      </c>
      <c r="Z338" s="110" t="s">
        <v>2221</v>
      </c>
      <c r="AA338" s="109" t="s">
        <v>1851</v>
      </c>
      <c r="AB338" s="109" t="s">
        <v>704</v>
      </c>
      <c r="AC338" s="109" t="s">
        <v>127</v>
      </c>
      <c r="AD338" s="181" t="s">
        <v>2222</v>
      </c>
      <c r="AE338" s="169" t="s">
        <v>2223</v>
      </c>
      <c r="AF338" s="94" t="s">
        <v>26</v>
      </c>
      <c r="AG338" s="94" t="s">
        <v>26</v>
      </c>
      <c r="AH338" s="94" t="s">
        <v>26</v>
      </c>
      <c r="AI338" s="98" t="s">
        <v>2224</v>
      </c>
      <c r="AJ338" s="109" t="s">
        <v>27</v>
      </c>
      <c r="AK338" s="109" t="s">
        <v>2226</v>
      </c>
      <c r="AL338" s="109">
        <v>1</v>
      </c>
      <c r="AM338" s="109" t="s">
        <v>432</v>
      </c>
      <c r="AN338" s="109" t="s">
        <v>44</v>
      </c>
      <c r="AO338" s="109" t="s">
        <v>2239</v>
      </c>
      <c r="AP338" s="109" t="s">
        <v>2240</v>
      </c>
      <c r="AQ338" s="109" t="s">
        <v>24</v>
      </c>
      <c r="AR338" s="109" t="s">
        <v>24</v>
      </c>
      <c r="AS338" s="109" t="s">
        <v>1798</v>
      </c>
      <c r="AT338" s="11" t="s">
        <v>22</v>
      </c>
      <c r="AU338" s="84" t="s">
        <v>22</v>
      </c>
      <c r="AV338" s="11" t="s">
        <v>22</v>
      </c>
      <c r="AW338" s="11" t="s">
        <v>22</v>
      </c>
      <c r="AX338" s="109">
        <v>5</v>
      </c>
      <c r="AY338" s="15" t="s">
        <v>2232</v>
      </c>
      <c r="AZ338" s="109" t="str">
        <f t="shared" ref="AZ338:AZ342" si="500">LEFT(AY338,FIND(" ", AY338)-1)</f>
        <v>19</v>
      </c>
      <c r="BA338" s="109" t="str">
        <f t="shared" ref="BA338:BA342" si="501">MID(LEFT(AY338,FIND("–",AY338)-1),FIND("(",AY338)+1,LEN(AY338))</f>
        <v>14</v>
      </c>
      <c r="BB338" s="109" t="str">
        <f t="shared" ref="BB338:BB342" si="502">MID(LEFT(AY338,FIND(")",AY338)-1),FIND("–",AY338)+1,LEN(AY338))</f>
        <v>40</v>
      </c>
      <c r="BC338" s="109">
        <v>5</v>
      </c>
      <c r="BD338" s="15" t="s">
        <v>2236</v>
      </c>
      <c r="BE338" s="109" t="str">
        <f t="shared" ref="BE338:BE339" si="503">LEFT(BD338,FIND(" ", BD338)-1)</f>
        <v>20</v>
      </c>
      <c r="BF338" s="109" t="str">
        <f t="shared" ref="BF338:BF339" si="504">MID(LEFT(BD338,FIND("–",BD338)-1),FIND("(",BD338)+1,LEN(BD338))</f>
        <v>14</v>
      </c>
      <c r="BG338" s="109" t="str">
        <f t="shared" ref="BG338:BG339" si="505">MID(LEFT(BD338,FIND(")",BD338)-1),FIND("–",BD338)+1,LEN(BD338))</f>
        <v>49</v>
      </c>
      <c r="BH338" s="109" t="s">
        <v>22</v>
      </c>
      <c r="BI338" s="110" t="s">
        <v>402</v>
      </c>
      <c r="BJ338" s="109" t="s">
        <v>26</v>
      </c>
      <c r="BK338" s="109" t="s">
        <v>22</v>
      </c>
      <c r="BL338" s="109" t="s">
        <v>22</v>
      </c>
      <c r="BM338" s="109" t="s">
        <v>22</v>
      </c>
      <c r="BN338" s="109" t="s">
        <v>22</v>
      </c>
      <c r="BO338" s="109" t="s">
        <v>22</v>
      </c>
      <c r="BP338" s="109" t="s">
        <v>22</v>
      </c>
      <c r="BQ338" s="109" t="s">
        <v>22</v>
      </c>
      <c r="BR338" s="109" t="s">
        <v>22</v>
      </c>
      <c r="BS338" s="109" t="s">
        <v>22</v>
      </c>
      <c r="BT338" s="109" t="s">
        <v>22</v>
      </c>
      <c r="BU338" s="109" t="s">
        <v>22</v>
      </c>
      <c r="BV338" s="109" t="s">
        <v>22</v>
      </c>
      <c r="BW338" s="109" t="s">
        <v>22</v>
      </c>
      <c r="BX338" s="109" t="s">
        <v>22</v>
      </c>
      <c r="BY338" s="109" t="s">
        <v>22</v>
      </c>
      <c r="BZ338" s="109" t="s">
        <v>22</v>
      </c>
      <c r="CA338" s="109" t="s">
        <v>22</v>
      </c>
      <c r="CB338" s="109" t="s">
        <v>22</v>
      </c>
      <c r="CC338" s="109" t="s">
        <v>22</v>
      </c>
      <c r="CD338" s="175" t="s">
        <v>22</v>
      </c>
      <c r="CE338" s="112" t="s">
        <v>22</v>
      </c>
      <c r="CF338" s="112" t="s">
        <v>22</v>
      </c>
      <c r="CG338" s="112" t="s">
        <v>22</v>
      </c>
      <c r="CH338" s="160" t="s">
        <v>26</v>
      </c>
      <c r="CI338" s="112" t="s">
        <v>22</v>
      </c>
      <c r="CJ338" s="112" t="s">
        <v>22</v>
      </c>
      <c r="CK338" s="112" t="s">
        <v>22</v>
      </c>
      <c r="CL338" s="112" t="s">
        <v>22</v>
      </c>
      <c r="CM338" s="112" t="s">
        <v>22</v>
      </c>
      <c r="CN338" s="112" t="s">
        <v>22</v>
      </c>
      <c r="CO338" s="112" t="s">
        <v>22</v>
      </c>
      <c r="CP338" s="112" t="s">
        <v>22</v>
      </c>
      <c r="CQ338" s="112" t="s">
        <v>22</v>
      </c>
      <c r="CR338" s="112" t="s">
        <v>22</v>
      </c>
      <c r="CS338" s="112" t="s">
        <v>22</v>
      </c>
      <c r="CT338" s="112" t="s">
        <v>22</v>
      </c>
      <c r="CU338" s="112" t="s">
        <v>22</v>
      </c>
      <c r="CV338" s="113" t="s">
        <v>22</v>
      </c>
      <c r="CW338" s="11" t="s">
        <v>569</v>
      </c>
      <c r="CX338" s="109" t="s">
        <v>22</v>
      </c>
      <c r="CY338" s="109" t="s">
        <v>2267</v>
      </c>
      <c r="CZ338" s="113" t="s">
        <v>1262</v>
      </c>
      <c r="DA338" s="109" t="s">
        <v>68</v>
      </c>
    </row>
    <row r="339" spans="1:105" s="109" customFormat="1">
      <c r="A339" s="107" t="s">
        <v>2340</v>
      </c>
      <c r="G339" s="179"/>
      <c r="H339" s="180"/>
      <c r="I339" s="107"/>
      <c r="J339" s="180"/>
      <c r="L339" s="176"/>
      <c r="N339" s="131"/>
      <c r="Z339" s="110"/>
      <c r="AE339" s="169"/>
      <c r="AI339" s="110"/>
      <c r="AJ339" s="109" t="s">
        <v>27</v>
      </c>
      <c r="AK339" s="109" t="s">
        <v>2227</v>
      </c>
      <c r="AL339" s="109">
        <v>2</v>
      </c>
      <c r="AM339" s="109" t="s">
        <v>432</v>
      </c>
      <c r="AN339" s="109" t="s">
        <v>44</v>
      </c>
      <c r="AO339" s="109" t="s">
        <v>2239</v>
      </c>
      <c r="AP339" s="109" t="s">
        <v>2240</v>
      </c>
      <c r="AQ339" s="109" t="s">
        <v>24</v>
      </c>
      <c r="AR339" s="109" t="s">
        <v>24</v>
      </c>
      <c r="AS339" s="109" t="s">
        <v>1798</v>
      </c>
      <c r="AT339" s="11" t="s">
        <v>22</v>
      </c>
      <c r="AU339" s="84" t="s">
        <v>22</v>
      </c>
      <c r="AV339" s="11" t="s">
        <v>22</v>
      </c>
      <c r="AW339" s="11" t="s">
        <v>22</v>
      </c>
      <c r="AX339" s="109">
        <v>5</v>
      </c>
      <c r="AY339" s="15" t="s">
        <v>2231</v>
      </c>
      <c r="AZ339" s="109" t="str">
        <f t="shared" si="500"/>
        <v>34</v>
      </c>
      <c r="BA339" s="109" t="str">
        <f t="shared" si="501"/>
        <v>14</v>
      </c>
      <c r="BB339" s="109" t="str">
        <f t="shared" si="502"/>
        <v>390</v>
      </c>
      <c r="BC339" s="109">
        <v>5</v>
      </c>
      <c r="BD339" s="15" t="s">
        <v>2241</v>
      </c>
      <c r="BE339" s="109" t="str">
        <f t="shared" si="503"/>
        <v>2,432</v>
      </c>
      <c r="BF339" s="109" t="str">
        <f t="shared" si="504"/>
        <v>1,196</v>
      </c>
      <c r="BG339" s="109" t="str">
        <f t="shared" si="505"/>
        <v>12,221</v>
      </c>
      <c r="BH339" s="109" t="s">
        <v>22</v>
      </c>
      <c r="BI339" s="110" t="s">
        <v>22</v>
      </c>
      <c r="CD339" s="160"/>
      <c r="CH339" s="160"/>
      <c r="CV339" s="110"/>
      <c r="CW339" s="109" t="s">
        <v>2250</v>
      </c>
      <c r="CZ339" s="110"/>
    </row>
    <row r="340" spans="1:105" s="109" customFormat="1">
      <c r="A340" s="107" t="s">
        <v>2340</v>
      </c>
      <c r="L340" s="110"/>
      <c r="N340" s="131"/>
      <c r="Z340" s="110"/>
      <c r="AE340" s="169"/>
      <c r="AI340" s="110"/>
      <c r="AJ340" s="109" t="s">
        <v>27</v>
      </c>
      <c r="AK340" s="109" t="s">
        <v>2228</v>
      </c>
      <c r="AL340" s="109">
        <v>3</v>
      </c>
      <c r="AM340" s="109" t="s">
        <v>432</v>
      </c>
      <c r="AN340" s="109" t="s">
        <v>44</v>
      </c>
      <c r="AO340" s="109" t="s">
        <v>2239</v>
      </c>
      <c r="AP340" s="109" t="s">
        <v>2240</v>
      </c>
      <c r="AQ340" s="109" t="s">
        <v>24</v>
      </c>
      <c r="AR340" s="109" t="s">
        <v>24</v>
      </c>
      <c r="AS340" s="109" t="s">
        <v>1798</v>
      </c>
      <c r="AT340" s="11" t="s">
        <v>22</v>
      </c>
      <c r="AU340" s="84" t="s">
        <v>22</v>
      </c>
      <c r="AV340" s="11" t="s">
        <v>22</v>
      </c>
      <c r="AW340" s="11" t="s">
        <v>22</v>
      </c>
      <c r="AX340" s="109">
        <v>5</v>
      </c>
      <c r="AY340" s="15" t="s">
        <v>2233</v>
      </c>
      <c r="AZ340" s="109" t="str">
        <f t="shared" si="500"/>
        <v>17</v>
      </c>
      <c r="BA340" s="109" t="str">
        <f t="shared" si="501"/>
        <v>14</v>
      </c>
      <c r="BB340" s="109" t="str">
        <f t="shared" si="502"/>
        <v>32</v>
      </c>
      <c r="BC340" s="109">
        <v>5</v>
      </c>
      <c r="BD340" s="15" t="s">
        <v>2237</v>
      </c>
      <c r="BE340" s="109" t="str">
        <f t="shared" ref="BE340:BE344" si="506">LEFT(BD340,FIND(" ", BD340)-1)</f>
        <v>2,478</v>
      </c>
      <c r="BF340" s="109" t="str">
        <f t="shared" ref="BF340:BF344" si="507">MID(LEFT(BD340,FIND("–",BD340)-1),FIND("(",BD340)+1,LEN(BD340))</f>
        <v>809</v>
      </c>
      <c r="BG340" s="109" t="str">
        <f t="shared" ref="BG340:BG344" si="508">MID(LEFT(BD340,FIND(")",BD340)-1),FIND("–",BD340)+1,LEN(BD340))</f>
        <v>5,737</v>
      </c>
      <c r="BH340" s="109" t="s">
        <v>22</v>
      </c>
      <c r="BI340" s="110" t="s">
        <v>22</v>
      </c>
      <c r="CD340" s="160"/>
      <c r="CH340" s="160"/>
      <c r="CV340" s="110"/>
      <c r="CW340" s="109" t="s">
        <v>2253</v>
      </c>
      <c r="CZ340" s="110"/>
    </row>
    <row r="341" spans="1:105" s="109" customFormat="1">
      <c r="A341" s="107" t="s">
        <v>2340</v>
      </c>
      <c r="G341" s="179"/>
      <c r="H341" s="180"/>
      <c r="I341" s="107"/>
      <c r="J341" s="180"/>
      <c r="L341" s="176"/>
      <c r="N341" s="131"/>
      <c r="Z341" s="110"/>
      <c r="AE341" s="169"/>
      <c r="AI341" s="110"/>
      <c r="AJ341" s="109" t="s">
        <v>27</v>
      </c>
      <c r="AK341" s="109" t="s">
        <v>2229</v>
      </c>
      <c r="AL341" s="109">
        <v>4</v>
      </c>
      <c r="AM341" s="109" t="s">
        <v>432</v>
      </c>
      <c r="AN341" s="109" t="s">
        <v>44</v>
      </c>
      <c r="AO341" s="109" t="s">
        <v>2239</v>
      </c>
      <c r="AP341" s="109" t="s">
        <v>2240</v>
      </c>
      <c r="AQ341" s="109" t="s">
        <v>24</v>
      </c>
      <c r="AR341" s="109" t="s">
        <v>24</v>
      </c>
      <c r="AS341" s="109" t="s">
        <v>1798</v>
      </c>
      <c r="AT341" s="11" t="s">
        <v>22</v>
      </c>
      <c r="AU341" s="84" t="s">
        <v>22</v>
      </c>
      <c r="AV341" s="11" t="s">
        <v>22</v>
      </c>
      <c r="AW341" s="11" t="s">
        <v>22</v>
      </c>
      <c r="AX341" s="109">
        <v>5</v>
      </c>
      <c r="AY341" s="15" t="s">
        <v>2234</v>
      </c>
      <c r="AZ341" s="109" t="str">
        <f t="shared" si="500"/>
        <v>27</v>
      </c>
      <c r="BA341" s="109" t="str">
        <f t="shared" si="501"/>
        <v>14</v>
      </c>
      <c r="BB341" s="109" t="str">
        <f t="shared" si="502"/>
        <v>49</v>
      </c>
      <c r="BC341" s="109">
        <v>5</v>
      </c>
      <c r="BD341" s="15" t="s">
        <v>2238</v>
      </c>
      <c r="BE341" s="109" t="str">
        <f t="shared" si="506"/>
        <v>2,351</v>
      </c>
      <c r="BF341" s="109" t="str">
        <f t="shared" si="507"/>
        <v>369</v>
      </c>
      <c r="BG341" s="109" t="str">
        <f t="shared" si="508"/>
        <v>8,370</v>
      </c>
      <c r="BH341" s="109" t="s">
        <v>22</v>
      </c>
      <c r="BI341" s="110" t="s">
        <v>22</v>
      </c>
      <c r="CD341" s="160"/>
      <c r="CH341" s="160"/>
      <c r="CV341" s="110"/>
      <c r="CW341" s="109" t="s">
        <v>2254</v>
      </c>
      <c r="CZ341" s="110"/>
    </row>
    <row r="342" spans="1:105" s="109" customFormat="1">
      <c r="A342" s="107" t="s">
        <v>2340</v>
      </c>
      <c r="L342" s="110"/>
      <c r="N342" s="131"/>
      <c r="Z342" s="110"/>
      <c r="AE342" s="169"/>
      <c r="AI342" s="110"/>
      <c r="AJ342" s="109" t="s">
        <v>27</v>
      </c>
      <c r="AK342" s="109" t="s">
        <v>2230</v>
      </c>
      <c r="AL342" s="109">
        <v>5</v>
      </c>
      <c r="AM342" s="109" t="s">
        <v>432</v>
      </c>
      <c r="AN342" s="109" t="s">
        <v>44</v>
      </c>
      <c r="AO342" s="109" t="s">
        <v>2239</v>
      </c>
      <c r="AP342" s="109" t="s">
        <v>2240</v>
      </c>
      <c r="AQ342" s="109" t="s">
        <v>24</v>
      </c>
      <c r="AR342" s="109" t="s">
        <v>24</v>
      </c>
      <c r="AS342" s="109" t="s">
        <v>1798</v>
      </c>
      <c r="AT342" s="11" t="s">
        <v>22</v>
      </c>
      <c r="AU342" s="84" t="s">
        <v>22</v>
      </c>
      <c r="AV342" s="11" t="s">
        <v>22</v>
      </c>
      <c r="AW342" s="11" t="s">
        <v>22</v>
      </c>
      <c r="AX342" s="109">
        <v>5</v>
      </c>
      <c r="AY342" s="15" t="s">
        <v>2235</v>
      </c>
      <c r="AZ342" s="109" t="str">
        <f t="shared" si="500"/>
        <v>19</v>
      </c>
      <c r="BA342" s="109" t="str">
        <f t="shared" si="501"/>
        <v>14</v>
      </c>
      <c r="BB342" s="109" t="str">
        <f t="shared" si="502"/>
        <v>30</v>
      </c>
      <c r="BC342" s="109">
        <v>5</v>
      </c>
      <c r="BD342" s="15" t="s">
        <v>2242</v>
      </c>
      <c r="BE342" s="109" t="str">
        <f t="shared" si="506"/>
        <v>5,729</v>
      </c>
      <c r="BF342" s="109" t="str">
        <f t="shared" si="507"/>
        <v>2,907</v>
      </c>
      <c r="BG342" s="109" t="str">
        <f t="shared" si="508"/>
        <v>19,314</v>
      </c>
      <c r="BH342" s="109" t="s">
        <v>22</v>
      </c>
      <c r="BI342" s="110" t="s">
        <v>22</v>
      </c>
      <c r="CD342" s="160"/>
      <c r="CH342" s="160"/>
      <c r="CV342" s="110"/>
      <c r="CW342" s="109" t="s">
        <v>2266</v>
      </c>
      <c r="CZ342" s="110"/>
    </row>
    <row r="343" spans="1:105" s="109" customFormat="1">
      <c r="A343" s="107" t="s">
        <v>2340</v>
      </c>
      <c r="G343" s="179"/>
      <c r="H343" s="180"/>
      <c r="I343" s="107"/>
      <c r="J343" s="180"/>
      <c r="L343" s="176"/>
      <c r="N343" s="131"/>
      <c r="Z343" s="110"/>
      <c r="AE343" s="169"/>
      <c r="AI343" s="110"/>
      <c r="AJ343" s="109" t="s">
        <v>27</v>
      </c>
      <c r="AK343" s="109" t="s">
        <v>2226</v>
      </c>
      <c r="AL343" s="109">
        <v>1</v>
      </c>
      <c r="AM343" s="17" t="s">
        <v>55</v>
      </c>
      <c r="AN343" s="109" t="s">
        <v>2247</v>
      </c>
      <c r="AO343" s="109" t="s">
        <v>2248</v>
      </c>
      <c r="AP343" s="109" t="s">
        <v>2249</v>
      </c>
      <c r="AQ343" s="109" t="s">
        <v>24</v>
      </c>
      <c r="AR343" s="109" t="s">
        <v>24</v>
      </c>
      <c r="AS343" s="109" t="s">
        <v>1798</v>
      </c>
      <c r="AT343" s="11" t="s">
        <v>22</v>
      </c>
      <c r="AU343" s="84" t="s">
        <v>22</v>
      </c>
      <c r="AV343" s="11" t="s">
        <v>22</v>
      </c>
      <c r="AW343" s="11" t="s">
        <v>22</v>
      </c>
      <c r="AX343" s="109">
        <v>5</v>
      </c>
      <c r="AY343" s="15" t="s">
        <v>2243</v>
      </c>
      <c r="AZ343" s="109" t="str">
        <f t="shared" ref="AZ343:AZ347" si="509">LEFT(AY343,FIND(" ", AY343)-1)</f>
        <v>13</v>
      </c>
      <c r="BA343" s="109" t="str">
        <f t="shared" ref="BA343:BA347" si="510">MID(LEFT(AY343,FIND("–",AY343)-1),FIND("(",AY343)+1,LEN(AY343))</f>
        <v>13</v>
      </c>
      <c r="BB343" s="109" t="str">
        <f t="shared" ref="BB343:BB347" si="511">MID(LEFT(AY343,FIND(")",AY343)-1),FIND("–",AY343)+1,LEN(AY343))</f>
        <v>13</v>
      </c>
      <c r="BC343" s="109">
        <v>5</v>
      </c>
      <c r="BD343" s="15" t="s">
        <v>2243</v>
      </c>
      <c r="BE343" s="109" t="str">
        <f t="shared" si="506"/>
        <v>13</v>
      </c>
      <c r="BF343" s="109" t="str">
        <f t="shared" si="507"/>
        <v>13</v>
      </c>
      <c r="BG343" s="109" t="str">
        <f t="shared" si="508"/>
        <v>13</v>
      </c>
      <c r="BH343" s="109" t="s">
        <v>22</v>
      </c>
      <c r="BI343" s="110" t="s">
        <v>22</v>
      </c>
      <c r="CD343" s="160"/>
      <c r="CH343" s="160"/>
      <c r="CV343" s="110"/>
      <c r="CZ343" s="110"/>
    </row>
    <row r="344" spans="1:105" s="109" customFormat="1">
      <c r="A344" s="107" t="s">
        <v>2340</v>
      </c>
      <c r="L344" s="110"/>
      <c r="N344" s="131"/>
      <c r="Z344" s="110"/>
      <c r="AE344" s="169"/>
      <c r="AI344" s="110"/>
      <c r="AJ344" s="109" t="s">
        <v>27</v>
      </c>
      <c r="AK344" s="109" t="s">
        <v>2227</v>
      </c>
      <c r="AL344" s="109">
        <v>2</v>
      </c>
      <c r="AM344" s="17" t="s">
        <v>55</v>
      </c>
      <c r="AN344" s="109" t="s">
        <v>2247</v>
      </c>
      <c r="AO344" s="109" t="s">
        <v>2248</v>
      </c>
      <c r="AP344" s="109" t="s">
        <v>2249</v>
      </c>
      <c r="AQ344" s="109" t="s">
        <v>24</v>
      </c>
      <c r="AR344" s="109" t="s">
        <v>24</v>
      </c>
      <c r="AS344" s="109" t="s">
        <v>1798</v>
      </c>
      <c r="AT344" s="11" t="s">
        <v>22</v>
      </c>
      <c r="AU344" s="84" t="s">
        <v>22</v>
      </c>
      <c r="AV344" s="11" t="s">
        <v>22</v>
      </c>
      <c r="AW344" s="11" t="s">
        <v>22</v>
      </c>
      <c r="AX344" s="109">
        <v>5</v>
      </c>
      <c r="AY344" s="15" t="s">
        <v>2244</v>
      </c>
      <c r="AZ344" s="109" t="str">
        <f t="shared" si="509"/>
        <v>19</v>
      </c>
      <c r="BA344" s="109" t="str">
        <f t="shared" si="510"/>
        <v>13</v>
      </c>
      <c r="BB344" s="109" t="str">
        <f t="shared" si="511"/>
        <v>81</v>
      </c>
      <c r="BC344" s="109">
        <v>5</v>
      </c>
      <c r="BD344" s="15" t="s">
        <v>2245</v>
      </c>
      <c r="BE344" s="109" t="str">
        <f t="shared" si="506"/>
        <v>230</v>
      </c>
      <c r="BF344" s="109" t="str">
        <f t="shared" si="507"/>
        <v>46</v>
      </c>
      <c r="BG344" s="109" t="str">
        <f t="shared" si="508"/>
        <v>1,042</v>
      </c>
      <c r="BH344" s="109" t="s">
        <v>22</v>
      </c>
      <c r="BI344" s="110" t="s">
        <v>22</v>
      </c>
      <c r="CD344" s="160"/>
      <c r="CH344" s="160"/>
      <c r="CV344" s="110"/>
      <c r="CZ344" s="110"/>
    </row>
    <row r="345" spans="1:105" s="109" customFormat="1">
      <c r="A345" s="107" t="s">
        <v>2340</v>
      </c>
      <c r="L345" s="110"/>
      <c r="N345" s="131"/>
      <c r="Z345" s="110"/>
      <c r="AE345" s="169"/>
      <c r="AI345" s="110"/>
      <c r="AJ345" s="109" t="s">
        <v>27</v>
      </c>
      <c r="AK345" s="109" t="s">
        <v>2228</v>
      </c>
      <c r="AL345" s="109">
        <v>3</v>
      </c>
      <c r="AM345" s="17" t="s">
        <v>55</v>
      </c>
      <c r="AN345" s="109" t="s">
        <v>2247</v>
      </c>
      <c r="AO345" s="109" t="s">
        <v>2248</v>
      </c>
      <c r="AP345" s="109" t="s">
        <v>2249</v>
      </c>
      <c r="AQ345" s="109" t="s">
        <v>24</v>
      </c>
      <c r="AR345" s="109" t="s">
        <v>24</v>
      </c>
      <c r="AS345" s="109" t="s">
        <v>1798</v>
      </c>
      <c r="AT345" s="11" t="s">
        <v>22</v>
      </c>
      <c r="AU345" s="84" t="s">
        <v>22</v>
      </c>
      <c r="AV345" s="11" t="s">
        <v>22</v>
      </c>
      <c r="AW345" s="11" t="s">
        <v>22</v>
      </c>
      <c r="AX345" s="109">
        <v>5</v>
      </c>
      <c r="AY345" s="15" t="s">
        <v>2243</v>
      </c>
      <c r="AZ345" s="109" t="str">
        <f t="shared" si="509"/>
        <v>13</v>
      </c>
      <c r="BA345" s="109" t="str">
        <f t="shared" si="510"/>
        <v>13</v>
      </c>
      <c r="BB345" s="109" t="str">
        <f t="shared" si="511"/>
        <v>13</v>
      </c>
      <c r="BC345" s="109">
        <v>5</v>
      </c>
      <c r="BD345" s="15" t="s">
        <v>2251</v>
      </c>
      <c r="BE345" s="109" t="str">
        <f t="shared" ref="BE345:BE349" si="512">LEFT(BD345,FIND(" ", BD345)-1)</f>
        <v>242</v>
      </c>
      <c r="BF345" s="109" t="str">
        <f t="shared" ref="BF345:BF349" si="513">MID(LEFT(BD345,FIND("–",BD345)-1),FIND("(",BD345)+1,LEN(BD345))</f>
        <v>54</v>
      </c>
      <c r="BG345" s="109" t="str">
        <f t="shared" ref="BG345:BG349" si="514">MID(LEFT(BD345,FIND(")",BD345)-1),FIND("–",BD345)+1,LEN(BD345))</f>
        <v>764</v>
      </c>
      <c r="BH345" s="109" t="s">
        <v>22</v>
      </c>
      <c r="BI345" s="110" t="s">
        <v>22</v>
      </c>
      <c r="CD345" s="160"/>
      <c r="CH345" s="160"/>
      <c r="CV345" s="110"/>
      <c r="CZ345" s="110"/>
    </row>
    <row r="346" spans="1:105" s="109" customFormat="1">
      <c r="A346" s="107" t="s">
        <v>2340</v>
      </c>
      <c r="G346" s="179"/>
      <c r="H346" s="180"/>
      <c r="I346" s="107"/>
      <c r="J346" s="180"/>
      <c r="L346" s="176"/>
      <c r="N346" s="131"/>
      <c r="Z346" s="110"/>
      <c r="AE346" s="169"/>
      <c r="AI346" s="110"/>
      <c r="AJ346" s="109" t="s">
        <v>27</v>
      </c>
      <c r="AK346" s="109" t="s">
        <v>2229</v>
      </c>
      <c r="AL346" s="109">
        <v>4</v>
      </c>
      <c r="AM346" s="17" t="s">
        <v>55</v>
      </c>
      <c r="AN346" s="109" t="s">
        <v>2247</v>
      </c>
      <c r="AO346" s="109" t="s">
        <v>2248</v>
      </c>
      <c r="AP346" s="109" t="s">
        <v>2249</v>
      </c>
      <c r="AQ346" s="109" t="s">
        <v>24</v>
      </c>
      <c r="AR346" s="109" t="s">
        <v>24</v>
      </c>
      <c r="AS346" s="109" t="s">
        <v>1798</v>
      </c>
      <c r="AT346" s="11" t="s">
        <v>22</v>
      </c>
      <c r="AU346" s="84" t="s">
        <v>22</v>
      </c>
      <c r="AV346" s="11" t="s">
        <v>22</v>
      </c>
      <c r="AW346" s="11" t="s">
        <v>22</v>
      </c>
      <c r="AX346" s="109">
        <v>5</v>
      </c>
      <c r="AY346" s="15" t="s">
        <v>2243</v>
      </c>
      <c r="AZ346" s="109" t="str">
        <f t="shared" si="509"/>
        <v>13</v>
      </c>
      <c r="BA346" s="109" t="str">
        <f t="shared" si="510"/>
        <v>13</v>
      </c>
      <c r="BB346" s="109" t="str">
        <f t="shared" si="511"/>
        <v>13</v>
      </c>
      <c r="BC346" s="109">
        <v>5</v>
      </c>
      <c r="BD346" s="15" t="s">
        <v>2246</v>
      </c>
      <c r="BE346" s="109" t="str">
        <f t="shared" si="512"/>
        <v>170</v>
      </c>
      <c r="BF346" s="109" t="str">
        <f t="shared" si="513"/>
        <v>13</v>
      </c>
      <c r="BG346" s="109" t="str">
        <f t="shared" si="514"/>
        <v>885</v>
      </c>
      <c r="BH346" s="109" t="s">
        <v>22</v>
      </c>
      <c r="BI346" s="110" t="s">
        <v>22</v>
      </c>
      <c r="CD346" s="160"/>
      <c r="CH346" s="160"/>
      <c r="CV346" s="110"/>
      <c r="CZ346" s="110"/>
    </row>
    <row r="347" spans="1:105" s="109" customFormat="1">
      <c r="A347" s="107" t="s">
        <v>2340</v>
      </c>
      <c r="L347" s="110"/>
      <c r="N347" s="131"/>
      <c r="Z347" s="110"/>
      <c r="AE347" s="169"/>
      <c r="AI347" s="110"/>
      <c r="AJ347" s="109" t="s">
        <v>27</v>
      </c>
      <c r="AK347" s="109" t="s">
        <v>2230</v>
      </c>
      <c r="AL347" s="109">
        <v>5</v>
      </c>
      <c r="AM347" s="17" t="s">
        <v>55</v>
      </c>
      <c r="AN347" s="109" t="s">
        <v>2247</v>
      </c>
      <c r="AO347" s="109" t="s">
        <v>2248</v>
      </c>
      <c r="AP347" s="109" t="s">
        <v>2249</v>
      </c>
      <c r="AQ347" s="109" t="s">
        <v>24</v>
      </c>
      <c r="AR347" s="109" t="s">
        <v>24</v>
      </c>
      <c r="AS347" s="109" t="s">
        <v>1798</v>
      </c>
      <c r="AT347" s="11" t="s">
        <v>22</v>
      </c>
      <c r="AU347" s="84" t="s">
        <v>22</v>
      </c>
      <c r="AV347" s="11" t="s">
        <v>22</v>
      </c>
      <c r="AW347" s="11" t="s">
        <v>22</v>
      </c>
      <c r="AX347" s="109">
        <v>5</v>
      </c>
      <c r="AY347" s="15" t="s">
        <v>2243</v>
      </c>
      <c r="AZ347" s="109" t="str">
        <f t="shared" si="509"/>
        <v>13</v>
      </c>
      <c r="BA347" s="109" t="str">
        <f t="shared" si="510"/>
        <v>13</v>
      </c>
      <c r="BB347" s="109" t="str">
        <f t="shared" si="511"/>
        <v>13</v>
      </c>
      <c r="BC347" s="109">
        <v>5</v>
      </c>
      <c r="BD347" s="15" t="s">
        <v>2252</v>
      </c>
      <c r="BE347" s="109" t="str">
        <f t="shared" si="512"/>
        <v>449</v>
      </c>
      <c r="BF347" s="109" t="str">
        <f t="shared" si="513"/>
        <v>177</v>
      </c>
      <c r="BG347" s="109" t="str">
        <f t="shared" si="514"/>
        <v>2,740</v>
      </c>
      <c r="BH347" s="109" t="s">
        <v>22</v>
      </c>
      <c r="BI347" s="110" t="s">
        <v>22</v>
      </c>
      <c r="CD347" s="160"/>
      <c r="CH347" s="160"/>
      <c r="CV347" s="110"/>
      <c r="CZ347" s="110"/>
    </row>
    <row r="348" spans="1:105" s="109" customFormat="1">
      <c r="A348" s="107" t="s">
        <v>2340</v>
      </c>
      <c r="G348" s="179"/>
      <c r="H348" s="180"/>
      <c r="I348" s="107"/>
      <c r="J348" s="180"/>
      <c r="L348" s="176"/>
      <c r="N348" s="131"/>
      <c r="Z348" s="110"/>
      <c r="AE348" s="169"/>
      <c r="AI348" s="110"/>
      <c r="AJ348" s="11" t="s">
        <v>60</v>
      </c>
      <c r="AK348" s="109" t="s">
        <v>2226</v>
      </c>
      <c r="AL348" s="109">
        <v>1</v>
      </c>
      <c r="AM348" s="17" t="s">
        <v>2255</v>
      </c>
      <c r="AN348" s="17" t="s">
        <v>556</v>
      </c>
      <c r="AO348" s="11" t="s">
        <v>2264</v>
      </c>
      <c r="AP348" s="11" t="s">
        <v>2265</v>
      </c>
      <c r="AQ348" s="109" t="s">
        <v>24</v>
      </c>
      <c r="AR348" s="109" t="s">
        <v>24</v>
      </c>
      <c r="AS348" s="109" t="s">
        <v>1798</v>
      </c>
      <c r="AT348" s="11" t="s">
        <v>22</v>
      </c>
      <c r="AU348" s="84" t="s">
        <v>22</v>
      </c>
      <c r="AV348" s="11" t="s">
        <v>22</v>
      </c>
      <c r="AW348" s="11" t="s">
        <v>22</v>
      </c>
      <c r="AX348" s="109">
        <v>5</v>
      </c>
      <c r="AY348" s="15" t="s">
        <v>404</v>
      </c>
      <c r="AZ348" s="109" t="str">
        <f t="shared" ref="AZ348:AZ352" si="515">LEFT(AY348,FIND(" ", AY348)-1)</f>
        <v>0</v>
      </c>
      <c r="BA348" s="109" t="str">
        <f t="shared" ref="BA348:BA352" si="516">MID(LEFT(AY348,FIND("–",AY348)-1),FIND("(",AY348)+1,LEN(AY348))</f>
        <v>0</v>
      </c>
      <c r="BB348" s="109" t="str">
        <f t="shared" ref="BB348:BB352" si="517">MID(LEFT(AY348,FIND(")",AY348)-1),FIND("–",AY348)+1,LEN(AY348))</f>
        <v>0</v>
      </c>
      <c r="BC348" s="109">
        <v>5</v>
      </c>
      <c r="BD348" s="15" t="s">
        <v>404</v>
      </c>
      <c r="BE348" s="109" t="str">
        <f t="shared" si="512"/>
        <v>0</v>
      </c>
      <c r="BF348" s="109" t="str">
        <f t="shared" si="513"/>
        <v>0</v>
      </c>
      <c r="BG348" s="109" t="str">
        <f t="shared" si="514"/>
        <v>0</v>
      </c>
      <c r="BH348" s="109">
        <v>1000</v>
      </c>
      <c r="BI348" s="110" t="s">
        <v>22</v>
      </c>
      <c r="CD348" s="160"/>
      <c r="CH348" s="160"/>
      <c r="CV348" s="110"/>
      <c r="CZ348" s="110"/>
    </row>
    <row r="349" spans="1:105" s="109" customFormat="1">
      <c r="A349" s="107" t="s">
        <v>2340</v>
      </c>
      <c r="L349" s="110"/>
      <c r="N349" s="131"/>
      <c r="Z349" s="110"/>
      <c r="AE349" s="169"/>
      <c r="AI349" s="110"/>
      <c r="AJ349" s="11" t="s">
        <v>60</v>
      </c>
      <c r="AK349" s="109" t="s">
        <v>2227</v>
      </c>
      <c r="AL349" s="109">
        <v>2</v>
      </c>
      <c r="AM349" s="17" t="s">
        <v>2255</v>
      </c>
      <c r="AN349" s="17" t="s">
        <v>556</v>
      </c>
      <c r="AO349" s="11" t="s">
        <v>2264</v>
      </c>
      <c r="AP349" s="11" t="s">
        <v>2265</v>
      </c>
      <c r="AQ349" s="109" t="s">
        <v>24</v>
      </c>
      <c r="AR349" s="109" t="s">
        <v>24</v>
      </c>
      <c r="AS349" s="109" t="s">
        <v>1798</v>
      </c>
      <c r="AT349" s="11" t="s">
        <v>22</v>
      </c>
      <c r="AU349" s="84" t="s">
        <v>22</v>
      </c>
      <c r="AV349" s="11" t="s">
        <v>22</v>
      </c>
      <c r="AW349" s="11" t="s">
        <v>22</v>
      </c>
      <c r="AX349" s="109">
        <v>5</v>
      </c>
      <c r="AY349" s="15" t="s">
        <v>2257</v>
      </c>
      <c r="AZ349" s="109" t="str">
        <f t="shared" si="515"/>
        <v>0</v>
      </c>
      <c r="BA349" s="109" t="str">
        <f t="shared" si="516"/>
        <v>0</v>
      </c>
      <c r="BB349" s="109" t="str">
        <f t="shared" si="517"/>
        <v>88</v>
      </c>
      <c r="BC349" s="109">
        <v>5</v>
      </c>
      <c r="BD349" s="15" t="s">
        <v>2258</v>
      </c>
      <c r="BE349" s="109" t="str">
        <f t="shared" si="512"/>
        <v>151</v>
      </c>
      <c r="BF349" s="109" t="str">
        <f t="shared" si="513"/>
        <v>0</v>
      </c>
      <c r="BG349" s="109" t="str">
        <f t="shared" si="514"/>
        <v>258</v>
      </c>
      <c r="BH349" s="109">
        <v>1000</v>
      </c>
      <c r="BI349" s="110" t="s">
        <v>22</v>
      </c>
      <c r="CD349" s="160"/>
      <c r="CH349" s="160"/>
      <c r="CV349" s="110"/>
      <c r="CZ349" s="110"/>
    </row>
    <row r="350" spans="1:105" s="109" customFormat="1">
      <c r="A350" s="107" t="s">
        <v>2340</v>
      </c>
      <c r="L350" s="110"/>
      <c r="N350" s="131"/>
      <c r="Z350" s="110"/>
      <c r="AE350" s="169"/>
      <c r="AI350" s="110"/>
      <c r="AJ350" s="11" t="s">
        <v>60</v>
      </c>
      <c r="AK350" s="109" t="s">
        <v>2228</v>
      </c>
      <c r="AL350" s="109">
        <v>3</v>
      </c>
      <c r="AM350" s="17" t="s">
        <v>2255</v>
      </c>
      <c r="AN350" s="17" t="s">
        <v>556</v>
      </c>
      <c r="AO350" s="11" t="s">
        <v>2264</v>
      </c>
      <c r="AP350" s="11" t="s">
        <v>2265</v>
      </c>
      <c r="AQ350" s="109" t="s">
        <v>24</v>
      </c>
      <c r="AR350" s="109" t="s">
        <v>24</v>
      </c>
      <c r="AS350" s="109" t="s">
        <v>1798</v>
      </c>
      <c r="AT350" s="11" t="s">
        <v>22</v>
      </c>
      <c r="AU350" s="84" t="s">
        <v>22</v>
      </c>
      <c r="AV350" s="11" t="s">
        <v>22</v>
      </c>
      <c r="AW350" s="11" t="s">
        <v>22</v>
      </c>
      <c r="AX350" s="109">
        <v>5</v>
      </c>
      <c r="AY350" s="15" t="s">
        <v>2260</v>
      </c>
      <c r="AZ350" s="109" t="str">
        <f t="shared" si="515"/>
        <v>0</v>
      </c>
      <c r="BA350" s="109" t="str">
        <f t="shared" si="516"/>
        <v>0</v>
      </c>
      <c r="BB350" s="109" t="str">
        <f t="shared" si="517"/>
        <v>24</v>
      </c>
      <c r="BC350" s="109">
        <v>4</v>
      </c>
      <c r="BD350" s="15" t="s">
        <v>2259</v>
      </c>
      <c r="BE350" s="109" t="str">
        <f t="shared" ref="BE350:BE354" si="518">LEFT(BD350,FIND(" ", BD350)-1)</f>
        <v>130</v>
      </c>
      <c r="BF350" s="109" t="str">
        <f t="shared" ref="BF350:BF354" si="519">MID(LEFT(BD350,FIND("–",BD350)-1),FIND("(",BD350)+1,LEN(BD350))</f>
        <v>0</v>
      </c>
      <c r="BG350" s="109" t="str">
        <f t="shared" ref="BG350:BG354" si="520">MID(LEFT(BD350,FIND(")",BD350)-1),FIND("–",BD350)+1,LEN(BD350))</f>
        <v>332</v>
      </c>
      <c r="BH350" s="109">
        <v>1000</v>
      </c>
      <c r="BI350" s="110" t="s">
        <v>22</v>
      </c>
      <c r="CD350" s="160"/>
      <c r="CH350" s="160"/>
      <c r="CV350" s="110"/>
      <c r="CZ350" s="110"/>
    </row>
    <row r="351" spans="1:105" s="109" customFormat="1">
      <c r="A351" s="107" t="s">
        <v>2340</v>
      </c>
      <c r="G351" s="179"/>
      <c r="H351" s="180"/>
      <c r="I351" s="107"/>
      <c r="J351" s="180"/>
      <c r="L351" s="176"/>
      <c r="N351" s="131"/>
      <c r="Z351" s="110"/>
      <c r="AE351" s="169"/>
      <c r="AI351" s="110"/>
      <c r="AJ351" s="11" t="s">
        <v>60</v>
      </c>
      <c r="AK351" s="109" t="s">
        <v>2229</v>
      </c>
      <c r="AL351" s="109">
        <v>4</v>
      </c>
      <c r="AM351" s="17" t="s">
        <v>2255</v>
      </c>
      <c r="AN351" s="17" t="s">
        <v>556</v>
      </c>
      <c r="AO351" s="11" t="s">
        <v>2264</v>
      </c>
      <c r="AP351" s="11" t="s">
        <v>2265</v>
      </c>
      <c r="AQ351" s="109" t="s">
        <v>24</v>
      </c>
      <c r="AR351" s="109" t="s">
        <v>24</v>
      </c>
      <c r="AS351" s="109" t="s">
        <v>1798</v>
      </c>
      <c r="AT351" s="11" t="s">
        <v>22</v>
      </c>
      <c r="AU351" s="84" t="s">
        <v>22</v>
      </c>
      <c r="AV351" s="11" t="s">
        <v>22</v>
      </c>
      <c r="AW351" s="11" t="s">
        <v>22</v>
      </c>
      <c r="AX351" s="109">
        <v>5</v>
      </c>
      <c r="AY351" s="15" t="s">
        <v>2261</v>
      </c>
      <c r="AZ351" s="109" t="str">
        <f t="shared" si="515"/>
        <v>0</v>
      </c>
      <c r="BA351" s="109" t="str">
        <f t="shared" si="516"/>
        <v>0</v>
      </c>
      <c r="BB351" s="109" t="str">
        <f t="shared" si="517"/>
        <v>30</v>
      </c>
      <c r="BC351" s="109">
        <v>5</v>
      </c>
      <c r="BD351" s="15" t="s">
        <v>2262</v>
      </c>
      <c r="BE351" s="109" t="str">
        <f t="shared" si="518"/>
        <v>57</v>
      </c>
      <c r="BF351" s="109" t="str">
        <f t="shared" si="519"/>
        <v>0</v>
      </c>
      <c r="BG351" s="109" t="str">
        <f t="shared" si="520"/>
        <v>470</v>
      </c>
      <c r="BH351" s="109">
        <v>1000</v>
      </c>
      <c r="BI351" s="110" t="s">
        <v>22</v>
      </c>
      <c r="CD351" s="160"/>
      <c r="CH351" s="160"/>
      <c r="CV351" s="110"/>
      <c r="CZ351" s="110"/>
    </row>
    <row r="352" spans="1:105" s="109" customFormat="1">
      <c r="A352" s="107" t="s">
        <v>2340</v>
      </c>
      <c r="L352" s="110"/>
      <c r="N352" s="131"/>
      <c r="Z352" s="110"/>
      <c r="AE352" s="169"/>
      <c r="AI352" s="110"/>
      <c r="AJ352" s="11" t="s">
        <v>60</v>
      </c>
      <c r="AK352" s="109" t="s">
        <v>2230</v>
      </c>
      <c r="AL352" s="109">
        <v>5</v>
      </c>
      <c r="AM352" s="17" t="s">
        <v>2255</v>
      </c>
      <c r="AN352" s="17" t="s">
        <v>556</v>
      </c>
      <c r="AO352" s="11" t="s">
        <v>2264</v>
      </c>
      <c r="AP352" s="11" t="s">
        <v>2265</v>
      </c>
      <c r="AQ352" s="109" t="s">
        <v>24</v>
      </c>
      <c r="AR352" s="109" t="s">
        <v>24</v>
      </c>
      <c r="AS352" s="109" t="s">
        <v>1798</v>
      </c>
      <c r="AT352" s="11" t="s">
        <v>22</v>
      </c>
      <c r="AU352" s="84" t="s">
        <v>22</v>
      </c>
      <c r="AV352" s="11" t="s">
        <v>22</v>
      </c>
      <c r="AW352" s="11" t="s">
        <v>22</v>
      </c>
      <c r="AX352" s="109">
        <v>5</v>
      </c>
      <c r="AY352" s="15" t="s">
        <v>404</v>
      </c>
      <c r="AZ352" s="109" t="str">
        <f t="shared" si="515"/>
        <v>0</v>
      </c>
      <c r="BA352" s="109" t="str">
        <f t="shared" si="516"/>
        <v>0</v>
      </c>
      <c r="BB352" s="109" t="str">
        <f t="shared" si="517"/>
        <v>0</v>
      </c>
      <c r="BC352" s="109">
        <v>5</v>
      </c>
      <c r="BD352" s="15" t="s">
        <v>2263</v>
      </c>
      <c r="BE352" s="109" t="str">
        <f t="shared" si="518"/>
        <v>181</v>
      </c>
      <c r="BF352" s="109" t="str">
        <f t="shared" si="519"/>
        <v>70</v>
      </c>
      <c r="BG352" s="109" t="str">
        <f t="shared" si="520"/>
        <v>332</v>
      </c>
      <c r="BH352" s="109">
        <v>1000</v>
      </c>
      <c r="BI352" s="110" t="s">
        <v>22</v>
      </c>
      <c r="CD352" s="160"/>
      <c r="CH352" s="160"/>
      <c r="CV352" s="110"/>
      <c r="CZ352" s="110"/>
    </row>
    <row r="353" spans="1:105" s="109" customFormat="1">
      <c r="A353" s="107" t="s">
        <v>2340</v>
      </c>
      <c r="G353" s="179"/>
      <c r="H353" s="180"/>
      <c r="I353" s="107"/>
      <c r="J353" s="180"/>
      <c r="L353" s="176"/>
      <c r="N353" s="131"/>
      <c r="Z353" s="110"/>
      <c r="AE353" s="169"/>
      <c r="AI353" s="110"/>
      <c r="AJ353" s="11" t="s">
        <v>60</v>
      </c>
      <c r="AK353" s="109" t="s">
        <v>2226</v>
      </c>
      <c r="AL353" s="109">
        <v>1</v>
      </c>
      <c r="AM353" s="17" t="s">
        <v>2256</v>
      </c>
      <c r="AN353" s="17" t="s">
        <v>556</v>
      </c>
      <c r="AO353" s="11" t="s">
        <v>2264</v>
      </c>
      <c r="AP353" s="11" t="s">
        <v>2265</v>
      </c>
      <c r="AQ353" s="109" t="s">
        <v>24</v>
      </c>
      <c r="AR353" s="109" t="s">
        <v>24</v>
      </c>
      <c r="AS353" s="109" t="s">
        <v>1798</v>
      </c>
      <c r="AT353" s="11" t="s">
        <v>22</v>
      </c>
      <c r="AU353" s="84" t="s">
        <v>22</v>
      </c>
      <c r="AV353" s="11" t="s">
        <v>22</v>
      </c>
      <c r="AW353" s="11" t="s">
        <v>22</v>
      </c>
      <c r="AX353" s="109">
        <v>5</v>
      </c>
      <c r="AY353" s="15" t="s">
        <v>404</v>
      </c>
      <c r="AZ353" s="109" t="str">
        <f t="shared" ref="AZ353:AZ357" si="521">LEFT(AY353,FIND(" ", AY353)-1)</f>
        <v>0</v>
      </c>
      <c r="BA353" s="109" t="str">
        <f t="shared" ref="BA353:BA357" si="522">MID(LEFT(AY353,FIND("–",AY353)-1),FIND("(",AY353)+1,LEN(AY353))</f>
        <v>0</v>
      </c>
      <c r="BB353" s="109" t="str">
        <f t="shared" ref="BB353:BB357" si="523">MID(LEFT(AY353,FIND(")",AY353)-1),FIND("–",AY353)+1,LEN(AY353))</f>
        <v>0</v>
      </c>
      <c r="BC353" s="109">
        <v>5</v>
      </c>
      <c r="BD353" s="15" t="s">
        <v>404</v>
      </c>
      <c r="BE353" s="109" t="str">
        <f t="shared" si="518"/>
        <v>0</v>
      </c>
      <c r="BF353" s="109" t="str">
        <f t="shared" si="519"/>
        <v>0</v>
      </c>
      <c r="BG353" s="109" t="str">
        <f t="shared" si="520"/>
        <v>0</v>
      </c>
      <c r="BH353" s="109">
        <v>1000</v>
      </c>
      <c r="BI353" s="110" t="s">
        <v>22</v>
      </c>
      <c r="CD353" s="160"/>
      <c r="CH353" s="160"/>
      <c r="CV353" s="110"/>
      <c r="CZ353" s="110"/>
    </row>
    <row r="354" spans="1:105" s="109" customFormat="1">
      <c r="A354" s="107" t="s">
        <v>2340</v>
      </c>
      <c r="L354" s="110"/>
      <c r="N354" s="131"/>
      <c r="Z354" s="110"/>
      <c r="AE354" s="169"/>
      <c r="AI354" s="110"/>
      <c r="AJ354" s="11" t="s">
        <v>60</v>
      </c>
      <c r="AK354" s="109" t="s">
        <v>2227</v>
      </c>
      <c r="AL354" s="109">
        <v>2</v>
      </c>
      <c r="AM354" s="17" t="s">
        <v>2256</v>
      </c>
      <c r="AN354" s="17" t="s">
        <v>556</v>
      </c>
      <c r="AO354" s="11" t="s">
        <v>2264</v>
      </c>
      <c r="AP354" s="11" t="s">
        <v>2265</v>
      </c>
      <c r="AQ354" s="109" t="s">
        <v>24</v>
      </c>
      <c r="AR354" s="109" t="s">
        <v>24</v>
      </c>
      <c r="AS354" s="109" t="s">
        <v>1798</v>
      </c>
      <c r="AT354" s="11" t="s">
        <v>22</v>
      </c>
      <c r="AU354" s="84" t="s">
        <v>22</v>
      </c>
      <c r="AV354" s="11" t="s">
        <v>22</v>
      </c>
      <c r="AW354" s="11" t="s">
        <v>22</v>
      </c>
      <c r="AX354" s="109">
        <v>5</v>
      </c>
      <c r="AY354" s="15" t="s">
        <v>404</v>
      </c>
      <c r="AZ354" s="109" t="str">
        <f t="shared" si="521"/>
        <v>0</v>
      </c>
      <c r="BA354" s="109" t="str">
        <f t="shared" si="522"/>
        <v>0</v>
      </c>
      <c r="BB354" s="109" t="str">
        <f t="shared" si="523"/>
        <v>0</v>
      </c>
      <c r="BC354" s="109">
        <v>5</v>
      </c>
      <c r="BD354" s="15" t="s">
        <v>404</v>
      </c>
      <c r="BE354" s="109" t="str">
        <f t="shared" si="518"/>
        <v>0</v>
      </c>
      <c r="BF354" s="109" t="str">
        <f t="shared" si="519"/>
        <v>0</v>
      </c>
      <c r="BG354" s="109" t="str">
        <f t="shared" si="520"/>
        <v>0</v>
      </c>
      <c r="BH354" s="109">
        <v>1000</v>
      </c>
      <c r="BI354" s="110" t="s">
        <v>22</v>
      </c>
      <c r="CD354" s="160"/>
      <c r="CH354" s="160"/>
      <c r="CV354" s="110"/>
      <c r="CZ354" s="110"/>
    </row>
    <row r="355" spans="1:105" s="109" customFormat="1">
      <c r="A355" s="107" t="s">
        <v>2340</v>
      </c>
      <c r="L355" s="110"/>
      <c r="N355" s="131"/>
      <c r="Z355" s="110"/>
      <c r="AE355" s="169"/>
      <c r="AI355" s="110"/>
      <c r="AJ355" s="11" t="s">
        <v>60</v>
      </c>
      <c r="AK355" s="109" t="s">
        <v>2228</v>
      </c>
      <c r="AL355" s="109">
        <v>3</v>
      </c>
      <c r="AM355" s="17" t="s">
        <v>2256</v>
      </c>
      <c r="AN355" s="17" t="s">
        <v>556</v>
      </c>
      <c r="AO355" s="11" t="s">
        <v>2264</v>
      </c>
      <c r="AP355" s="11" t="s">
        <v>2265</v>
      </c>
      <c r="AQ355" s="109" t="s">
        <v>24</v>
      </c>
      <c r="AR355" s="109" t="s">
        <v>24</v>
      </c>
      <c r="AS355" s="109" t="s">
        <v>1798</v>
      </c>
      <c r="AT355" s="11" t="s">
        <v>22</v>
      </c>
      <c r="AU355" s="84" t="s">
        <v>22</v>
      </c>
      <c r="AV355" s="11" t="s">
        <v>22</v>
      </c>
      <c r="AW355" s="11" t="s">
        <v>22</v>
      </c>
      <c r="AX355" s="109">
        <v>5</v>
      </c>
      <c r="AY355" s="15" t="s">
        <v>404</v>
      </c>
      <c r="AZ355" s="109" t="str">
        <f t="shared" si="521"/>
        <v>0</v>
      </c>
      <c r="BA355" s="109" t="str">
        <f t="shared" si="522"/>
        <v>0</v>
      </c>
      <c r="BB355" s="109" t="str">
        <f t="shared" si="523"/>
        <v>0</v>
      </c>
      <c r="BC355" s="109">
        <v>4</v>
      </c>
      <c r="BD355" s="15" t="s">
        <v>404</v>
      </c>
      <c r="BE355" s="109" t="str">
        <f t="shared" ref="BE355:BE357" si="524">LEFT(BD355,FIND(" ", BD355)-1)</f>
        <v>0</v>
      </c>
      <c r="BF355" s="109" t="str">
        <f t="shared" ref="BF355:BF357" si="525">MID(LEFT(BD355,FIND("–",BD355)-1),FIND("(",BD355)+1,LEN(BD355))</f>
        <v>0</v>
      </c>
      <c r="BG355" s="109" t="str">
        <f t="shared" ref="BG355:BG357" si="526">MID(LEFT(BD355,FIND(")",BD355)-1),FIND("–",BD355)+1,LEN(BD355))</f>
        <v>0</v>
      </c>
      <c r="BH355" s="109">
        <v>1000</v>
      </c>
      <c r="BI355" s="110" t="s">
        <v>22</v>
      </c>
      <c r="CD355" s="160"/>
      <c r="CH355" s="160"/>
      <c r="CV355" s="110"/>
      <c r="CZ355" s="110"/>
    </row>
    <row r="356" spans="1:105" s="109" customFormat="1">
      <c r="A356" s="107" t="s">
        <v>2340</v>
      </c>
      <c r="G356" s="179"/>
      <c r="H356" s="180"/>
      <c r="I356" s="107"/>
      <c r="J356" s="180"/>
      <c r="L356" s="176"/>
      <c r="N356" s="131"/>
      <c r="Z356" s="110"/>
      <c r="AE356" s="169"/>
      <c r="AI356" s="110"/>
      <c r="AJ356" s="11" t="s">
        <v>60</v>
      </c>
      <c r="AK356" s="109" t="s">
        <v>2229</v>
      </c>
      <c r="AL356" s="109">
        <v>4</v>
      </c>
      <c r="AM356" s="17" t="s">
        <v>2256</v>
      </c>
      <c r="AN356" s="17" t="s">
        <v>556</v>
      </c>
      <c r="AO356" s="11" t="s">
        <v>2264</v>
      </c>
      <c r="AP356" s="11" t="s">
        <v>2265</v>
      </c>
      <c r="AQ356" s="109" t="s">
        <v>24</v>
      </c>
      <c r="AR356" s="109" t="s">
        <v>24</v>
      </c>
      <c r="AS356" s="109" t="s">
        <v>1798</v>
      </c>
      <c r="AT356" s="11" t="s">
        <v>22</v>
      </c>
      <c r="AU356" s="84" t="s">
        <v>22</v>
      </c>
      <c r="AV356" s="11" t="s">
        <v>22</v>
      </c>
      <c r="AW356" s="11" t="s">
        <v>22</v>
      </c>
      <c r="AX356" s="109">
        <v>5</v>
      </c>
      <c r="AY356" s="15" t="s">
        <v>404</v>
      </c>
      <c r="AZ356" s="109" t="str">
        <f t="shared" si="521"/>
        <v>0</v>
      </c>
      <c r="BA356" s="109" t="str">
        <f t="shared" si="522"/>
        <v>0</v>
      </c>
      <c r="BB356" s="109" t="str">
        <f t="shared" si="523"/>
        <v>0</v>
      </c>
      <c r="BC356" s="109">
        <v>5</v>
      </c>
      <c r="BD356" s="15" t="s">
        <v>404</v>
      </c>
      <c r="BE356" s="109" t="str">
        <f t="shared" si="524"/>
        <v>0</v>
      </c>
      <c r="BF356" s="109" t="str">
        <f t="shared" si="525"/>
        <v>0</v>
      </c>
      <c r="BG356" s="109" t="str">
        <f t="shared" si="526"/>
        <v>0</v>
      </c>
      <c r="BH356" s="109">
        <v>1000</v>
      </c>
      <c r="BI356" s="110" t="s">
        <v>22</v>
      </c>
      <c r="CD356" s="160"/>
      <c r="CH356" s="160"/>
      <c r="CV356" s="110"/>
      <c r="CZ356" s="110"/>
    </row>
    <row r="357" spans="1:105" s="109" customFormat="1">
      <c r="A357" s="107" t="s">
        <v>2340</v>
      </c>
      <c r="L357" s="110"/>
      <c r="N357" s="131"/>
      <c r="Z357" s="110"/>
      <c r="AE357" s="169"/>
      <c r="AI357" s="110"/>
      <c r="AJ357" s="11" t="s">
        <v>60</v>
      </c>
      <c r="AK357" s="109" t="s">
        <v>2230</v>
      </c>
      <c r="AL357" s="109">
        <v>5</v>
      </c>
      <c r="AM357" s="17" t="s">
        <v>2256</v>
      </c>
      <c r="AN357" s="17" t="s">
        <v>556</v>
      </c>
      <c r="AO357" s="11" t="s">
        <v>2264</v>
      </c>
      <c r="AP357" s="11" t="s">
        <v>2265</v>
      </c>
      <c r="AQ357" s="109" t="s">
        <v>24</v>
      </c>
      <c r="AR357" s="109" t="s">
        <v>24</v>
      </c>
      <c r="AS357" s="109" t="s">
        <v>1798</v>
      </c>
      <c r="AT357" s="11" t="s">
        <v>22</v>
      </c>
      <c r="AU357" s="84" t="s">
        <v>22</v>
      </c>
      <c r="AV357" s="11" t="s">
        <v>22</v>
      </c>
      <c r="AW357" s="11" t="s">
        <v>22</v>
      </c>
      <c r="AX357" s="109">
        <v>5</v>
      </c>
      <c r="AY357" s="15" t="s">
        <v>404</v>
      </c>
      <c r="AZ357" s="109" t="str">
        <f t="shared" si="521"/>
        <v>0</v>
      </c>
      <c r="BA357" s="109" t="str">
        <f t="shared" si="522"/>
        <v>0</v>
      </c>
      <c r="BB357" s="109" t="str">
        <f t="shared" si="523"/>
        <v>0</v>
      </c>
      <c r="BC357" s="109">
        <v>5</v>
      </c>
      <c r="BD357" s="15" t="s">
        <v>404</v>
      </c>
      <c r="BE357" s="109" t="str">
        <f t="shared" si="524"/>
        <v>0</v>
      </c>
      <c r="BF357" s="109" t="str">
        <f t="shared" si="525"/>
        <v>0</v>
      </c>
      <c r="BG357" s="109" t="str">
        <f t="shared" si="526"/>
        <v>0</v>
      </c>
      <c r="BH357" s="109">
        <v>1000</v>
      </c>
      <c r="BI357" s="110" t="s">
        <v>22</v>
      </c>
      <c r="CD357" s="160"/>
      <c r="CH357" s="160"/>
      <c r="CV357" s="110"/>
      <c r="CZ357" s="110"/>
    </row>
    <row r="358" spans="1:105" s="44" customFormat="1">
      <c r="L358" s="45"/>
      <c r="N358" s="127"/>
      <c r="Z358" s="64"/>
      <c r="AE358" s="45"/>
      <c r="AI358" s="45"/>
      <c r="AU358" s="85"/>
      <c r="BI358" s="45"/>
      <c r="CD358" s="157"/>
      <c r="CH358" s="157"/>
      <c r="CV358" s="45"/>
      <c r="CZ358" s="45"/>
    </row>
    <row r="359" spans="1:105" s="94" customFormat="1" ht="16" customHeight="1">
      <c r="A359" s="94" t="s">
        <v>2024</v>
      </c>
      <c r="B359" s="94" t="s">
        <v>118</v>
      </c>
      <c r="C359" s="94" t="s">
        <v>2</v>
      </c>
      <c r="D359" s="94" t="s">
        <v>729</v>
      </c>
      <c r="E359" s="94" t="s">
        <v>10</v>
      </c>
      <c r="F359" s="94" t="s">
        <v>2325</v>
      </c>
      <c r="G359" s="94" t="s">
        <v>12</v>
      </c>
      <c r="H359" s="104" t="s">
        <v>107</v>
      </c>
      <c r="I359" s="94" t="s">
        <v>785</v>
      </c>
      <c r="J359" s="104" t="s">
        <v>111</v>
      </c>
      <c r="K359" s="94" t="s">
        <v>39</v>
      </c>
      <c r="L359" s="96">
        <v>44026</v>
      </c>
      <c r="M359" s="94" t="s">
        <v>626</v>
      </c>
      <c r="N359" s="126">
        <v>43906</v>
      </c>
      <c r="O359" s="94" t="s">
        <v>24</v>
      </c>
      <c r="P359" s="94" t="s">
        <v>24</v>
      </c>
      <c r="Q359" s="94" t="s">
        <v>137</v>
      </c>
      <c r="R359" s="94" t="s">
        <v>45</v>
      </c>
      <c r="S359" s="94" t="s">
        <v>48</v>
      </c>
      <c r="T359" s="94" t="s">
        <v>23</v>
      </c>
      <c r="U359" s="94" t="s">
        <v>23</v>
      </c>
      <c r="V359" s="94">
        <v>45</v>
      </c>
      <c r="W359" s="94" t="s">
        <v>23</v>
      </c>
      <c r="X359" s="94" t="s">
        <v>135</v>
      </c>
      <c r="Y359" s="94" t="s">
        <v>445</v>
      </c>
      <c r="Z359" s="98" t="s">
        <v>71</v>
      </c>
      <c r="AA359" s="94" t="s">
        <v>3</v>
      </c>
      <c r="AB359" s="94" t="s">
        <v>568</v>
      </c>
      <c r="AC359" s="94" t="s">
        <v>127</v>
      </c>
      <c r="AD359" s="94" t="s">
        <v>1321</v>
      </c>
      <c r="AE359" s="98" t="s">
        <v>26</v>
      </c>
      <c r="AF359" s="94" t="s">
        <v>137</v>
      </c>
      <c r="AG359" s="118" t="s">
        <v>1005</v>
      </c>
      <c r="AH359" s="118" t="s">
        <v>1010</v>
      </c>
      <c r="AI359" s="119" t="s">
        <v>22</v>
      </c>
      <c r="AJ359" s="94" t="s">
        <v>27</v>
      </c>
      <c r="AK359" s="94" t="s">
        <v>43</v>
      </c>
      <c r="AL359" s="94">
        <v>1</v>
      </c>
      <c r="AM359" s="94" t="s">
        <v>343</v>
      </c>
      <c r="AN359" s="94" t="s">
        <v>44</v>
      </c>
      <c r="AO359" s="94" t="s">
        <v>78</v>
      </c>
      <c r="AP359" s="94" t="s">
        <v>949</v>
      </c>
      <c r="AQ359" s="94" t="s">
        <v>23</v>
      </c>
      <c r="AR359" s="94" t="s">
        <v>23</v>
      </c>
      <c r="AS359" s="94" t="s">
        <v>844</v>
      </c>
      <c r="AT359" s="94" t="s">
        <v>62</v>
      </c>
      <c r="AU359" s="100" t="s">
        <v>140</v>
      </c>
      <c r="AV359" s="94" t="str">
        <f t="shared" ref="AV359" si="527">MID(LEFT(AU359,FIND(" (",AU359)-1),FIND("/",AU359)+1,LEN(AU359))</f>
        <v>13</v>
      </c>
      <c r="AW359" s="94" t="str">
        <f t="shared" ref="AW359:AW367" si="528">MID(LEFT(AU359,FIND("%",AU359)-1),FIND("(",AU359)+1,LEN(AU359))</f>
        <v>100</v>
      </c>
      <c r="AX359" s="94">
        <v>15</v>
      </c>
      <c r="AY359" s="102" t="s">
        <v>138</v>
      </c>
      <c r="AZ359" s="94" t="str">
        <f>LEFT(AY359,FIND(" ", AY359)-1)</f>
        <v>116</v>
      </c>
      <c r="BA359" s="94" t="str">
        <f>MID(LEFT(AY359,FIND("–",AY359)-1),FIND("(",AY359)+1,LEN(AY359))</f>
        <v>72</v>
      </c>
      <c r="BB359" s="94" t="str">
        <f>MID(LEFT(AY359,FIND(")",AY359)-1),FIND("–",AY359)+1,LEN(AY359))</f>
        <v>187</v>
      </c>
      <c r="BC359" s="94">
        <v>13</v>
      </c>
      <c r="BD359" s="102" t="s">
        <v>58</v>
      </c>
      <c r="BE359" s="120" t="str">
        <f>LEFT(BD359,FIND(" ", BD359)-1)</f>
        <v>299,751</v>
      </c>
      <c r="BF359" s="120" t="str">
        <f>MID(LEFT(BD359,FIND("–",BD359)-1),FIND("(",BD359)+1,LEN(BD359))</f>
        <v>206,071</v>
      </c>
      <c r="BG359" s="120" t="str">
        <f>MID(LEFT(BD359,FIND(")",BD359)-1),FIND("–",BD359)+1,LEN(BD359))</f>
        <v>436,020</v>
      </c>
      <c r="BH359" s="121" t="s">
        <v>22</v>
      </c>
      <c r="BI359" s="122" t="s">
        <v>402</v>
      </c>
      <c r="BJ359" s="94" t="s">
        <v>26</v>
      </c>
      <c r="BK359" s="94" t="s">
        <v>22</v>
      </c>
      <c r="BL359" s="94" t="s">
        <v>22</v>
      </c>
      <c r="BM359" s="94" t="s">
        <v>22</v>
      </c>
      <c r="BN359" s="94" t="s">
        <v>22</v>
      </c>
      <c r="BO359" s="94" t="s">
        <v>22</v>
      </c>
      <c r="BP359" s="94" t="s">
        <v>22</v>
      </c>
      <c r="BQ359" s="94" t="s">
        <v>22</v>
      </c>
      <c r="BR359" s="94" t="s">
        <v>22</v>
      </c>
      <c r="BS359" s="94" t="s">
        <v>22</v>
      </c>
      <c r="BT359" s="94" t="s">
        <v>22</v>
      </c>
      <c r="BU359" s="94" t="s">
        <v>22</v>
      </c>
      <c r="BV359" s="94" t="s">
        <v>22</v>
      </c>
      <c r="BW359" s="94" t="s">
        <v>22</v>
      </c>
      <c r="BX359" s="94" t="s">
        <v>22</v>
      </c>
      <c r="BY359" s="94" t="s">
        <v>22</v>
      </c>
      <c r="BZ359" s="94" t="s">
        <v>22</v>
      </c>
      <c r="CA359" s="94" t="s">
        <v>22</v>
      </c>
      <c r="CB359" s="94" t="s">
        <v>22</v>
      </c>
      <c r="CC359" s="94" t="s">
        <v>22</v>
      </c>
      <c r="CD359" s="103" t="s">
        <v>22</v>
      </c>
      <c r="CE359" s="94" t="s">
        <v>22</v>
      </c>
      <c r="CF359" s="94" t="s">
        <v>22</v>
      </c>
      <c r="CG359" s="94" t="s">
        <v>22</v>
      </c>
      <c r="CH359" s="103" t="s">
        <v>26</v>
      </c>
      <c r="CI359" s="94" t="s">
        <v>22</v>
      </c>
      <c r="CJ359" s="94" t="s">
        <v>22</v>
      </c>
      <c r="CK359" s="94" t="s">
        <v>22</v>
      </c>
      <c r="CL359" s="94" t="s">
        <v>22</v>
      </c>
      <c r="CM359" s="94" t="s">
        <v>22</v>
      </c>
      <c r="CN359" s="94" t="s">
        <v>22</v>
      </c>
      <c r="CO359" s="94" t="s">
        <v>22</v>
      </c>
      <c r="CP359" s="94" t="s">
        <v>22</v>
      </c>
      <c r="CQ359" s="94" t="s">
        <v>22</v>
      </c>
      <c r="CR359" s="94" t="s">
        <v>22</v>
      </c>
      <c r="CS359" s="94" t="s">
        <v>22</v>
      </c>
      <c r="CT359" s="94" t="s">
        <v>22</v>
      </c>
      <c r="CU359" s="94" t="s">
        <v>22</v>
      </c>
      <c r="CV359" s="98" t="s">
        <v>22</v>
      </c>
      <c r="CW359" s="94" t="s">
        <v>592</v>
      </c>
      <c r="CX359" s="94" t="s">
        <v>22</v>
      </c>
      <c r="CY359" s="94" t="s">
        <v>579</v>
      </c>
      <c r="CZ359" s="98" t="s">
        <v>1262</v>
      </c>
      <c r="DA359" s="94" t="s">
        <v>68</v>
      </c>
    </row>
    <row r="360" spans="1:105" s="11" customFormat="1" ht="16" customHeight="1">
      <c r="A360" s="11" t="s">
        <v>2024</v>
      </c>
      <c r="L360" s="24"/>
      <c r="N360" s="125"/>
      <c r="Z360" s="25"/>
      <c r="AE360" s="25"/>
      <c r="AI360" s="25"/>
      <c r="AJ360" s="11" t="s">
        <v>27</v>
      </c>
      <c r="AK360" s="28" t="s">
        <v>46</v>
      </c>
      <c r="AL360" s="28">
        <v>2</v>
      </c>
      <c r="AM360" s="11" t="s">
        <v>343</v>
      </c>
      <c r="AN360" s="11" t="s">
        <v>44</v>
      </c>
      <c r="AO360" s="11" t="s">
        <v>78</v>
      </c>
      <c r="AP360" s="11" t="s">
        <v>949</v>
      </c>
      <c r="AQ360" s="11" t="s">
        <v>23</v>
      </c>
      <c r="AR360" s="11" t="s">
        <v>23</v>
      </c>
      <c r="AS360" s="11" t="s">
        <v>844</v>
      </c>
      <c r="AT360" s="11" t="s">
        <v>62</v>
      </c>
      <c r="AU360" s="86" t="s">
        <v>141</v>
      </c>
      <c r="AV360" s="11" t="str">
        <f t="shared" ref="AV360" si="529">MID(LEFT(AU360,FIND(" (",AU360)-1),FIND("/",AU360)+1,LEN(AU360))</f>
        <v>14</v>
      </c>
      <c r="AW360" s="11" t="str">
        <f t="shared" si="528"/>
        <v>100</v>
      </c>
      <c r="AX360" s="11">
        <v>15</v>
      </c>
      <c r="AY360" s="58" t="s">
        <v>63</v>
      </c>
      <c r="AZ360" s="11" t="str">
        <f t="shared" ref="AZ360:AZ375" si="530">LEFT(AY360,FIND(" ", AY360)-1)</f>
        <v>131</v>
      </c>
      <c r="BA360" s="11" t="str">
        <f t="shared" ref="BA360:BA375" si="531">MID(LEFT(AY360,FIND("–",AY360)-1),FIND("(",AY360)+1,LEN(AY360))</f>
        <v>65</v>
      </c>
      <c r="BB360" s="11" t="str">
        <f t="shared" ref="BB360:BB375" si="532">MID(LEFT(AY360,FIND(")",AY360)-1),FIND("–",AY360)+1,LEN(AY360))</f>
        <v>266</v>
      </c>
      <c r="BC360" s="11">
        <v>14</v>
      </c>
      <c r="BD360" s="58" t="s">
        <v>57</v>
      </c>
      <c r="BE360" s="27" t="str">
        <f t="shared" ref="BE360:BE375" si="533">LEFT(BD360,FIND(" ", BD360)-1)</f>
        <v>782,719</v>
      </c>
      <c r="BF360" s="27" t="str">
        <f t="shared" ref="BF360:BF375" si="534">MID(LEFT(BD360,FIND("–",BD360)-1),FIND("(",BD360)+1,LEN(BD360))</f>
        <v>619,310</v>
      </c>
      <c r="BG360" s="27" t="str">
        <f t="shared" ref="BG360:BG375" si="535">MID(LEFT(BD360,FIND(")",BD360)-1),FIND("–",BD360)+1,LEN(BD360))</f>
        <v>989,244</v>
      </c>
      <c r="BH360" s="21" t="s">
        <v>22</v>
      </c>
      <c r="BI360" s="25" t="s">
        <v>22</v>
      </c>
      <c r="CD360" s="155"/>
      <c r="CH360" s="155"/>
      <c r="CV360" s="25"/>
      <c r="CW360" s="11" t="s">
        <v>578</v>
      </c>
      <c r="CZ360" s="25"/>
    </row>
    <row r="361" spans="1:105" s="11" customFormat="1" ht="16" customHeight="1">
      <c r="A361" s="11" t="s">
        <v>2024</v>
      </c>
      <c r="L361" s="24"/>
      <c r="N361" s="125"/>
      <c r="Z361" s="25"/>
      <c r="AE361" s="25"/>
      <c r="AG361" s="29"/>
      <c r="AI361" s="25"/>
      <c r="AJ361" s="11" t="s">
        <v>27</v>
      </c>
      <c r="AK361" s="28" t="s">
        <v>47</v>
      </c>
      <c r="AL361" s="28">
        <v>3</v>
      </c>
      <c r="AM361" s="11" t="s">
        <v>343</v>
      </c>
      <c r="AN361" s="11" t="s">
        <v>44</v>
      </c>
      <c r="AO361" s="11" t="s">
        <v>78</v>
      </c>
      <c r="AP361" s="11" t="s">
        <v>949</v>
      </c>
      <c r="AQ361" s="11" t="s">
        <v>23</v>
      </c>
      <c r="AR361" s="11" t="s">
        <v>23</v>
      </c>
      <c r="AS361" s="11" t="s">
        <v>844</v>
      </c>
      <c r="AT361" s="11" t="s">
        <v>62</v>
      </c>
      <c r="AU361" s="86" t="s">
        <v>140</v>
      </c>
      <c r="AV361" s="11" t="str">
        <f t="shared" ref="AV361" si="536">MID(LEFT(AU361,FIND(" (",AU361)-1),FIND("/",AU361)+1,LEN(AU361))</f>
        <v>13</v>
      </c>
      <c r="AW361" s="11" t="str">
        <f t="shared" si="528"/>
        <v>100</v>
      </c>
      <c r="AX361" s="11">
        <v>15</v>
      </c>
      <c r="AY361" s="58" t="s">
        <v>64</v>
      </c>
      <c r="AZ361" s="11" t="str">
        <f t="shared" si="530"/>
        <v>178</v>
      </c>
      <c r="BA361" s="11" t="str">
        <f t="shared" si="531"/>
        <v>81</v>
      </c>
      <c r="BB361" s="11" t="str">
        <f t="shared" si="532"/>
        <v>392</v>
      </c>
      <c r="BC361" s="11">
        <v>13</v>
      </c>
      <c r="BD361" s="58" t="s">
        <v>59</v>
      </c>
      <c r="BE361" s="27" t="str">
        <f t="shared" si="533"/>
        <v>1,192,154</v>
      </c>
      <c r="BF361" s="27" t="str">
        <f t="shared" si="534"/>
        <v>924,878</v>
      </c>
      <c r="BG361" s="27" t="str">
        <f t="shared" si="535"/>
        <v>1,536,669</v>
      </c>
      <c r="BH361" s="21" t="s">
        <v>22</v>
      </c>
      <c r="BI361" s="25" t="s">
        <v>22</v>
      </c>
      <c r="CD361" s="155"/>
      <c r="CH361" s="155"/>
      <c r="CV361" s="25"/>
      <c r="CW361" s="11" t="s">
        <v>569</v>
      </c>
      <c r="CZ361" s="25"/>
    </row>
    <row r="362" spans="1:105" s="11" customFormat="1" ht="16" customHeight="1">
      <c r="A362" s="11" t="s">
        <v>2024</v>
      </c>
      <c r="L362" s="24"/>
      <c r="N362" s="125"/>
      <c r="Z362" s="25"/>
      <c r="AE362" s="25"/>
      <c r="AI362" s="25"/>
      <c r="AJ362" s="11" t="s">
        <v>27</v>
      </c>
      <c r="AK362" s="11" t="s">
        <v>43</v>
      </c>
      <c r="AL362" s="11">
        <v>1</v>
      </c>
      <c r="AM362" s="17" t="s">
        <v>344</v>
      </c>
      <c r="AN362" s="11" t="s">
        <v>142</v>
      </c>
      <c r="AO362" s="11" t="s">
        <v>139</v>
      </c>
      <c r="AP362" s="11" t="s">
        <v>956</v>
      </c>
      <c r="AQ362" s="11" t="s">
        <v>23</v>
      </c>
      <c r="AR362" s="11" t="s">
        <v>23</v>
      </c>
      <c r="AS362" s="11" t="s">
        <v>844</v>
      </c>
      <c r="AT362" s="11" t="s">
        <v>846</v>
      </c>
      <c r="AU362" s="86" t="s">
        <v>140</v>
      </c>
      <c r="AV362" s="11" t="str">
        <f t="shared" ref="AV362" si="537">MID(LEFT(AU362,FIND(" (",AU362)-1),FIND("/",AU362)+1,LEN(AU362))</f>
        <v>13</v>
      </c>
      <c r="AW362" s="11" t="str">
        <f t="shared" si="528"/>
        <v>100</v>
      </c>
      <c r="AX362" s="11" t="s">
        <v>22</v>
      </c>
      <c r="AY362" s="58" t="s">
        <v>65</v>
      </c>
      <c r="AZ362" s="11" t="str">
        <f t="shared" si="530"/>
        <v>4</v>
      </c>
      <c r="BA362" s="11" t="str">
        <f t="shared" si="531"/>
        <v>4</v>
      </c>
      <c r="BB362" s="11" t="str">
        <f t="shared" si="532"/>
        <v>4</v>
      </c>
      <c r="BC362" s="11">
        <v>13</v>
      </c>
      <c r="BD362" s="62" t="s">
        <v>52</v>
      </c>
      <c r="BE362" s="27" t="str">
        <f t="shared" si="533"/>
        <v>339.7</v>
      </c>
      <c r="BF362" s="27" t="str">
        <f t="shared" si="534"/>
        <v>184.0</v>
      </c>
      <c r="BG362" s="27" t="str">
        <f t="shared" si="535"/>
        <v>627.1</v>
      </c>
      <c r="BH362" s="21" t="s">
        <v>22</v>
      </c>
      <c r="BI362" s="25" t="s">
        <v>22</v>
      </c>
      <c r="CD362" s="155"/>
      <c r="CH362" s="155"/>
      <c r="CV362" s="25"/>
      <c r="CW362" s="11" t="s">
        <v>570</v>
      </c>
      <c r="CZ362" s="25"/>
    </row>
    <row r="363" spans="1:105" s="11" customFormat="1" ht="16" customHeight="1">
      <c r="A363" s="11" t="s">
        <v>2024</v>
      </c>
      <c r="L363" s="24"/>
      <c r="N363" s="125"/>
      <c r="Z363" s="25"/>
      <c r="AE363" s="25"/>
      <c r="AI363" s="25"/>
      <c r="AJ363" s="11" t="s">
        <v>27</v>
      </c>
      <c r="AK363" s="28" t="s">
        <v>46</v>
      </c>
      <c r="AL363" s="28">
        <v>2</v>
      </c>
      <c r="AM363" s="17" t="s">
        <v>344</v>
      </c>
      <c r="AN363" s="11" t="s">
        <v>142</v>
      </c>
      <c r="AO363" s="11" t="s">
        <v>139</v>
      </c>
      <c r="AP363" s="11" t="s">
        <v>956</v>
      </c>
      <c r="AQ363" s="11" t="s">
        <v>23</v>
      </c>
      <c r="AR363" s="11" t="s">
        <v>23</v>
      </c>
      <c r="AS363" s="11" t="s">
        <v>844</v>
      </c>
      <c r="AT363" s="11" t="s">
        <v>846</v>
      </c>
      <c r="AU363" s="86" t="s">
        <v>141</v>
      </c>
      <c r="AV363" s="11" t="str">
        <f t="shared" ref="AV363" si="538">MID(LEFT(AU363,FIND(" (",AU363)-1),FIND("/",AU363)+1,LEN(AU363))</f>
        <v>14</v>
      </c>
      <c r="AW363" s="11" t="str">
        <f t="shared" si="528"/>
        <v>100</v>
      </c>
      <c r="AX363" s="11" t="s">
        <v>22</v>
      </c>
      <c r="AY363" s="58" t="s">
        <v>65</v>
      </c>
      <c r="AZ363" s="11" t="str">
        <f t="shared" si="530"/>
        <v>4</v>
      </c>
      <c r="BA363" s="11" t="str">
        <f t="shared" si="531"/>
        <v>4</v>
      </c>
      <c r="BB363" s="11" t="str">
        <f t="shared" si="532"/>
        <v>4</v>
      </c>
      <c r="BC363" s="11">
        <v>14</v>
      </c>
      <c r="BD363" s="62" t="s">
        <v>50</v>
      </c>
      <c r="BE363" s="27" t="str">
        <f t="shared" si="533"/>
        <v>654.3</v>
      </c>
      <c r="BF363" s="27" t="str">
        <f t="shared" si="534"/>
        <v>460.1</v>
      </c>
      <c r="BG363" s="27" t="str">
        <f t="shared" si="535"/>
        <v>930.5</v>
      </c>
      <c r="BH363" s="21" t="s">
        <v>22</v>
      </c>
      <c r="BI363" s="25" t="s">
        <v>22</v>
      </c>
      <c r="CD363" s="155"/>
      <c r="CH363" s="155"/>
      <c r="CV363" s="25"/>
      <c r="CZ363" s="25"/>
    </row>
    <row r="364" spans="1:105" s="11" customFormat="1" ht="16" customHeight="1">
      <c r="A364" s="11" t="s">
        <v>2024</v>
      </c>
      <c r="K364" s="13"/>
      <c r="L364" s="25"/>
      <c r="N364" s="125"/>
      <c r="Z364" s="25"/>
      <c r="AE364" s="25"/>
      <c r="AI364" s="25"/>
      <c r="AJ364" s="11" t="s">
        <v>27</v>
      </c>
      <c r="AK364" s="28" t="s">
        <v>47</v>
      </c>
      <c r="AL364" s="28">
        <v>3</v>
      </c>
      <c r="AM364" s="17" t="s">
        <v>344</v>
      </c>
      <c r="AN364" s="11" t="s">
        <v>142</v>
      </c>
      <c r="AO364" s="11" t="s">
        <v>139</v>
      </c>
      <c r="AP364" s="11" t="s">
        <v>956</v>
      </c>
      <c r="AQ364" s="11" t="s">
        <v>23</v>
      </c>
      <c r="AR364" s="11" t="s">
        <v>23</v>
      </c>
      <c r="AS364" s="11" t="s">
        <v>844</v>
      </c>
      <c r="AT364" s="11" t="s">
        <v>846</v>
      </c>
      <c r="AU364" s="84" t="s">
        <v>510</v>
      </c>
      <c r="AV364" s="30" t="s">
        <v>22</v>
      </c>
      <c r="AW364" s="11" t="s">
        <v>22</v>
      </c>
      <c r="AX364" s="11" t="s">
        <v>22</v>
      </c>
      <c r="AY364" s="11" t="s">
        <v>510</v>
      </c>
      <c r="AZ364" s="11" t="s">
        <v>22</v>
      </c>
      <c r="BA364" s="11" t="s">
        <v>22</v>
      </c>
      <c r="BB364" s="11" t="s">
        <v>22</v>
      </c>
      <c r="BC364" s="30" t="s">
        <v>22</v>
      </c>
      <c r="BD364" s="11" t="s">
        <v>510</v>
      </c>
      <c r="BE364" s="27" t="s">
        <v>22</v>
      </c>
      <c r="BF364" s="27" t="s">
        <v>22</v>
      </c>
      <c r="BG364" s="27" t="s">
        <v>22</v>
      </c>
      <c r="BH364" s="21" t="s">
        <v>22</v>
      </c>
      <c r="BI364" s="25" t="s">
        <v>22</v>
      </c>
      <c r="CD364" s="155"/>
      <c r="CH364" s="155"/>
      <c r="CV364" s="25"/>
      <c r="CZ364" s="25"/>
    </row>
    <row r="365" spans="1:105" s="11" customFormat="1" ht="16" customHeight="1">
      <c r="A365" s="11" t="s">
        <v>2024</v>
      </c>
      <c r="L365" s="24"/>
      <c r="N365" s="125"/>
      <c r="Z365" s="25"/>
      <c r="AE365" s="25"/>
      <c r="AI365" s="25"/>
      <c r="AJ365" s="11" t="s">
        <v>27</v>
      </c>
      <c r="AK365" s="11" t="s">
        <v>43</v>
      </c>
      <c r="AL365" s="11">
        <v>1</v>
      </c>
      <c r="AM365" s="11" t="s">
        <v>55</v>
      </c>
      <c r="AN365" s="11" t="s">
        <v>143</v>
      </c>
      <c r="AO365" s="11" t="s">
        <v>132</v>
      </c>
      <c r="AP365" s="11" t="s">
        <v>957</v>
      </c>
      <c r="AQ365" s="11" t="s">
        <v>23</v>
      </c>
      <c r="AR365" s="11" t="s">
        <v>23</v>
      </c>
      <c r="AS365" s="11" t="s">
        <v>844</v>
      </c>
      <c r="AT365" s="11" t="s">
        <v>846</v>
      </c>
      <c r="AU365" s="86" t="s">
        <v>140</v>
      </c>
      <c r="AV365" s="11" t="str">
        <f t="shared" ref="AV365" si="539">MID(LEFT(AU365,FIND(" (",AU365)-1),FIND("/",AU365)+1,LEN(AU365))</f>
        <v>13</v>
      </c>
      <c r="AW365" s="11" t="str">
        <f t="shared" si="528"/>
        <v>100</v>
      </c>
      <c r="AX365" s="11" t="s">
        <v>22</v>
      </c>
      <c r="AY365" s="58" t="s">
        <v>66</v>
      </c>
      <c r="AZ365" s="11" t="str">
        <f t="shared" si="530"/>
        <v>10</v>
      </c>
      <c r="BA365" s="11" t="str">
        <f t="shared" si="531"/>
        <v>10</v>
      </c>
      <c r="BB365" s="11" t="str">
        <f t="shared" si="532"/>
        <v>10</v>
      </c>
      <c r="BC365" s="11">
        <v>13</v>
      </c>
      <c r="BD365" s="58" t="s">
        <v>53</v>
      </c>
      <c r="BE365" s="27" t="str">
        <f t="shared" si="533"/>
        <v>80.7</v>
      </c>
      <c r="BF365" s="27" t="str">
        <f t="shared" si="534"/>
        <v>51.0</v>
      </c>
      <c r="BG365" s="27" t="str">
        <f t="shared" si="535"/>
        <v>127.6</v>
      </c>
      <c r="BH365" s="21" t="s">
        <v>22</v>
      </c>
      <c r="BI365" s="25" t="s">
        <v>22</v>
      </c>
      <c r="CD365" s="155"/>
      <c r="CH365" s="155"/>
      <c r="CV365" s="25"/>
      <c r="CZ365" s="25"/>
    </row>
    <row r="366" spans="1:105" s="11" customFormat="1" ht="16" customHeight="1">
      <c r="A366" s="11" t="s">
        <v>2024</v>
      </c>
      <c r="L366" s="24"/>
      <c r="N366" s="125"/>
      <c r="Z366" s="25"/>
      <c r="AE366" s="25"/>
      <c r="AI366" s="25"/>
      <c r="AJ366" s="11" t="s">
        <v>27</v>
      </c>
      <c r="AK366" s="28" t="s">
        <v>46</v>
      </c>
      <c r="AL366" s="28">
        <v>2</v>
      </c>
      <c r="AM366" s="11" t="s">
        <v>55</v>
      </c>
      <c r="AN366" s="11" t="s">
        <v>143</v>
      </c>
      <c r="AO366" s="11" t="s">
        <v>132</v>
      </c>
      <c r="AP366" s="11" t="s">
        <v>957</v>
      </c>
      <c r="AQ366" s="11" t="s">
        <v>23</v>
      </c>
      <c r="AR366" s="11" t="s">
        <v>23</v>
      </c>
      <c r="AS366" s="11" t="s">
        <v>844</v>
      </c>
      <c r="AT366" s="11" t="s">
        <v>846</v>
      </c>
      <c r="AU366" s="86" t="s">
        <v>141</v>
      </c>
      <c r="AV366" s="11" t="str">
        <f t="shared" ref="AV366" si="540">MID(LEFT(AU366,FIND(" (",AU366)-1),FIND("/",AU366)+1,LEN(AU366))</f>
        <v>14</v>
      </c>
      <c r="AW366" s="11" t="str">
        <f t="shared" si="528"/>
        <v>100</v>
      </c>
      <c r="AX366" s="11" t="s">
        <v>22</v>
      </c>
      <c r="AY366" s="58" t="s">
        <v>66</v>
      </c>
      <c r="AZ366" s="11" t="str">
        <f t="shared" si="530"/>
        <v>10</v>
      </c>
      <c r="BA366" s="11" t="str">
        <f t="shared" si="531"/>
        <v>10</v>
      </c>
      <c r="BB366" s="11" t="str">
        <f t="shared" si="532"/>
        <v>10</v>
      </c>
      <c r="BC366" s="11">
        <v>14</v>
      </c>
      <c r="BD366" s="58" t="s">
        <v>54</v>
      </c>
      <c r="BE366" s="27" t="str">
        <f t="shared" si="533"/>
        <v>231.8</v>
      </c>
      <c r="BF366" s="27" t="str">
        <f t="shared" si="534"/>
        <v>163.2</v>
      </c>
      <c r="BG366" s="27" t="str">
        <f t="shared" si="535"/>
        <v>329.3</v>
      </c>
      <c r="BH366" s="21" t="s">
        <v>22</v>
      </c>
      <c r="BI366" s="25" t="s">
        <v>22</v>
      </c>
      <c r="CD366" s="155"/>
      <c r="CH366" s="155"/>
      <c r="CV366" s="25"/>
      <c r="CZ366" s="25"/>
    </row>
    <row r="367" spans="1:105" s="11" customFormat="1" ht="16" customHeight="1">
      <c r="A367" s="11" t="s">
        <v>2024</v>
      </c>
      <c r="L367" s="25"/>
      <c r="N367" s="125"/>
      <c r="Z367" s="25"/>
      <c r="AE367" s="25"/>
      <c r="AI367" s="25"/>
      <c r="AJ367" s="11" t="s">
        <v>27</v>
      </c>
      <c r="AK367" s="28" t="s">
        <v>47</v>
      </c>
      <c r="AL367" s="28">
        <v>3</v>
      </c>
      <c r="AM367" s="11" t="s">
        <v>55</v>
      </c>
      <c r="AN367" s="11" t="s">
        <v>143</v>
      </c>
      <c r="AO367" s="11" t="s">
        <v>132</v>
      </c>
      <c r="AP367" s="11" t="s">
        <v>957</v>
      </c>
      <c r="AQ367" s="11" t="s">
        <v>23</v>
      </c>
      <c r="AR367" s="11" t="s">
        <v>23</v>
      </c>
      <c r="AS367" s="11" t="s">
        <v>844</v>
      </c>
      <c r="AT367" s="11" t="s">
        <v>846</v>
      </c>
      <c r="AU367" s="86" t="s">
        <v>141</v>
      </c>
      <c r="AV367" s="11" t="str">
        <f t="shared" ref="AV367" si="541">MID(LEFT(AU367,FIND(" (",AU367)-1),FIND("/",AU367)+1,LEN(AU367))</f>
        <v>14</v>
      </c>
      <c r="AW367" s="11" t="str">
        <f t="shared" si="528"/>
        <v>100</v>
      </c>
      <c r="AX367" s="11" t="s">
        <v>22</v>
      </c>
      <c r="AY367" s="58" t="s">
        <v>66</v>
      </c>
      <c r="AZ367" s="11" t="str">
        <f t="shared" si="530"/>
        <v>10</v>
      </c>
      <c r="BA367" s="11" t="str">
        <f t="shared" si="531"/>
        <v>10</v>
      </c>
      <c r="BB367" s="11" t="str">
        <f t="shared" si="532"/>
        <v>10</v>
      </c>
      <c r="BC367" s="11">
        <v>14</v>
      </c>
      <c r="BD367" s="58" t="s">
        <v>56</v>
      </c>
      <c r="BE367" s="27" t="str">
        <f t="shared" si="533"/>
        <v>270.2</v>
      </c>
      <c r="BF367" s="27" t="str">
        <f t="shared" si="534"/>
        <v>221.0</v>
      </c>
      <c r="BG367" s="27" t="str">
        <f t="shared" si="535"/>
        <v>330.3</v>
      </c>
      <c r="BH367" s="21" t="s">
        <v>22</v>
      </c>
      <c r="BI367" s="25" t="s">
        <v>22</v>
      </c>
      <c r="CD367" s="155"/>
      <c r="CH367" s="155"/>
      <c r="CV367" s="25"/>
      <c r="CZ367" s="25"/>
    </row>
    <row r="368" spans="1:105" s="11" customFormat="1" ht="16" customHeight="1">
      <c r="A368" s="11" t="s">
        <v>2024</v>
      </c>
      <c r="L368" s="25"/>
      <c r="N368" s="125"/>
      <c r="Z368" s="25"/>
      <c r="AE368" s="25"/>
      <c r="AI368" s="25"/>
      <c r="AJ368" s="20" t="s">
        <v>60</v>
      </c>
      <c r="AK368" s="20" t="s">
        <v>43</v>
      </c>
      <c r="AL368" s="30">
        <v>1</v>
      </c>
      <c r="AM368" s="11" t="s">
        <v>573</v>
      </c>
      <c r="AN368" s="11" t="s">
        <v>571</v>
      </c>
      <c r="AO368" s="11" t="s">
        <v>576</v>
      </c>
      <c r="AP368" s="11" t="s">
        <v>576</v>
      </c>
      <c r="AQ368" s="11" t="s">
        <v>24</v>
      </c>
      <c r="AR368" s="11" t="s">
        <v>23</v>
      </c>
      <c r="AS368" s="11" t="s">
        <v>487</v>
      </c>
      <c r="AT368" s="11" t="s">
        <v>22</v>
      </c>
      <c r="AU368" s="84" t="s">
        <v>22</v>
      </c>
      <c r="AV368" s="11" t="s">
        <v>22</v>
      </c>
      <c r="AW368" s="11" t="s">
        <v>22</v>
      </c>
      <c r="AX368" s="109" t="s">
        <v>961</v>
      </c>
      <c r="AY368" s="15" t="s">
        <v>158</v>
      </c>
      <c r="AZ368" s="11" t="str">
        <f t="shared" si="530"/>
        <v>0.00</v>
      </c>
      <c r="BA368" s="11" t="str">
        <f t="shared" si="531"/>
        <v>0.00</v>
      </c>
      <c r="BB368" s="11" t="str">
        <f t="shared" si="532"/>
        <v>0.01</v>
      </c>
      <c r="BC368" s="109" t="s">
        <v>961</v>
      </c>
      <c r="BD368" s="15" t="s">
        <v>160</v>
      </c>
      <c r="BE368" s="27" t="str">
        <f t="shared" si="533"/>
        <v>0.08</v>
      </c>
      <c r="BF368" s="27" t="str">
        <f t="shared" si="534"/>
        <v>0.06</v>
      </c>
      <c r="BG368" s="27" t="str">
        <f t="shared" si="535"/>
        <v>0.14</v>
      </c>
      <c r="BH368" s="11">
        <v>0.4</v>
      </c>
      <c r="BI368" s="25" t="s">
        <v>22</v>
      </c>
      <c r="CD368" s="155"/>
      <c r="CH368" s="155"/>
      <c r="CV368" s="25"/>
      <c r="CZ368" s="25"/>
    </row>
    <row r="369" spans="1:105" s="11" customFormat="1" ht="16" customHeight="1">
      <c r="A369" s="11" t="s">
        <v>2024</v>
      </c>
      <c r="L369" s="25"/>
      <c r="N369" s="125"/>
      <c r="Z369" s="25"/>
      <c r="AE369" s="25"/>
      <c r="AI369" s="25"/>
      <c r="AJ369" s="20" t="s">
        <v>60</v>
      </c>
      <c r="AK369" s="30" t="s">
        <v>46</v>
      </c>
      <c r="AL369" s="30">
        <v>2</v>
      </c>
      <c r="AM369" s="11" t="s">
        <v>573</v>
      </c>
      <c r="AN369" s="11" t="s">
        <v>571</v>
      </c>
      <c r="AO369" s="11" t="s">
        <v>576</v>
      </c>
      <c r="AP369" s="11" t="s">
        <v>576</v>
      </c>
      <c r="AQ369" s="11" t="s">
        <v>24</v>
      </c>
      <c r="AR369" s="11" t="s">
        <v>23</v>
      </c>
      <c r="AS369" s="11" t="s">
        <v>487</v>
      </c>
      <c r="AT369" s="11" t="s">
        <v>22</v>
      </c>
      <c r="AU369" s="84" t="s">
        <v>22</v>
      </c>
      <c r="AV369" s="11" t="s">
        <v>22</v>
      </c>
      <c r="AW369" s="11" t="s">
        <v>22</v>
      </c>
      <c r="AX369" s="109" t="s">
        <v>961</v>
      </c>
      <c r="AY369" s="15" t="s">
        <v>158</v>
      </c>
      <c r="AZ369" s="11" t="str">
        <f t="shared" si="530"/>
        <v>0.00</v>
      </c>
      <c r="BA369" s="11" t="str">
        <f t="shared" si="531"/>
        <v>0.00</v>
      </c>
      <c r="BB369" s="11" t="str">
        <f t="shared" si="532"/>
        <v>0.01</v>
      </c>
      <c r="BC369" s="109" t="s">
        <v>961</v>
      </c>
      <c r="BD369" s="15" t="s">
        <v>161</v>
      </c>
      <c r="BE369" s="27" t="str">
        <f t="shared" si="533"/>
        <v>0.21</v>
      </c>
      <c r="BF369" s="27" t="str">
        <f t="shared" si="534"/>
        <v>0.12</v>
      </c>
      <c r="BG369" s="27" t="str">
        <f t="shared" si="535"/>
        <v>0.27</v>
      </c>
      <c r="BH369" s="11">
        <v>0.4</v>
      </c>
      <c r="BI369" s="25" t="s">
        <v>22</v>
      </c>
      <c r="CD369" s="155"/>
      <c r="CH369" s="155"/>
      <c r="CV369" s="25"/>
      <c r="CZ369" s="25"/>
    </row>
    <row r="370" spans="1:105" s="11" customFormat="1" ht="16" customHeight="1">
      <c r="A370" s="11" t="s">
        <v>2024</v>
      </c>
      <c r="L370" s="25"/>
      <c r="N370" s="125"/>
      <c r="Z370" s="25"/>
      <c r="AE370" s="25"/>
      <c r="AI370" s="25"/>
      <c r="AJ370" s="20" t="s">
        <v>60</v>
      </c>
      <c r="AK370" s="28" t="s">
        <v>47</v>
      </c>
      <c r="AL370" s="30">
        <v>3</v>
      </c>
      <c r="AM370" s="11" t="s">
        <v>573</v>
      </c>
      <c r="AN370" s="11" t="s">
        <v>571</v>
      </c>
      <c r="AO370" s="11" t="s">
        <v>576</v>
      </c>
      <c r="AP370" s="11" t="s">
        <v>576</v>
      </c>
      <c r="AQ370" s="11" t="s">
        <v>24</v>
      </c>
      <c r="AR370" s="11" t="s">
        <v>23</v>
      </c>
      <c r="AS370" s="11" t="s">
        <v>487</v>
      </c>
      <c r="AT370" s="11" t="s">
        <v>22</v>
      </c>
      <c r="AU370" s="84" t="s">
        <v>22</v>
      </c>
      <c r="AV370" s="11" t="s">
        <v>22</v>
      </c>
      <c r="AW370" s="11" t="s">
        <v>22</v>
      </c>
      <c r="AX370" s="11" t="s">
        <v>22</v>
      </c>
      <c r="AY370" s="11" t="s">
        <v>510</v>
      </c>
      <c r="AZ370" s="11" t="s">
        <v>22</v>
      </c>
      <c r="BA370" s="11" t="s">
        <v>22</v>
      </c>
      <c r="BB370" s="11" t="s">
        <v>22</v>
      </c>
      <c r="BC370" s="11" t="s">
        <v>22</v>
      </c>
      <c r="BD370" s="11" t="s">
        <v>510</v>
      </c>
      <c r="BE370" s="27" t="s">
        <v>22</v>
      </c>
      <c r="BF370" s="27" t="s">
        <v>22</v>
      </c>
      <c r="BG370" s="27" t="s">
        <v>22</v>
      </c>
      <c r="BH370" s="11" t="s">
        <v>22</v>
      </c>
      <c r="BI370" s="25" t="s">
        <v>22</v>
      </c>
      <c r="CD370" s="155"/>
      <c r="CH370" s="155"/>
      <c r="CV370" s="25"/>
      <c r="CZ370" s="25"/>
    </row>
    <row r="371" spans="1:105" s="11" customFormat="1" ht="16" customHeight="1">
      <c r="A371" s="11" t="s">
        <v>2024</v>
      </c>
      <c r="L371" s="25"/>
      <c r="N371" s="125"/>
      <c r="Z371" s="25"/>
      <c r="AE371" s="25"/>
      <c r="AI371" s="25"/>
      <c r="AJ371" s="20" t="s">
        <v>60</v>
      </c>
      <c r="AK371" s="20" t="s">
        <v>43</v>
      </c>
      <c r="AL371" s="30">
        <v>1</v>
      </c>
      <c r="AM371" s="11" t="s">
        <v>580</v>
      </c>
      <c r="AN371" s="11" t="s">
        <v>571</v>
      </c>
      <c r="AO371" s="11" t="s">
        <v>576</v>
      </c>
      <c r="AP371" s="11" t="s">
        <v>576</v>
      </c>
      <c r="AQ371" s="11" t="s">
        <v>24</v>
      </c>
      <c r="AR371" s="11" t="s">
        <v>23</v>
      </c>
      <c r="AS371" s="11" t="s">
        <v>487</v>
      </c>
      <c r="AT371" s="11" t="s">
        <v>22</v>
      </c>
      <c r="AU371" s="84" t="s">
        <v>22</v>
      </c>
      <c r="AV371" s="11" t="s">
        <v>22</v>
      </c>
      <c r="AW371" s="11" t="s">
        <v>22</v>
      </c>
      <c r="AX371" s="109" t="s">
        <v>961</v>
      </c>
      <c r="AY371" s="15" t="s">
        <v>157</v>
      </c>
      <c r="AZ371" s="11" t="str">
        <f t="shared" si="530"/>
        <v>0.00</v>
      </c>
      <c r="BA371" s="11" t="str">
        <f t="shared" si="531"/>
        <v>0.00</v>
      </c>
      <c r="BB371" s="11" t="str">
        <f t="shared" si="532"/>
        <v>0.00</v>
      </c>
      <c r="BC371" s="109" t="s">
        <v>961</v>
      </c>
      <c r="BD371" s="15" t="s">
        <v>574</v>
      </c>
      <c r="BE371" s="27" t="str">
        <f t="shared" si="533"/>
        <v>0.02</v>
      </c>
      <c r="BF371" s="27" t="str">
        <f t="shared" si="534"/>
        <v>0.02</v>
      </c>
      <c r="BG371" s="27" t="str">
        <f t="shared" si="535"/>
        <v>0.03</v>
      </c>
      <c r="BH371" s="11">
        <v>0.4</v>
      </c>
      <c r="BI371" s="25" t="s">
        <v>22</v>
      </c>
      <c r="CD371" s="155"/>
      <c r="CH371" s="155"/>
      <c r="CV371" s="25"/>
      <c r="CZ371" s="25"/>
    </row>
    <row r="372" spans="1:105" s="11" customFormat="1" ht="16" customHeight="1">
      <c r="A372" s="11" t="s">
        <v>2024</v>
      </c>
      <c r="L372" s="25"/>
      <c r="N372" s="125"/>
      <c r="Z372" s="25"/>
      <c r="AE372" s="25"/>
      <c r="AI372" s="25"/>
      <c r="AJ372" s="20" t="s">
        <v>60</v>
      </c>
      <c r="AK372" s="30" t="s">
        <v>46</v>
      </c>
      <c r="AL372" s="30">
        <v>2</v>
      </c>
      <c r="AM372" s="11" t="s">
        <v>580</v>
      </c>
      <c r="AN372" s="11" t="s">
        <v>571</v>
      </c>
      <c r="AO372" s="11" t="s">
        <v>576</v>
      </c>
      <c r="AP372" s="11" t="s">
        <v>576</v>
      </c>
      <c r="AQ372" s="11" t="s">
        <v>24</v>
      </c>
      <c r="AR372" s="11" t="s">
        <v>23</v>
      </c>
      <c r="AS372" s="11" t="s">
        <v>487</v>
      </c>
      <c r="AT372" s="11" t="s">
        <v>22</v>
      </c>
      <c r="AU372" s="84" t="s">
        <v>22</v>
      </c>
      <c r="AV372" s="11" t="s">
        <v>22</v>
      </c>
      <c r="AW372" s="11" t="s">
        <v>22</v>
      </c>
      <c r="AX372" s="109" t="s">
        <v>961</v>
      </c>
      <c r="AY372" s="15" t="s">
        <v>157</v>
      </c>
      <c r="AZ372" s="11" t="str">
        <f t="shared" si="530"/>
        <v>0.00</v>
      </c>
      <c r="BA372" s="11" t="str">
        <f t="shared" si="531"/>
        <v>0.00</v>
      </c>
      <c r="BB372" s="11" t="str">
        <f t="shared" si="532"/>
        <v>0.00</v>
      </c>
      <c r="BC372" s="109" t="s">
        <v>961</v>
      </c>
      <c r="BD372" s="15" t="s">
        <v>162</v>
      </c>
      <c r="BE372" s="27" t="str">
        <f t="shared" si="533"/>
        <v>0.02</v>
      </c>
      <c r="BF372" s="27" t="str">
        <f t="shared" si="534"/>
        <v>0.01</v>
      </c>
      <c r="BG372" s="27" t="str">
        <f t="shared" si="535"/>
        <v>0.03</v>
      </c>
      <c r="BH372" s="11">
        <v>0.4</v>
      </c>
      <c r="BI372" s="25" t="s">
        <v>22</v>
      </c>
      <c r="CD372" s="155"/>
      <c r="CH372" s="155"/>
      <c r="CV372" s="25"/>
      <c r="CZ372" s="25"/>
    </row>
    <row r="373" spans="1:105" s="11" customFormat="1" ht="16" customHeight="1">
      <c r="A373" s="11" t="s">
        <v>2024</v>
      </c>
      <c r="L373" s="25"/>
      <c r="N373" s="125"/>
      <c r="Z373" s="25"/>
      <c r="AE373" s="25"/>
      <c r="AI373" s="25"/>
      <c r="AJ373" s="20" t="s">
        <v>60</v>
      </c>
      <c r="AK373" s="28" t="s">
        <v>47</v>
      </c>
      <c r="AL373" s="30">
        <v>3</v>
      </c>
      <c r="AM373" s="11" t="s">
        <v>580</v>
      </c>
      <c r="AN373" s="11" t="s">
        <v>571</v>
      </c>
      <c r="AO373" s="11" t="s">
        <v>576</v>
      </c>
      <c r="AP373" s="11" t="s">
        <v>576</v>
      </c>
      <c r="AQ373" s="11" t="s">
        <v>24</v>
      </c>
      <c r="AR373" s="11" t="s">
        <v>23</v>
      </c>
      <c r="AS373" s="11" t="s">
        <v>487</v>
      </c>
      <c r="AT373" s="11" t="s">
        <v>22</v>
      </c>
      <c r="AU373" s="84" t="s">
        <v>22</v>
      </c>
      <c r="AV373" s="11" t="s">
        <v>22</v>
      </c>
      <c r="AW373" s="11" t="s">
        <v>22</v>
      </c>
      <c r="AX373" s="11" t="s">
        <v>22</v>
      </c>
      <c r="AY373" s="11" t="s">
        <v>510</v>
      </c>
      <c r="AZ373" s="11" t="s">
        <v>22</v>
      </c>
      <c r="BA373" s="11" t="s">
        <v>22</v>
      </c>
      <c r="BB373" s="11" t="s">
        <v>22</v>
      </c>
      <c r="BC373" s="11" t="s">
        <v>22</v>
      </c>
      <c r="BD373" s="11" t="s">
        <v>510</v>
      </c>
      <c r="BE373" s="27" t="s">
        <v>22</v>
      </c>
      <c r="BF373" s="27" t="s">
        <v>22</v>
      </c>
      <c r="BG373" s="27" t="s">
        <v>22</v>
      </c>
      <c r="BH373" s="11" t="s">
        <v>22</v>
      </c>
      <c r="BI373" s="25" t="s">
        <v>22</v>
      </c>
      <c r="CD373" s="155"/>
      <c r="CH373" s="155"/>
      <c r="CV373" s="25"/>
      <c r="CZ373" s="25"/>
    </row>
    <row r="374" spans="1:105" s="11" customFormat="1" ht="16" customHeight="1">
      <c r="A374" s="11" t="s">
        <v>2024</v>
      </c>
      <c r="L374" s="25"/>
      <c r="N374" s="125"/>
      <c r="Z374" s="25"/>
      <c r="AE374" s="25"/>
      <c r="AI374" s="25"/>
      <c r="AJ374" s="20" t="s">
        <v>60</v>
      </c>
      <c r="AK374" s="20" t="s">
        <v>43</v>
      </c>
      <c r="AL374" s="30">
        <v>1</v>
      </c>
      <c r="AM374" s="11" t="s">
        <v>575</v>
      </c>
      <c r="AN374" s="11" t="s">
        <v>571</v>
      </c>
      <c r="AO374" s="11" t="s">
        <v>577</v>
      </c>
      <c r="AP374" s="11" t="s">
        <v>577</v>
      </c>
      <c r="AQ374" s="11" t="s">
        <v>24</v>
      </c>
      <c r="AR374" s="11" t="s">
        <v>23</v>
      </c>
      <c r="AS374" s="11" t="s">
        <v>487</v>
      </c>
      <c r="AT374" s="11" t="s">
        <v>22</v>
      </c>
      <c r="AU374" s="84" t="s">
        <v>22</v>
      </c>
      <c r="AV374" s="11" t="s">
        <v>22</v>
      </c>
      <c r="AW374" s="11" t="s">
        <v>22</v>
      </c>
      <c r="AX374" s="109" t="s">
        <v>961</v>
      </c>
      <c r="AY374" s="15" t="s">
        <v>158</v>
      </c>
      <c r="AZ374" s="11" t="str">
        <f t="shared" si="530"/>
        <v>0.00</v>
      </c>
      <c r="BA374" s="11" t="str">
        <f t="shared" si="531"/>
        <v>0.00</v>
      </c>
      <c r="BB374" s="11" t="str">
        <f t="shared" si="532"/>
        <v>0.01</v>
      </c>
      <c r="BC374" s="109" t="s">
        <v>961</v>
      </c>
      <c r="BD374" s="15" t="s">
        <v>159</v>
      </c>
      <c r="BE374" s="27" t="str">
        <f t="shared" si="533"/>
        <v>0.03</v>
      </c>
      <c r="BF374" s="27" t="str">
        <f t="shared" si="534"/>
        <v>0.02</v>
      </c>
      <c r="BG374" s="27" t="str">
        <f t="shared" si="535"/>
        <v>0.04</v>
      </c>
      <c r="BH374" s="11">
        <v>0.4</v>
      </c>
      <c r="BI374" s="25" t="s">
        <v>22</v>
      </c>
      <c r="CD374" s="155"/>
      <c r="CH374" s="155"/>
      <c r="CV374" s="25"/>
      <c r="CZ374" s="25"/>
    </row>
    <row r="375" spans="1:105" s="11" customFormat="1" ht="16" customHeight="1">
      <c r="A375" s="11" t="s">
        <v>2024</v>
      </c>
      <c r="L375" s="25"/>
      <c r="N375" s="125"/>
      <c r="Z375" s="25"/>
      <c r="AE375" s="25"/>
      <c r="AI375" s="25"/>
      <c r="AJ375" s="20" t="s">
        <v>60</v>
      </c>
      <c r="AK375" s="30" t="s">
        <v>46</v>
      </c>
      <c r="AL375" s="30">
        <v>2</v>
      </c>
      <c r="AM375" s="11" t="s">
        <v>575</v>
      </c>
      <c r="AN375" s="11" t="s">
        <v>571</v>
      </c>
      <c r="AO375" s="11" t="s">
        <v>577</v>
      </c>
      <c r="AP375" s="11" t="s">
        <v>577</v>
      </c>
      <c r="AQ375" s="11" t="s">
        <v>24</v>
      </c>
      <c r="AR375" s="11" t="s">
        <v>23</v>
      </c>
      <c r="AS375" s="11" t="s">
        <v>487</v>
      </c>
      <c r="AT375" s="11" t="s">
        <v>22</v>
      </c>
      <c r="AU375" s="84" t="s">
        <v>22</v>
      </c>
      <c r="AV375" s="11" t="s">
        <v>22</v>
      </c>
      <c r="AW375" s="11" t="s">
        <v>22</v>
      </c>
      <c r="AX375" s="109" t="s">
        <v>961</v>
      </c>
      <c r="AY375" s="15" t="s">
        <v>158</v>
      </c>
      <c r="AZ375" s="11" t="str">
        <f t="shared" si="530"/>
        <v>0.00</v>
      </c>
      <c r="BA375" s="11" t="str">
        <f t="shared" si="531"/>
        <v>0.00</v>
      </c>
      <c r="BB375" s="11" t="str">
        <f t="shared" si="532"/>
        <v>0.01</v>
      </c>
      <c r="BC375" s="109" t="s">
        <v>961</v>
      </c>
      <c r="BD375" s="15" t="s">
        <v>163</v>
      </c>
      <c r="BE375" s="27" t="str">
        <f t="shared" si="533"/>
        <v>0.03</v>
      </c>
      <c r="BF375" s="27" t="str">
        <f t="shared" si="534"/>
        <v>0.00</v>
      </c>
      <c r="BG375" s="27" t="str">
        <f t="shared" si="535"/>
        <v>0.05</v>
      </c>
      <c r="BH375" s="11">
        <v>0.4</v>
      </c>
      <c r="BI375" s="25" t="s">
        <v>22</v>
      </c>
      <c r="CD375" s="155"/>
      <c r="CH375" s="155"/>
      <c r="CV375" s="25"/>
      <c r="CZ375" s="25"/>
    </row>
    <row r="376" spans="1:105" s="11" customFormat="1" ht="16" customHeight="1">
      <c r="A376" s="11" t="s">
        <v>2024</v>
      </c>
      <c r="L376" s="25"/>
      <c r="N376" s="125"/>
      <c r="Z376" s="25"/>
      <c r="AE376" s="25"/>
      <c r="AI376" s="25"/>
      <c r="AJ376" s="20" t="s">
        <v>60</v>
      </c>
      <c r="AK376" s="28" t="s">
        <v>47</v>
      </c>
      <c r="AL376" s="30">
        <v>3</v>
      </c>
      <c r="AM376" s="11" t="s">
        <v>575</v>
      </c>
      <c r="AN376" s="11" t="s">
        <v>571</v>
      </c>
      <c r="AO376" s="11" t="s">
        <v>577</v>
      </c>
      <c r="AP376" s="11" t="s">
        <v>577</v>
      </c>
      <c r="AQ376" s="11" t="s">
        <v>24</v>
      </c>
      <c r="AR376" s="11" t="s">
        <v>23</v>
      </c>
      <c r="AS376" s="11" t="s">
        <v>487</v>
      </c>
      <c r="AT376" s="11" t="s">
        <v>22</v>
      </c>
      <c r="AU376" s="84" t="s">
        <v>22</v>
      </c>
      <c r="AV376" s="11" t="s">
        <v>22</v>
      </c>
      <c r="AW376" s="11" t="s">
        <v>22</v>
      </c>
      <c r="AX376" s="11" t="s">
        <v>22</v>
      </c>
      <c r="AY376" s="11" t="s">
        <v>510</v>
      </c>
      <c r="AZ376" s="11" t="s">
        <v>22</v>
      </c>
      <c r="BA376" s="11" t="s">
        <v>22</v>
      </c>
      <c r="BB376" s="11" t="s">
        <v>22</v>
      </c>
      <c r="BC376" s="11" t="s">
        <v>22</v>
      </c>
      <c r="BD376" s="11" t="s">
        <v>510</v>
      </c>
      <c r="BE376" s="27" t="s">
        <v>22</v>
      </c>
      <c r="BF376" s="27" t="s">
        <v>22</v>
      </c>
      <c r="BG376" s="27" t="s">
        <v>22</v>
      </c>
      <c r="BH376" s="11" t="s">
        <v>22</v>
      </c>
      <c r="BI376" s="25" t="s">
        <v>22</v>
      </c>
      <c r="CD376" s="155"/>
      <c r="CH376" s="155"/>
      <c r="CV376" s="25"/>
      <c r="CZ376" s="25"/>
    </row>
    <row r="377" spans="1:105" s="44" customFormat="1">
      <c r="L377" s="45"/>
      <c r="N377" s="127"/>
      <c r="Z377" s="64"/>
      <c r="AE377" s="45"/>
      <c r="AI377" s="45"/>
      <c r="AU377" s="85"/>
      <c r="BI377" s="45"/>
      <c r="CD377" s="157"/>
      <c r="CH377" s="157"/>
      <c r="CV377" s="45"/>
      <c r="CZ377" s="45"/>
    </row>
    <row r="378" spans="1:105" s="11" customFormat="1" ht="16" customHeight="1">
      <c r="A378" s="11" t="s">
        <v>2026</v>
      </c>
      <c r="B378" s="11" t="s">
        <v>118</v>
      </c>
      <c r="C378" s="11" t="s">
        <v>2</v>
      </c>
      <c r="D378" s="11" t="s">
        <v>728</v>
      </c>
      <c r="E378" s="11" t="s">
        <v>10</v>
      </c>
      <c r="F378" s="94" t="s">
        <v>2325</v>
      </c>
      <c r="G378" s="11" t="s">
        <v>12</v>
      </c>
      <c r="H378" s="16" t="s">
        <v>107</v>
      </c>
      <c r="I378" s="11" t="s">
        <v>786</v>
      </c>
      <c r="J378" s="16" t="s">
        <v>730</v>
      </c>
      <c r="K378" s="11" t="s">
        <v>731</v>
      </c>
      <c r="L378" s="24">
        <v>44103</v>
      </c>
      <c r="M378" s="11" t="s">
        <v>626</v>
      </c>
      <c r="N378" s="125">
        <v>43937</v>
      </c>
      <c r="O378" s="11" t="s">
        <v>24</v>
      </c>
      <c r="P378" s="11" t="s">
        <v>24</v>
      </c>
      <c r="Q378" s="11" t="s">
        <v>137</v>
      </c>
      <c r="R378" s="11" t="s">
        <v>45</v>
      </c>
      <c r="S378" s="11" t="s">
        <v>784</v>
      </c>
      <c r="T378" s="11" t="s">
        <v>23</v>
      </c>
      <c r="U378" s="11" t="s">
        <v>23</v>
      </c>
      <c r="V378" s="11">
        <v>40</v>
      </c>
      <c r="W378" s="11" t="s">
        <v>23</v>
      </c>
      <c r="X378" s="11" t="s">
        <v>734</v>
      </c>
      <c r="Y378" s="11" t="s">
        <v>732</v>
      </c>
      <c r="Z378" s="25" t="s">
        <v>733</v>
      </c>
      <c r="AA378" s="11" t="s">
        <v>3</v>
      </c>
      <c r="AB378" s="11" t="s">
        <v>568</v>
      </c>
      <c r="AC378" s="11" t="s">
        <v>127</v>
      </c>
      <c r="AD378" s="11" t="s">
        <v>1322</v>
      </c>
      <c r="AE378" s="25" t="s">
        <v>26</v>
      </c>
      <c r="AF378" s="11" t="s">
        <v>137</v>
      </c>
      <c r="AG378" s="10" t="s">
        <v>1011</v>
      </c>
      <c r="AH378" s="10" t="s">
        <v>1012</v>
      </c>
      <c r="AI378" s="38" t="s">
        <v>22</v>
      </c>
      <c r="AJ378" s="11" t="s">
        <v>27</v>
      </c>
      <c r="AK378" s="11" t="s">
        <v>735</v>
      </c>
      <c r="AL378" s="11">
        <v>1</v>
      </c>
      <c r="AM378" s="11" t="s">
        <v>343</v>
      </c>
      <c r="AN378" s="11" t="s">
        <v>44</v>
      </c>
      <c r="AO378" s="11" t="s">
        <v>78</v>
      </c>
      <c r="AP378" s="11" t="s">
        <v>949</v>
      </c>
      <c r="AQ378" s="11" t="s">
        <v>23</v>
      </c>
      <c r="AR378" s="11" t="s">
        <v>24</v>
      </c>
      <c r="AS378" s="11" t="s">
        <v>844</v>
      </c>
      <c r="AT378" s="11" t="s">
        <v>22</v>
      </c>
      <c r="AU378" s="84" t="s">
        <v>22</v>
      </c>
      <c r="AV378" s="30" t="s">
        <v>22</v>
      </c>
      <c r="AW378" s="11" t="s">
        <v>22</v>
      </c>
      <c r="AX378" s="11">
        <v>10</v>
      </c>
      <c r="AY378" s="58" t="s">
        <v>739</v>
      </c>
      <c r="AZ378" s="11" t="str">
        <f t="shared" ref="AZ378:AZ381" si="542">LEFT(AY378,FIND(" ", AY378)-1)</f>
        <v>189</v>
      </c>
      <c r="BA378" s="11" t="str">
        <f t="shared" ref="BA378:BA381" si="543">MID(LEFT(AY378,FIND("–",AY378)-1),FIND("(",AY378)+1,LEN(AY378))</f>
        <v>76</v>
      </c>
      <c r="BB378" s="11" t="str">
        <f t="shared" ref="BB378:BB381" si="544">MID(LEFT(AY378,FIND(")",AY378)-1),FIND("–",AY378)+1,LEN(AY378))</f>
        <v>466</v>
      </c>
      <c r="BC378" s="11">
        <v>10</v>
      </c>
      <c r="BD378" s="58" t="s">
        <v>743</v>
      </c>
      <c r="BE378" s="11" t="str">
        <f t="shared" ref="BE378:BE381" si="545">LEFT(BD378,FIND(" ", BD378)-1)</f>
        <v>323,945</v>
      </c>
      <c r="BF378" s="11" t="str">
        <f t="shared" ref="BF378:BF381" si="546">MID(LEFT(BD378,FIND("–",BD378)-1),FIND("(",BD378)+1,LEN(BD378))</f>
        <v>182,202</v>
      </c>
      <c r="BG378" s="11" t="str">
        <f t="shared" ref="BG378:BG381" si="547">MID(LEFT(BD378,FIND(")",BD378)-1),FIND("–",BD378)+1,LEN(BD378))</f>
        <v>575,958</v>
      </c>
      <c r="BH378" s="21" t="s">
        <v>22</v>
      </c>
      <c r="BI378" s="40" t="s">
        <v>402</v>
      </c>
      <c r="BJ378" s="11" t="s">
        <v>26</v>
      </c>
      <c r="BK378" s="11" t="s">
        <v>22</v>
      </c>
      <c r="BL378" s="11" t="s">
        <v>22</v>
      </c>
      <c r="BM378" s="11" t="s">
        <v>22</v>
      </c>
      <c r="BN378" s="11" t="s">
        <v>22</v>
      </c>
      <c r="BO378" s="11" t="s">
        <v>22</v>
      </c>
      <c r="BP378" s="11" t="s">
        <v>22</v>
      </c>
      <c r="BQ378" s="11" t="s">
        <v>22</v>
      </c>
      <c r="BR378" s="11" t="s">
        <v>22</v>
      </c>
      <c r="BS378" s="11" t="s">
        <v>22</v>
      </c>
      <c r="BT378" s="11" t="s">
        <v>22</v>
      </c>
      <c r="BU378" s="11" t="s">
        <v>22</v>
      </c>
      <c r="BV378" s="11" t="s">
        <v>22</v>
      </c>
      <c r="BW378" s="11" t="s">
        <v>22</v>
      </c>
      <c r="BX378" s="11" t="s">
        <v>22</v>
      </c>
      <c r="BY378" s="11" t="s">
        <v>22</v>
      </c>
      <c r="BZ378" s="11" t="s">
        <v>22</v>
      </c>
      <c r="CA378" s="11" t="s">
        <v>22</v>
      </c>
      <c r="CB378" s="11" t="s">
        <v>22</v>
      </c>
      <c r="CC378" s="11" t="s">
        <v>22</v>
      </c>
      <c r="CD378" s="103" t="s">
        <v>22</v>
      </c>
      <c r="CE378" s="94" t="s">
        <v>22</v>
      </c>
      <c r="CF378" s="94" t="s">
        <v>22</v>
      </c>
      <c r="CG378" s="94" t="s">
        <v>22</v>
      </c>
      <c r="CH378" s="155" t="s">
        <v>26</v>
      </c>
      <c r="CI378" s="94" t="s">
        <v>22</v>
      </c>
      <c r="CJ378" s="94" t="s">
        <v>22</v>
      </c>
      <c r="CK378" s="94" t="s">
        <v>22</v>
      </c>
      <c r="CL378" s="94" t="s">
        <v>22</v>
      </c>
      <c r="CM378" s="94" t="s">
        <v>22</v>
      </c>
      <c r="CN378" s="94" t="s">
        <v>22</v>
      </c>
      <c r="CO378" s="94" t="s">
        <v>22</v>
      </c>
      <c r="CP378" s="94" t="s">
        <v>22</v>
      </c>
      <c r="CQ378" s="94" t="s">
        <v>22</v>
      </c>
      <c r="CR378" s="94" t="s">
        <v>22</v>
      </c>
      <c r="CS378" s="94" t="s">
        <v>22</v>
      </c>
      <c r="CT378" s="94" t="s">
        <v>22</v>
      </c>
      <c r="CU378" s="94" t="s">
        <v>22</v>
      </c>
      <c r="CV378" s="98" t="s">
        <v>22</v>
      </c>
      <c r="CW378" s="11" t="s">
        <v>592</v>
      </c>
      <c r="CX378" s="11" t="s">
        <v>22</v>
      </c>
      <c r="CY378" s="11" t="s">
        <v>783</v>
      </c>
      <c r="CZ378" s="98" t="s">
        <v>1262</v>
      </c>
      <c r="DA378" s="11" t="s">
        <v>68</v>
      </c>
    </row>
    <row r="379" spans="1:105" s="11" customFormat="1" ht="16" customHeight="1">
      <c r="A379" s="11" t="s">
        <v>2026</v>
      </c>
      <c r="L379" s="24"/>
      <c r="N379" s="125"/>
      <c r="Z379" s="25"/>
      <c r="AE379" s="25"/>
      <c r="AI379" s="25"/>
      <c r="AJ379" s="11" t="s">
        <v>27</v>
      </c>
      <c r="AK379" s="11" t="s">
        <v>737</v>
      </c>
      <c r="AL379" s="28">
        <v>2</v>
      </c>
      <c r="AM379" s="11" t="s">
        <v>343</v>
      </c>
      <c r="AN379" s="11" t="s">
        <v>44</v>
      </c>
      <c r="AO379" s="11" t="s">
        <v>78</v>
      </c>
      <c r="AP379" s="11" t="s">
        <v>949</v>
      </c>
      <c r="AQ379" s="11" t="s">
        <v>23</v>
      </c>
      <c r="AR379" s="11" t="s">
        <v>24</v>
      </c>
      <c r="AS379" s="11" t="s">
        <v>844</v>
      </c>
      <c r="AT379" s="11" t="s">
        <v>22</v>
      </c>
      <c r="AU379" s="84" t="s">
        <v>22</v>
      </c>
      <c r="AV379" s="30" t="s">
        <v>22</v>
      </c>
      <c r="AW379" s="11" t="s">
        <v>22</v>
      </c>
      <c r="AX379" s="11">
        <v>10</v>
      </c>
      <c r="AY379" s="58" t="s">
        <v>740</v>
      </c>
      <c r="AZ379" s="11" t="str">
        <f t="shared" si="542"/>
        <v>111</v>
      </c>
      <c r="BA379" s="11" t="str">
        <f t="shared" si="543"/>
        <v>55</v>
      </c>
      <c r="BB379" s="11" t="str">
        <f t="shared" si="544"/>
        <v>222</v>
      </c>
      <c r="BC379" s="11">
        <v>10</v>
      </c>
      <c r="BD379" s="58" t="s">
        <v>744</v>
      </c>
      <c r="BE379" s="11" t="str">
        <f t="shared" si="545"/>
        <v>1,128,391</v>
      </c>
      <c r="BF379" s="11" t="str">
        <f t="shared" si="546"/>
        <v>636,087</v>
      </c>
      <c r="BG379" s="11" t="str">
        <f t="shared" si="547"/>
        <v>2,001,717</v>
      </c>
      <c r="BH379" s="21" t="s">
        <v>22</v>
      </c>
      <c r="BI379" s="25" t="s">
        <v>22</v>
      </c>
      <c r="CD379" s="155"/>
      <c r="CH379" s="155"/>
      <c r="CV379" s="25"/>
      <c r="CW379" s="11" t="s">
        <v>578</v>
      </c>
      <c r="CZ379" s="25"/>
    </row>
    <row r="380" spans="1:105" s="11" customFormat="1" ht="16" customHeight="1">
      <c r="A380" s="11" t="s">
        <v>2026</v>
      </c>
      <c r="L380" s="24"/>
      <c r="N380" s="125"/>
      <c r="Z380" s="25"/>
      <c r="AE380" s="25"/>
      <c r="AI380" s="25"/>
      <c r="AJ380" s="11" t="s">
        <v>27</v>
      </c>
      <c r="AK380" s="11" t="s">
        <v>736</v>
      </c>
      <c r="AL380" s="28">
        <v>3</v>
      </c>
      <c r="AM380" s="11" t="s">
        <v>343</v>
      </c>
      <c r="AN380" s="11" t="s">
        <v>44</v>
      </c>
      <c r="AO380" s="11" t="s">
        <v>78</v>
      </c>
      <c r="AP380" s="11" t="s">
        <v>949</v>
      </c>
      <c r="AQ380" s="11" t="s">
        <v>23</v>
      </c>
      <c r="AR380" s="11" t="s">
        <v>24</v>
      </c>
      <c r="AS380" s="11" t="s">
        <v>844</v>
      </c>
      <c r="AT380" s="11" t="s">
        <v>22</v>
      </c>
      <c r="AU380" s="84" t="s">
        <v>22</v>
      </c>
      <c r="AV380" s="30" t="s">
        <v>22</v>
      </c>
      <c r="AW380" s="11" t="s">
        <v>22</v>
      </c>
      <c r="AX380" s="11">
        <v>10</v>
      </c>
      <c r="AY380" s="58" t="s">
        <v>741</v>
      </c>
      <c r="AZ380" s="11" t="str">
        <f t="shared" si="542"/>
        <v>655</v>
      </c>
      <c r="BA380" s="11" t="str">
        <f t="shared" si="543"/>
        <v>270</v>
      </c>
      <c r="BB380" s="11" t="str">
        <f t="shared" si="544"/>
        <v>1,591</v>
      </c>
      <c r="BC380" s="11">
        <v>9</v>
      </c>
      <c r="BD380" s="58" t="s">
        <v>745</v>
      </c>
      <c r="BE380" s="11" t="str">
        <f t="shared" si="545"/>
        <v>1,183,066</v>
      </c>
      <c r="BF380" s="11" t="str">
        <f t="shared" si="546"/>
        <v>379,698</v>
      </c>
      <c r="BG380" s="11" t="str">
        <f t="shared" si="547"/>
        <v>3,686,201</v>
      </c>
      <c r="BH380" s="21" t="s">
        <v>22</v>
      </c>
      <c r="BI380" s="25" t="s">
        <v>22</v>
      </c>
      <c r="CD380" s="155"/>
      <c r="CH380" s="155"/>
      <c r="CV380" s="25"/>
      <c r="CW380" s="11" t="s">
        <v>569</v>
      </c>
      <c r="CZ380" s="25"/>
    </row>
    <row r="381" spans="1:105" s="11" customFormat="1" ht="16" customHeight="1">
      <c r="A381" s="11" t="s">
        <v>2026</v>
      </c>
      <c r="L381" s="24"/>
      <c r="N381" s="125"/>
      <c r="Z381" s="25"/>
      <c r="AE381" s="25"/>
      <c r="AI381" s="25"/>
      <c r="AJ381" s="11" t="s">
        <v>27</v>
      </c>
      <c r="AK381" s="11" t="s">
        <v>738</v>
      </c>
      <c r="AL381" s="28">
        <v>4</v>
      </c>
      <c r="AM381" s="11" t="s">
        <v>343</v>
      </c>
      <c r="AN381" s="11" t="s">
        <v>44</v>
      </c>
      <c r="AO381" s="11" t="s">
        <v>78</v>
      </c>
      <c r="AP381" s="11" t="s">
        <v>949</v>
      </c>
      <c r="AQ381" s="11" t="s">
        <v>23</v>
      </c>
      <c r="AR381" s="11" t="s">
        <v>24</v>
      </c>
      <c r="AS381" s="11" t="s">
        <v>844</v>
      </c>
      <c r="AT381" s="11" t="s">
        <v>22</v>
      </c>
      <c r="AU381" s="84" t="s">
        <v>22</v>
      </c>
      <c r="AV381" s="30" t="s">
        <v>22</v>
      </c>
      <c r="AW381" s="11" t="s">
        <v>22</v>
      </c>
      <c r="AX381" s="11">
        <v>10</v>
      </c>
      <c r="AY381" s="58" t="s">
        <v>742</v>
      </c>
      <c r="AZ381" s="11" t="str">
        <f t="shared" si="542"/>
        <v>953</v>
      </c>
      <c r="BA381" s="11" t="str">
        <f t="shared" si="543"/>
        <v>493</v>
      </c>
      <c r="BB381" s="11" t="str">
        <f t="shared" si="544"/>
        <v>1,842</v>
      </c>
      <c r="BC381" s="11">
        <v>10</v>
      </c>
      <c r="BD381" s="58" t="s">
        <v>746</v>
      </c>
      <c r="BE381" s="11" t="str">
        <f t="shared" si="545"/>
        <v>3,638,522</v>
      </c>
      <c r="BF381" s="11" t="str">
        <f t="shared" si="546"/>
        <v>1,316,233</v>
      </c>
      <c r="BG381" s="11" t="str">
        <f t="shared" si="547"/>
        <v>10,058,130</v>
      </c>
      <c r="BH381" s="21" t="s">
        <v>22</v>
      </c>
      <c r="BI381" s="25" t="s">
        <v>22</v>
      </c>
      <c r="CD381" s="155"/>
      <c r="CH381" s="155"/>
      <c r="CV381" s="25"/>
      <c r="CW381" s="11" t="s">
        <v>780</v>
      </c>
      <c r="CZ381" s="25"/>
    </row>
    <row r="382" spans="1:105" s="11" customFormat="1" ht="16" customHeight="1">
      <c r="A382" s="11" t="s">
        <v>2026</v>
      </c>
      <c r="L382" s="24"/>
      <c r="N382" s="125"/>
      <c r="Z382" s="25"/>
      <c r="AE382" s="25"/>
      <c r="AI382" s="25"/>
      <c r="AJ382" s="11" t="s">
        <v>27</v>
      </c>
      <c r="AK382" s="11" t="s">
        <v>735</v>
      </c>
      <c r="AL382" s="11">
        <v>1</v>
      </c>
      <c r="AM382" s="17" t="s">
        <v>344</v>
      </c>
      <c r="AN382" s="11" t="s">
        <v>142</v>
      </c>
      <c r="AO382" s="11" t="s">
        <v>139</v>
      </c>
      <c r="AP382" s="11" t="s">
        <v>956</v>
      </c>
      <c r="AQ382" s="11" t="s">
        <v>23</v>
      </c>
      <c r="AR382" s="11" t="s">
        <v>24</v>
      </c>
      <c r="AS382" s="11" t="s">
        <v>487</v>
      </c>
      <c r="AT382" s="11" t="s">
        <v>22</v>
      </c>
      <c r="AU382" s="84" t="s">
        <v>22</v>
      </c>
      <c r="AV382" s="30" t="s">
        <v>22</v>
      </c>
      <c r="AW382" s="11" t="s">
        <v>22</v>
      </c>
      <c r="AX382" s="11" t="s">
        <v>22</v>
      </c>
      <c r="AY382" s="11" t="s">
        <v>510</v>
      </c>
      <c r="AZ382" s="11" t="s">
        <v>22</v>
      </c>
      <c r="BA382" s="11" t="s">
        <v>22</v>
      </c>
      <c r="BB382" s="11" t="s">
        <v>22</v>
      </c>
      <c r="BC382" s="11" t="s">
        <v>22</v>
      </c>
      <c r="BD382" s="11" t="s">
        <v>510</v>
      </c>
      <c r="BE382" s="11" t="s">
        <v>22</v>
      </c>
      <c r="BF382" s="11" t="s">
        <v>22</v>
      </c>
      <c r="BG382" s="11" t="s">
        <v>22</v>
      </c>
      <c r="BH382" s="21" t="s">
        <v>22</v>
      </c>
      <c r="BI382" s="25" t="s">
        <v>22</v>
      </c>
      <c r="CD382" s="155"/>
      <c r="CH382" s="155"/>
      <c r="CV382" s="25"/>
      <c r="CW382" s="11" t="s">
        <v>782</v>
      </c>
      <c r="CZ382" s="25"/>
    </row>
    <row r="383" spans="1:105" s="11" customFormat="1" ht="16" customHeight="1">
      <c r="A383" s="11" t="s">
        <v>2026</v>
      </c>
      <c r="L383" s="24"/>
      <c r="N383" s="125"/>
      <c r="Z383" s="25"/>
      <c r="AE383" s="25"/>
      <c r="AI383" s="25"/>
      <c r="AJ383" s="11" t="s">
        <v>27</v>
      </c>
      <c r="AK383" s="11" t="s">
        <v>737</v>
      </c>
      <c r="AL383" s="28">
        <v>2</v>
      </c>
      <c r="AM383" s="17" t="s">
        <v>344</v>
      </c>
      <c r="AN383" s="11" t="s">
        <v>142</v>
      </c>
      <c r="AO383" s="11" t="s">
        <v>139</v>
      </c>
      <c r="AP383" s="11" t="s">
        <v>956</v>
      </c>
      <c r="AQ383" s="11" t="s">
        <v>23</v>
      </c>
      <c r="AR383" s="11" t="s">
        <v>24</v>
      </c>
      <c r="AS383" s="11" t="s">
        <v>487</v>
      </c>
      <c r="AT383" s="11" t="s">
        <v>22</v>
      </c>
      <c r="AU383" s="84" t="s">
        <v>22</v>
      </c>
      <c r="AV383" s="30" t="s">
        <v>22</v>
      </c>
      <c r="AW383" s="11" t="s">
        <v>22</v>
      </c>
      <c r="AX383" s="11" t="s">
        <v>22</v>
      </c>
      <c r="AY383" s="11" t="s">
        <v>510</v>
      </c>
      <c r="AZ383" s="11" t="s">
        <v>22</v>
      </c>
      <c r="BA383" s="11" t="s">
        <v>22</v>
      </c>
      <c r="BB383" s="11" t="s">
        <v>22</v>
      </c>
      <c r="BC383" s="11" t="s">
        <v>22</v>
      </c>
      <c r="BD383" s="11" t="s">
        <v>510</v>
      </c>
      <c r="BE383" s="11" t="s">
        <v>22</v>
      </c>
      <c r="BF383" s="11" t="s">
        <v>22</v>
      </c>
      <c r="BG383" s="11" t="s">
        <v>22</v>
      </c>
      <c r="BH383" s="21" t="s">
        <v>22</v>
      </c>
      <c r="BI383" s="25" t="s">
        <v>22</v>
      </c>
      <c r="CD383" s="155"/>
      <c r="CH383" s="155"/>
      <c r="CV383" s="25"/>
      <c r="CW383" s="11" t="s">
        <v>781</v>
      </c>
      <c r="CZ383" s="25"/>
    </row>
    <row r="384" spans="1:105" s="11" customFormat="1" ht="16" customHeight="1">
      <c r="A384" s="11" t="s">
        <v>2026</v>
      </c>
      <c r="L384" s="24"/>
      <c r="N384" s="125"/>
      <c r="Z384" s="25"/>
      <c r="AE384" s="25"/>
      <c r="AI384" s="25"/>
      <c r="AJ384" s="11" t="s">
        <v>27</v>
      </c>
      <c r="AK384" s="11" t="s">
        <v>736</v>
      </c>
      <c r="AL384" s="28">
        <v>3</v>
      </c>
      <c r="AM384" s="17" t="s">
        <v>344</v>
      </c>
      <c r="AN384" s="11" t="s">
        <v>142</v>
      </c>
      <c r="AO384" s="11" t="s">
        <v>139</v>
      </c>
      <c r="AP384" s="11" t="s">
        <v>956</v>
      </c>
      <c r="AQ384" s="11" t="s">
        <v>23</v>
      </c>
      <c r="AR384" s="11" t="s">
        <v>24</v>
      </c>
      <c r="AS384" s="11" t="s">
        <v>487</v>
      </c>
      <c r="AT384" s="11" t="s">
        <v>22</v>
      </c>
      <c r="AU384" s="84" t="s">
        <v>22</v>
      </c>
      <c r="AV384" s="30" t="s">
        <v>22</v>
      </c>
      <c r="AW384" s="11" t="s">
        <v>22</v>
      </c>
      <c r="AX384" s="11">
        <v>10</v>
      </c>
      <c r="AY384" s="58" t="s">
        <v>65</v>
      </c>
      <c r="AZ384" s="11" t="str">
        <f t="shared" ref="AZ384:AZ385" si="548">LEFT(AY384,FIND(" ", AY384)-1)</f>
        <v>4</v>
      </c>
      <c r="BA384" s="11" t="str">
        <f t="shared" ref="BA384:BA385" si="549">MID(LEFT(AY384,FIND("–",AY384)-1),FIND("(",AY384)+1,LEN(AY384))</f>
        <v>4</v>
      </c>
      <c r="BB384" s="11" t="str">
        <f t="shared" ref="BB384:BB385" si="550">MID(LEFT(AY384,FIND(")",AY384)-1),FIND("–",AY384)+1,LEN(AY384))</f>
        <v>4</v>
      </c>
      <c r="BC384" s="11">
        <v>9</v>
      </c>
      <c r="BD384" s="62" t="s">
        <v>747</v>
      </c>
      <c r="BE384" s="27" t="str">
        <f t="shared" ref="BE384:BE385" si="551">LEFT(BD384,FIND(" ", BD384)-1)</f>
        <v>878</v>
      </c>
      <c r="BF384" s="27" t="str">
        <f t="shared" ref="BF384:BF385" si="552">MID(LEFT(BD384,FIND("–",BD384)-1),FIND("(",BD384)+1,LEN(BD384))</f>
        <v>516</v>
      </c>
      <c r="BG384" s="27" t="str">
        <f t="shared" ref="BG384:BG385" si="553">MID(LEFT(BD384,FIND(")",BD384)-1),FIND("–",BD384)+1,LEN(BD384))</f>
        <v>1,494</v>
      </c>
      <c r="BH384" s="21" t="s">
        <v>22</v>
      </c>
      <c r="BI384" s="25" t="s">
        <v>22</v>
      </c>
      <c r="CD384" s="155"/>
      <c r="CH384" s="155"/>
      <c r="CV384" s="25"/>
      <c r="CW384" s="11" t="s">
        <v>570</v>
      </c>
      <c r="CZ384" s="25"/>
    </row>
    <row r="385" spans="1:104" s="11" customFormat="1" ht="16" customHeight="1">
      <c r="A385" s="11" t="s">
        <v>2026</v>
      </c>
      <c r="L385" s="24"/>
      <c r="N385" s="125"/>
      <c r="Z385" s="25"/>
      <c r="AE385" s="25"/>
      <c r="AI385" s="25"/>
      <c r="AJ385" s="11" t="s">
        <v>27</v>
      </c>
      <c r="AK385" s="11" t="s">
        <v>738</v>
      </c>
      <c r="AL385" s="28">
        <v>4</v>
      </c>
      <c r="AM385" s="17" t="s">
        <v>344</v>
      </c>
      <c r="AN385" s="11" t="s">
        <v>142</v>
      </c>
      <c r="AO385" s="11" t="s">
        <v>139</v>
      </c>
      <c r="AP385" s="11" t="s">
        <v>956</v>
      </c>
      <c r="AQ385" s="11" t="s">
        <v>23</v>
      </c>
      <c r="AR385" s="11" t="s">
        <v>24</v>
      </c>
      <c r="AS385" s="11" t="s">
        <v>487</v>
      </c>
      <c r="AT385" s="11" t="s">
        <v>22</v>
      </c>
      <c r="AU385" s="84" t="s">
        <v>22</v>
      </c>
      <c r="AV385" s="30" t="s">
        <v>22</v>
      </c>
      <c r="AW385" s="11" t="s">
        <v>22</v>
      </c>
      <c r="AX385" s="11">
        <v>10</v>
      </c>
      <c r="AY385" s="58" t="s">
        <v>65</v>
      </c>
      <c r="AZ385" s="11" t="str">
        <f t="shared" si="548"/>
        <v>4</v>
      </c>
      <c r="BA385" s="11" t="str">
        <f t="shared" si="549"/>
        <v>4</v>
      </c>
      <c r="BB385" s="11" t="str">
        <f t="shared" si="550"/>
        <v>4</v>
      </c>
      <c r="BC385" s="11">
        <v>10</v>
      </c>
      <c r="BD385" s="62" t="s">
        <v>748</v>
      </c>
      <c r="BE385" s="27" t="str">
        <f t="shared" si="551"/>
        <v>317</v>
      </c>
      <c r="BF385" s="27" t="str">
        <f t="shared" si="552"/>
        <v>181</v>
      </c>
      <c r="BG385" s="27" t="str">
        <f t="shared" si="553"/>
        <v>557</v>
      </c>
      <c r="BH385" s="21" t="s">
        <v>22</v>
      </c>
      <c r="BI385" s="25" t="s">
        <v>22</v>
      </c>
      <c r="CD385" s="155"/>
      <c r="CH385" s="155"/>
      <c r="CV385" s="25"/>
      <c r="CZ385" s="25"/>
    </row>
    <row r="386" spans="1:104" s="11" customFormat="1" ht="16" customHeight="1">
      <c r="A386" s="11" t="s">
        <v>2026</v>
      </c>
      <c r="L386" s="25"/>
      <c r="N386" s="125"/>
      <c r="Z386" s="25"/>
      <c r="AE386" s="25"/>
      <c r="AI386" s="25"/>
      <c r="AJ386" s="11" t="s">
        <v>27</v>
      </c>
      <c r="AK386" s="11" t="s">
        <v>735</v>
      </c>
      <c r="AL386" s="11">
        <v>1</v>
      </c>
      <c r="AM386" s="11" t="s">
        <v>55</v>
      </c>
      <c r="AN386" s="11" t="s">
        <v>753</v>
      </c>
      <c r="AO386" s="11" t="s">
        <v>132</v>
      </c>
      <c r="AP386" s="11" t="s">
        <v>956</v>
      </c>
      <c r="AQ386" s="11" t="s">
        <v>23</v>
      </c>
      <c r="AR386" s="11" t="s">
        <v>24</v>
      </c>
      <c r="AS386" s="11" t="s">
        <v>487</v>
      </c>
      <c r="AT386" s="11" t="s">
        <v>22</v>
      </c>
      <c r="AU386" s="84" t="s">
        <v>22</v>
      </c>
      <c r="AV386" s="30" t="s">
        <v>22</v>
      </c>
      <c r="AW386" s="11" t="s">
        <v>22</v>
      </c>
      <c r="AX386" s="11">
        <v>10</v>
      </c>
      <c r="AY386" s="58" t="s">
        <v>66</v>
      </c>
      <c r="AZ386" s="11" t="str">
        <f t="shared" ref="AZ386:AZ389" si="554">LEFT(AY386,FIND(" ", AY386)-1)</f>
        <v>10</v>
      </c>
      <c r="BA386" s="11" t="str">
        <f t="shared" ref="BA386:BA389" si="555">MID(LEFT(AY386,FIND("–",AY386)-1),FIND("(",AY386)+1,LEN(AY386))</f>
        <v>10</v>
      </c>
      <c r="BB386" s="11" t="str">
        <f t="shared" ref="BB386:BB389" si="556">MID(LEFT(AY386,FIND(")",AY386)-1),FIND("–",AY386)+1,LEN(AY386))</f>
        <v>10</v>
      </c>
      <c r="BC386" s="11">
        <v>10</v>
      </c>
      <c r="BD386" s="62" t="s">
        <v>749</v>
      </c>
      <c r="BE386" s="27" t="str">
        <f t="shared" ref="BE386:BE389" si="557">LEFT(BD386,FIND(" ", BD386)-1)</f>
        <v>92</v>
      </c>
      <c r="BF386" s="27" t="str">
        <f t="shared" ref="BF386:BF389" si="558">MID(LEFT(BD386,FIND("–",BD386)-1),FIND("(",BD386)+1,LEN(BD386))</f>
        <v>45</v>
      </c>
      <c r="BG386" s="27" t="str">
        <f t="shared" ref="BG386:BG389" si="559">MID(LEFT(BD386,FIND(")",BD386)-1),FIND("–",BD386)+1,LEN(BD386))</f>
        <v>188</v>
      </c>
      <c r="BH386" s="21" t="s">
        <v>22</v>
      </c>
      <c r="BI386" s="25" t="s">
        <v>22</v>
      </c>
      <c r="CD386" s="155"/>
      <c r="CH386" s="155"/>
      <c r="CV386" s="25"/>
      <c r="CZ386" s="25"/>
    </row>
    <row r="387" spans="1:104" s="11" customFormat="1" ht="16" customHeight="1">
      <c r="A387" s="11" t="s">
        <v>2026</v>
      </c>
      <c r="L387" s="25"/>
      <c r="N387" s="125"/>
      <c r="Z387" s="25"/>
      <c r="AE387" s="25"/>
      <c r="AI387" s="25"/>
      <c r="AJ387" s="11" t="s">
        <v>27</v>
      </c>
      <c r="AK387" s="11" t="s">
        <v>737</v>
      </c>
      <c r="AL387" s="11">
        <v>2</v>
      </c>
      <c r="AM387" s="11" t="s">
        <v>55</v>
      </c>
      <c r="AN387" s="11" t="s">
        <v>753</v>
      </c>
      <c r="AO387" s="11" t="s">
        <v>132</v>
      </c>
      <c r="AP387" s="11" t="s">
        <v>956</v>
      </c>
      <c r="AQ387" s="11" t="s">
        <v>23</v>
      </c>
      <c r="AR387" s="11" t="s">
        <v>24</v>
      </c>
      <c r="AS387" s="11" t="s">
        <v>487</v>
      </c>
      <c r="AT387" s="11" t="s">
        <v>22</v>
      </c>
      <c r="AU387" s="84" t="s">
        <v>22</v>
      </c>
      <c r="AV387" s="30" t="s">
        <v>22</v>
      </c>
      <c r="AW387" s="11" t="s">
        <v>22</v>
      </c>
      <c r="AX387" s="11">
        <v>10</v>
      </c>
      <c r="AY387" s="58" t="s">
        <v>66</v>
      </c>
      <c r="AZ387" s="11" t="str">
        <f t="shared" si="554"/>
        <v>10</v>
      </c>
      <c r="BA387" s="11" t="str">
        <f t="shared" si="555"/>
        <v>10</v>
      </c>
      <c r="BB387" s="11" t="str">
        <f t="shared" si="556"/>
        <v>10</v>
      </c>
      <c r="BC387" s="11">
        <v>10</v>
      </c>
      <c r="BD387" s="62" t="s">
        <v>750</v>
      </c>
      <c r="BE387" s="27" t="str">
        <f t="shared" si="557"/>
        <v>86</v>
      </c>
      <c r="BF387" s="27" t="str">
        <f t="shared" si="558"/>
        <v>44</v>
      </c>
      <c r="BG387" s="27" t="str">
        <f t="shared" si="559"/>
        <v>171</v>
      </c>
      <c r="BH387" s="21" t="s">
        <v>22</v>
      </c>
      <c r="BI387" s="25" t="s">
        <v>22</v>
      </c>
      <c r="CD387" s="155"/>
      <c r="CH387" s="155"/>
      <c r="CV387" s="25"/>
      <c r="CZ387" s="25"/>
    </row>
    <row r="388" spans="1:104" s="11" customFormat="1" ht="16" customHeight="1">
      <c r="A388" s="11" t="s">
        <v>2026</v>
      </c>
      <c r="L388" s="25"/>
      <c r="N388" s="125"/>
      <c r="Z388" s="25"/>
      <c r="AE388" s="25"/>
      <c r="AI388" s="25"/>
      <c r="AJ388" s="11" t="s">
        <v>27</v>
      </c>
      <c r="AK388" s="11" t="s">
        <v>736</v>
      </c>
      <c r="AL388" s="30">
        <v>3</v>
      </c>
      <c r="AM388" s="11" t="s">
        <v>55</v>
      </c>
      <c r="AN388" s="11" t="s">
        <v>753</v>
      </c>
      <c r="AO388" s="11" t="s">
        <v>132</v>
      </c>
      <c r="AP388" s="11" t="s">
        <v>956</v>
      </c>
      <c r="AQ388" s="11" t="s">
        <v>23</v>
      </c>
      <c r="AR388" s="11" t="s">
        <v>24</v>
      </c>
      <c r="AS388" s="11" t="s">
        <v>487</v>
      </c>
      <c r="AT388" s="11" t="s">
        <v>22</v>
      </c>
      <c r="AU388" s="84" t="s">
        <v>22</v>
      </c>
      <c r="AV388" s="30" t="s">
        <v>22</v>
      </c>
      <c r="AW388" s="11" t="s">
        <v>22</v>
      </c>
      <c r="AX388" s="11">
        <v>10</v>
      </c>
      <c r="AY388" s="58" t="s">
        <v>66</v>
      </c>
      <c r="AZ388" s="11" t="str">
        <f t="shared" si="554"/>
        <v>10</v>
      </c>
      <c r="BA388" s="11" t="str">
        <f t="shared" si="555"/>
        <v>10</v>
      </c>
      <c r="BB388" s="11" t="str">
        <f t="shared" si="556"/>
        <v>10</v>
      </c>
      <c r="BC388" s="11">
        <v>9</v>
      </c>
      <c r="BD388" s="62" t="s">
        <v>751</v>
      </c>
      <c r="BE388" s="27" t="str">
        <f t="shared" si="557"/>
        <v>324</v>
      </c>
      <c r="BF388" s="27" t="str">
        <f t="shared" si="558"/>
        <v>212</v>
      </c>
      <c r="BG388" s="27" t="str">
        <f t="shared" si="559"/>
        <v>496</v>
      </c>
      <c r="BH388" s="21" t="s">
        <v>22</v>
      </c>
      <c r="BI388" s="25" t="s">
        <v>22</v>
      </c>
      <c r="CD388" s="155"/>
      <c r="CH388" s="155"/>
      <c r="CV388" s="25"/>
      <c r="CZ388" s="25"/>
    </row>
    <row r="389" spans="1:104" s="11" customFormat="1" ht="16" customHeight="1">
      <c r="A389" s="11" t="s">
        <v>2026</v>
      </c>
      <c r="L389" s="25"/>
      <c r="N389" s="125"/>
      <c r="Z389" s="25"/>
      <c r="AE389" s="25"/>
      <c r="AI389" s="25"/>
      <c r="AJ389" s="11" t="s">
        <v>27</v>
      </c>
      <c r="AK389" s="11" t="s">
        <v>738</v>
      </c>
      <c r="AL389" s="30">
        <v>4</v>
      </c>
      <c r="AM389" s="11" t="s">
        <v>55</v>
      </c>
      <c r="AN389" s="11" t="s">
        <v>753</v>
      </c>
      <c r="AO389" s="11" t="s">
        <v>132</v>
      </c>
      <c r="AP389" s="11" t="s">
        <v>956</v>
      </c>
      <c r="AQ389" s="11" t="s">
        <v>23</v>
      </c>
      <c r="AR389" s="11" t="s">
        <v>24</v>
      </c>
      <c r="AS389" s="11" t="s">
        <v>487</v>
      </c>
      <c r="AT389" s="11" t="s">
        <v>22</v>
      </c>
      <c r="AU389" s="84" t="s">
        <v>22</v>
      </c>
      <c r="AV389" s="30" t="s">
        <v>22</v>
      </c>
      <c r="AW389" s="11" t="s">
        <v>22</v>
      </c>
      <c r="AX389" s="11">
        <v>10</v>
      </c>
      <c r="AY389" s="58" t="s">
        <v>66</v>
      </c>
      <c r="AZ389" s="11" t="str">
        <f t="shared" si="554"/>
        <v>10</v>
      </c>
      <c r="BA389" s="11" t="str">
        <f t="shared" si="555"/>
        <v>10</v>
      </c>
      <c r="BB389" s="11" t="str">
        <f t="shared" si="556"/>
        <v>10</v>
      </c>
      <c r="BC389" s="11">
        <v>10</v>
      </c>
      <c r="BD389" s="62" t="s">
        <v>752</v>
      </c>
      <c r="BE389" s="27" t="str">
        <f t="shared" si="557"/>
        <v>242</v>
      </c>
      <c r="BF389" s="27" t="str">
        <f t="shared" si="558"/>
        <v>147</v>
      </c>
      <c r="BG389" s="27" t="str">
        <f t="shared" si="559"/>
        <v>399</v>
      </c>
      <c r="BH389" s="21" t="s">
        <v>22</v>
      </c>
      <c r="BI389" s="25" t="s">
        <v>22</v>
      </c>
      <c r="CD389" s="155"/>
      <c r="CH389" s="155"/>
      <c r="CV389" s="25"/>
      <c r="CZ389" s="25"/>
    </row>
    <row r="390" spans="1:104" s="11" customFormat="1" ht="16" customHeight="1">
      <c r="A390" s="11" t="s">
        <v>2026</v>
      </c>
      <c r="L390" s="25"/>
      <c r="N390" s="125"/>
      <c r="Z390" s="25"/>
      <c r="AE390" s="25"/>
      <c r="AI390" s="25"/>
      <c r="AJ390" s="20" t="s">
        <v>60</v>
      </c>
      <c r="AK390" s="11" t="s">
        <v>735</v>
      </c>
      <c r="AL390" s="30">
        <v>1</v>
      </c>
      <c r="AM390" s="11" t="s">
        <v>573</v>
      </c>
      <c r="AN390" s="11" t="s">
        <v>571</v>
      </c>
      <c r="AO390" s="11" t="s">
        <v>754</v>
      </c>
      <c r="AP390" s="11" t="s">
        <v>754</v>
      </c>
      <c r="AQ390" s="11" t="s">
        <v>23</v>
      </c>
      <c r="AR390" s="11" t="s">
        <v>24</v>
      </c>
      <c r="AS390" s="11" t="s">
        <v>487</v>
      </c>
      <c r="AT390" s="11" t="s">
        <v>22</v>
      </c>
      <c r="AU390" s="84" t="s">
        <v>22</v>
      </c>
      <c r="AV390" s="30" t="s">
        <v>22</v>
      </c>
      <c r="AW390" s="11" t="s">
        <v>22</v>
      </c>
      <c r="AX390" s="11">
        <v>9</v>
      </c>
      <c r="AY390" s="78" t="s">
        <v>755</v>
      </c>
      <c r="AZ390" s="11" t="str">
        <f t="shared" ref="AZ390:AZ393" si="560">LEFT(AY390,FIND(" ", AY390)-1)</f>
        <v>-0.001</v>
      </c>
      <c r="BA390" s="11" t="str">
        <f t="shared" ref="BA390:BA393" si="561">MID(LEFT(AY390,FIND("–",AY390)-1),FIND("(",AY390)+1,LEN(AY390))</f>
        <v>-0.012</v>
      </c>
      <c r="BB390" s="11" t="str">
        <f t="shared" ref="BB390:BB393" si="562">MID(LEFT(AY390,FIND(")",AY390)-1),FIND("–",AY390)+1,LEN(AY390))</f>
        <v>0.010</v>
      </c>
      <c r="BC390" s="11">
        <v>9</v>
      </c>
      <c r="BD390" s="62" t="s">
        <v>759</v>
      </c>
      <c r="BE390" s="27" t="str">
        <f t="shared" ref="BE390:BE393" si="563">LEFT(BD390,FIND(" ", BD390)-1)</f>
        <v>0.264</v>
      </c>
      <c r="BF390" s="27" t="str">
        <f t="shared" ref="BF390:BF393" si="564">MID(LEFT(BD390,FIND("–",BD390)-1),FIND("(",BD390)+1,LEN(BD390))</f>
        <v>0.096</v>
      </c>
      <c r="BG390" s="27" t="str">
        <f t="shared" ref="BG390:BG393" si="565">MID(LEFT(BD390,FIND(")",BD390)-1),FIND("–",BD390)+1,LEN(BD390))</f>
        <v>0.433</v>
      </c>
      <c r="BH390" s="80">
        <v>0.8</v>
      </c>
      <c r="BI390" s="25" t="s">
        <v>22</v>
      </c>
      <c r="CD390" s="155"/>
      <c r="CH390" s="155"/>
      <c r="CV390" s="25"/>
      <c r="CZ390" s="25"/>
    </row>
    <row r="391" spans="1:104" s="11" customFormat="1" ht="16" customHeight="1">
      <c r="A391" s="11" t="s">
        <v>2026</v>
      </c>
      <c r="L391" s="25"/>
      <c r="N391" s="125"/>
      <c r="Z391" s="25"/>
      <c r="AE391" s="25"/>
      <c r="AI391" s="25"/>
      <c r="AJ391" s="20" t="s">
        <v>60</v>
      </c>
      <c r="AK391" s="11" t="s">
        <v>737</v>
      </c>
      <c r="AL391" s="30">
        <v>2</v>
      </c>
      <c r="AM391" s="11" t="s">
        <v>573</v>
      </c>
      <c r="AN391" s="11" t="s">
        <v>571</v>
      </c>
      <c r="AO391" s="11" t="s">
        <v>754</v>
      </c>
      <c r="AP391" s="11" t="s">
        <v>754</v>
      </c>
      <c r="AQ391" s="11" t="s">
        <v>23</v>
      </c>
      <c r="AR391" s="11" t="s">
        <v>24</v>
      </c>
      <c r="AS391" s="11" t="s">
        <v>487</v>
      </c>
      <c r="AT391" s="11" t="s">
        <v>22</v>
      </c>
      <c r="AU391" s="84" t="s">
        <v>22</v>
      </c>
      <c r="AV391" s="30" t="s">
        <v>22</v>
      </c>
      <c r="AW391" s="11" t="s">
        <v>22</v>
      </c>
      <c r="AX391" s="11">
        <v>10</v>
      </c>
      <c r="AY391" s="78" t="s">
        <v>756</v>
      </c>
      <c r="AZ391" s="11" t="str">
        <f t="shared" si="560"/>
        <v>0.004</v>
      </c>
      <c r="BA391" s="11" t="str">
        <f t="shared" si="561"/>
        <v>-0.004</v>
      </c>
      <c r="BB391" s="11" t="str">
        <f t="shared" si="562"/>
        <v>0.012</v>
      </c>
      <c r="BC391" s="11">
        <v>10</v>
      </c>
      <c r="BD391" s="62" t="s">
        <v>760</v>
      </c>
      <c r="BE391" s="27" t="str">
        <f t="shared" si="563"/>
        <v>0.095</v>
      </c>
      <c r="BF391" s="27" t="str">
        <f t="shared" si="564"/>
        <v>0.061</v>
      </c>
      <c r="BG391" s="27" t="str">
        <f t="shared" si="565"/>
        <v>0.129</v>
      </c>
      <c r="BH391" s="80">
        <v>0.8</v>
      </c>
      <c r="BI391" s="25" t="s">
        <v>22</v>
      </c>
      <c r="CD391" s="155"/>
      <c r="CH391" s="155"/>
      <c r="CV391" s="25"/>
      <c r="CZ391" s="25"/>
    </row>
    <row r="392" spans="1:104" s="11" customFormat="1" ht="16" customHeight="1">
      <c r="A392" s="11" t="s">
        <v>2026</v>
      </c>
      <c r="K392" s="13"/>
      <c r="L392" s="25"/>
      <c r="N392" s="125"/>
      <c r="R392" s="79"/>
      <c r="Z392" s="25"/>
      <c r="AE392" s="36"/>
      <c r="AI392" s="25"/>
      <c r="AJ392" s="11" t="s">
        <v>60</v>
      </c>
      <c r="AK392" s="11" t="s">
        <v>736</v>
      </c>
      <c r="AL392" s="30">
        <v>3</v>
      </c>
      <c r="AM392" s="11" t="s">
        <v>573</v>
      </c>
      <c r="AN392" s="11" t="s">
        <v>571</v>
      </c>
      <c r="AO392" s="11" t="s">
        <v>754</v>
      </c>
      <c r="AP392" s="11" t="s">
        <v>754</v>
      </c>
      <c r="AQ392" s="11" t="s">
        <v>23</v>
      </c>
      <c r="AR392" s="11" t="s">
        <v>24</v>
      </c>
      <c r="AS392" s="11" t="s">
        <v>487</v>
      </c>
      <c r="AT392" s="11" t="s">
        <v>22</v>
      </c>
      <c r="AU392" s="84" t="s">
        <v>22</v>
      </c>
      <c r="AV392" s="30" t="s">
        <v>22</v>
      </c>
      <c r="AW392" s="11" t="s">
        <v>22</v>
      </c>
      <c r="AX392" s="11">
        <v>9</v>
      </c>
      <c r="AY392" s="78" t="s">
        <v>757</v>
      </c>
      <c r="AZ392" s="11" t="str">
        <f t="shared" si="560"/>
        <v>0.008</v>
      </c>
      <c r="BA392" s="11" t="str">
        <f t="shared" si="561"/>
        <v>-0.002</v>
      </c>
      <c r="BB392" s="11" t="str">
        <f t="shared" si="562"/>
        <v>0.018</v>
      </c>
      <c r="BC392" s="11">
        <v>8</v>
      </c>
      <c r="BD392" s="62" t="s">
        <v>761</v>
      </c>
      <c r="BE392" s="27" t="str">
        <f t="shared" si="563"/>
        <v>0.336</v>
      </c>
      <c r="BF392" s="27" t="str">
        <f t="shared" si="564"/>
        <v>0.196</v>
      </c>
      <c r="BG392" s="27" t="str">
        <f t="shared" si="565"/>
        <v>0.476</v>
      </c>
      <c r="BH392" s="80">
        <v>0.8</v>
      </c>
      <c r="BI392" s="25" t="s">
        <v>22</v>
      </c>
      <c r="CD392" s="155"/>
      <c r="CH392" s="155"/>
      <c r="CV392" s="25"/>
      <c r="CZ392" s="25"/>
    </row>
    <row r="393" spans="1:104" s="11" customFormat="1">
      <c r="A393" s="11" t="s">
        <v>2026</v>
      </c>
      <c r="L393" s="25"/>
      <c r="N393" s="125"/>
      <c r="Z393" s="33"/>
      <c r="AE393" s="25"/>
      <c r="AI393" s="25"/>
      <c r="AJ393" s="11" t="s">
        <v>60</v>
      </c>
      <c r="AK393" s="11" t="s">
        <v>738</v>
      </c>
      <c r="AL393" s="30">
        <v>4</v>
      </c>
      <c r="AM393" s="11" t="s">
        <v>573</v>
      </c>
      <c r="AN393" s="11" t="s">
        <v>571</v>
      </c>
      <c r="AO393" s="11" t="s">
        <v>754</v>
      </c>
      <c r="AP393" s="11" t="s">
        <v>754</v>
      </c>
      <c r="AQ393" s="11" t="s">
        <v>23</v>
      </c>
      <c r="AR393" s="11" t="s">
        <v>24</v>
      </c>
      <c r="AS393" s="11" t="s">
        <v>487</v>
      </c>
      <c r="AT393" s="11" t="s">
        <v>22</v>
      </c>
      <c r="AU393" s="84" t="s">
        <v>22</v>
      </c>
      <c r="AV393" s="30" t="s">
        <v>22</v>
      </c>
      <c r="AW393" s="11" t="s">
        <v>22</v>
      </c>
      <c r="AX393" s="11">
        <v>10</v>
      </c>
      <c r="AY393" s="78" t="s">
        <v>758</v>
      </c>
      <c r="AZ393" s="11" t="str">
        <f t="shared" si="560"/>
        <v>0.004</v>
      </c>
      <c r="BA393" s="11" t="str">
        <f t="shared" si="561"/>
        <v>-0.002</v>
      </c>
      <c r="BB393" s="11" t="str">
        <f t="shared" si="562"/>
        <v>0.010</v>
      </c>
      <c r="BC393" s="11">
        <v>10</v>
      </c>
      <c r="BD393" s="62" t="s">
        <v>762</v>
      </c>
      <c r="BE393" s="27" t="str">
        <f t="shared" si="563"/>
        <v>0.317</v>
      </c>
      <c r="BF393" s="27" t="str">
        <f t="shared" si="564"/>
        <v>0.162</v>
      </c>
      <c r="BG393" s="27" t="str">
        <f t="shared" si="565"/>
        <v>0.472</v>
      </c>
      <c r="BH393" s="80">
        <v>0.8</v>
      </c>
      <c r="BI393" s="25" t="s">
        <v>22</v>
      </c>
      <c r="CD393" s="155"/>
      <c r="CH393" s="155"/>
      <c r="CV393" s="25"/>
      <c r="CZ393" s="25"/>
    </row>
    <row r="394" spans="1:104" s="11" customFormat="1">
      <c r="A394" s="11" t="s">
        <v>2026</v>
      </c>
      <c r="L394" s="25"/>
      <c r="N394" s="125"/>
      <c r="Z394" s="33"/>
      <c r="AE394" s="25"/>
      <c r="AI394" s="25"/>
      <c r="AJ394" s="20" t="s">
        <v>60</v>
      </c>
      <c r="AK394" s="11" t="s">
        <v>735</v>
      </c>
      <c r="AL394" s="30">
        <v>1</v>
      </c>
      <c r="AM394" s="11" t="s">
        <v>580</v>
      </c>
      <c r="AN394" s="11" t="s">
        <v>571</v>
      </c>
      <c r="AO394" s="11" t="s">
        <v>754</v>
      </c>
      <c r="AP394" s="11" t="s">
        <v>754</v>
      </c>
      <c r="AQ394" s="11" t="s">
        <v>23</v>
      </c>
      <c r="AR394" s="11" t="s">
        <v>24</v>
      </c>
      <c r="AS394" s="11" t="s">
        <v>487</v>
      </c>
      <c r="AT394" s="11" t="s">
        <v>22</v>
      </c>
      <c r="AU394" s="84" t="s">
        <v>22</v>
      </c>
      <c r="AV394" s="30" t="s">
        <v>22</v>
      </c>
      <c r="AW394" s="11" t="s">
        <v>22</v>
      </c>
      <c r="AX394" s="11">
        <v>9</v>
      </c>
      <c r="AY394" s="78" t="s">
        <v>763</v>
      </c>
      <c r="AZ394" s="11" t="str">
        <f t="shared" ref="AZ394:AZ400" si="566">LEFT(AY394,FIND(" ", AY394)-1)</f>
        <v>0.001</v>
      </c>
      <c r="BA394" s="11" t="str">
        <f t="shared" ref="BA394:BA400" si="567">MID(LEFT(AY394,FIND("–",AY394)-1),FIND("(",AY394)+1,LEN(AY394))</f>
        <v>-0.001</v>
      </c>
      <c r="BB394" s="11" t="str">
        <f t="shared" ref="BB394:BB400" si="568">MID(LEFT(AY394,FIND(")",AY394)-1),FIND("–",AY394)+1,LEN(AY394))</f>
        <v>0.004</v>
      </c>
      <c r="BC394" s="11">
        <v>9</v>
      </c>
      <c r="BD394" s="62" t="s">
        <v>767</v>
      </c>
      <c r="BE394" s="27" t="str">
        <f t="shared" ref="BE394:BE400" si="569">LEFT(BD394,FIND(" ", BD394)-1)</f>
        <v>0.022</v>
      </c>
      <c r="BF394" s="27" t="str">
        <f t="shared" ref="BF394:BF400" si="570">MID(LEFT(BD394,FIND("–",BD394)-1),FIND("(",BD394)+1,LEN(BD394))</f>
        <v>0.012</v>
      </c>
      <c r="BG394" s="27" t="str">
        <f t="shared" ref="BG394:BG400" si="571">MID(LEFT(BD394,FIND(")",BD394)-1),FIND("–",BD394)+1,LEN(BD394))</f>
        <v>0.033</v>
      </c>
      <c r="BH394" s="80">
        <v>0.8</v>
      </c>
      <c r="BI394" s="25" t="s">
        <v>22</v>
      </c>
      <c r="CD394" s="155"/>
      <c r="CH394" s="155"/>
      <c r="CV394" s="25"/>
      <c r="CZ394" s="25"/>
    </row>
    <row r="395" spans="1:104" s="11" customFormat="1">
      <c r="A395" s="11" t="s">
        <v>2026</v>
      </c>
      <c r="L395" s="25"/>
      <c r="N395" s="125"/>
      <c r="Z395" s="33"/>
      <c r="AE395" s="25"/>
      <c r="AI395" s="25"/>
      <c r="AJ395" s="20" t="s">
        <v>60</v>
      </c>
      <c r="AK395" s="11" t="s">
        <v>737</v>
      </c>
      <c r="AL395" s="30">
        <v>2</v>
      </c>
      <c r="AM395" s="11" t="s">
        <v>580</v>
      </c>
      <c r="AN395" s="11" t="s">
        <v>571</v>
      </c>
      <c r="AO395" s="11" t="s">
        <v>754</v>
      </c>
      <c r="AP395" s="11" t="s">
        <v>754</v>
      </c>
      <c r="AQ395" s="11" t="s">
        <v>23</v>
      </c>
      <c r="AR395" s="11" t="s">
        <v>24</v>
      </c>
      <c r="AS395" s="11" t="s">
        <v>487</v>
      </c>
      <c r="AT395" s="11" t="s">
        <v>22</v>
      </c>
      <c r="AU395" s="84" t="s">
        <v>22</v>
      </c>
      <c r="AV395" s="30" t="s">
        <v>22</v>
      </c>
      <c r="AW395" s="11" t="s">
        <v>22</v>
      </c>
      <c r="AX395" s="11">
        <v>10</v>
      </c>
      <c r="AY395" s="78" t="s">
        <v>764</v>
      </c>
      <c r="AZ395" s="11" t="str">
        <f t="shared" si="566"/>
        <v>0.009</v>
      </c>
      <c r="BA395" s="11" t="str">
        <f t="shared" si="567"/>
        <v>-0.007</v>
      </c>
      <c r="BB395" s="11" t="str">
        <f t="shared" si="568"/>
        <v>0.025</v>
      </c>
      <c r="BC395" s="11">
        <v>10</v>
      </c>
      <c r="BD395" s="62" t="s">
        <v>768</v>
      </c>
      <c r="BE395" s="27" t="str">
        <f t="shared" si="569"/>
        <v>0.015</v>
      </c>
      <c r="BF395" s="27" t="str">
        <f t="shared" si="570"/>
        <v>0.009</v>
      </c>
      <c r="BG395" s="27" t="str">
        <f t="shared" si="571"/>
        <v>0.021</v>
      </c>
      <c r="BH395" s="80">
        <v>0.8</v>
      </c>
      <c r="BI395" s="25" t="s">
        <v>22</v>
      </c>
      <c r="CD395" s="155"/>
      <c r="CH395" s="155"/>
      <c r="CV395" s="25"/>
      <c r="CZ395" s="25"/>
    </row>
    <row r="396" spans="1:104" s="11" customFormat="1">
      <c r="A396" s="11" t="s">
        <v>2026</v>
      </c>
      <c r="L396" s="25"/>
      <c r="N396" s="125"/>
      <c r="Z396" s="33"/>
      <c r="AE396" s="25"/>
      <c r="AI396" s="25"/>
      <c r="AJ396" s="11" t="s">
        <v>60</v>
      </c>
      <c r="AK396" s="11" t="s">
        <v>736</v>
      </c>
      <c r="AL396" s="30">
        <v>3</v>
      </c>
      <c r="AM396" s="11" t="s">
        <v>580</v>
      </c>
      <c r="AN396" s="11" t="s">
        <v>571</v>
      </c>
      <c r="AO396" s="11" t="s">
        <v>754</v>
      </c>
      <c r="AP396" s="11" t="s">
        <v>754</v>
      </c>
      <c r="AQ396" s="11" t="s">
        <v>23</v>
      </c>
      <c r="AR396" s="11" t="s">
        <v>24</v>
      </c>
      <c r="AS396" s="11" t="s">
        <v>487</v>
      </c>
      <c r="AT396" s="11" t="s">
        <v>22</v>
      </c>
      <c r="AU396" s="84" t="s">
        <v>22</v>
      </c>
      <c r="AV396" s="30" t="s">
        <v>22</v>
      </c>
      <c r="AW396" s="11" t="s">
        <v>22</v>
      </c>
      <c r="AX396" s="11">
        <v>9</v>
      </c>
      <c r="AY396" s="78" t="s">
        <v>765</v>
      </c>
      <c r="AZ396" s="11" t="str">
        <f t="shared" si="566"/>
        <v>0.000</v>
      </c>
      <c r="BA396" s="11" t="str">
        <f t="shared" si="567"/>
        <v>0.000</v>
      </c>
      <c r="BB396" s="11" t="str">
        <f t="shared" si="568"/>
        <v>0.000</v>
      </c>
      <c r="BC396" s="11">
        <v>8</v>
      </c>
      <c r="BD396" s="62" t="s">
        <v>769</v>
      </c>
      <c r="BE396" s="27" t="str">
        <f t="shared" si="569"/>
        <v>0.029</v>
      </c>
      <c r="BF396" s="27" t="str">
        <f t="shared" si="570"/>
        <v>0.010</v>
      </c>
      <c r="BG396" s="27" t="str">
        <f t="shared" si="571"/>
        <v>0.047</v>
      </c>
      <c r="BH396" s="80">
        <v>0.8</v>
      </c>
      <c r="BI396" s="25" t="s">
        <v>22</v>
      </c>
      <c r="CD396" s="155"/>
      <c r="CH396" s="155"/>
      <c r="CV396" s="25"/>
      <c r="CZ396" s="25"/>
    </row>
    <row r="397" spans="1:104" s="11" customFormat="1">
      <c r="A397" s="11" t="s">
        <v>2026</v>
      </c>
      <c r="L397" s="25"/>
      <c r="N397" s="125"/>
      <c r="Z397" s="33"/>
      <c r="AE397" s="25"/>
      <c r="AI397" s="25"/>
      <c r="AJ397" s="11" t="s">
        <v>60</v>
      </c>
      <c r="AK397" s="11" t="s">
        <v>738</v>
      </c>
      <c r="AL397" s="30">
        <v>4</v>
      </c>
      <c r="AM397" s="11" t="s">
        <v>580</v>
      </c>
      <c r="AN397" s="11" t="s">
        <v>571</v>
      </c>
      <c r="AO397" s="11" t="s">
        <v>754</v>
      </c>
      <c r="AP397" s="11" t="s">
        <v>754</v>
      </c>
      <c r="AQ397" s="11" t="s">
        <v>23</v>
      </c>
      <c r="AR397" s="11" t="s">
        <v>24</v>
      </c>
      <c r="AS397" s="11" t="s">
        <v>487</v>
      </c>
      <c r="AT397" s="11" t="s">
        <v>22</v>
      </c>
      <c r="AU397" s="84" t="s">
        <v>22</v>
      </c>
      <c r="AV397" s="30" t="s">
        <v>22</v>
      </c>
      <c r="AW397" s="11" t="s">
        <v>22</v>
      </c>
      <c r="AX397" s="11">
        <v>10</v>
      </c>
      <c r="AY397" s="78" t="s">
        <v>766</v>
      </c>
      <c r="AZ397" s="11" t="str">
        <f t="shared" si="566"/>
        <v>0.002</v>
      </c>
      <c r="BA397" s="11" t="str">
        <f t="shared" si="567"/>
        <v>-0.001</v>
      </c>
      <c r="BB397" s="11" t="str">
        <f t="shared" si="568"/>
        <v>0.005</v>
      </c>
      <c r="BC397" s="11">
        <v>10</v>
      </c>
      <c r="BD397" s="62" t="s">
        <v>770</v>
      </c>
      <c r="BE397" s="27" t="str">
        <f t="shared" si="569"/>
        <v>0.023</v>
      </c>
      <c r="BF397" s="27" t="str">
        <f t="shared" si="570"/>
        <v>0.011</v>
      </c>
      <c r="BG397" s="27" t="str">
        <f t="shared" si="571"/>
        <v>0.035</v>
      </c>
      <c r="BH397" s="80">
        <v>0.8</v>
      </c>
      <c r="BI397" s="25" t="s">
        <v>22</v>
      </c>
      <c r="CD397" s="155"/>
      <c r="CH397" s="155"/>
      <c r="CV397" s="25"/>
      <c r="CZ397" s="25"/>
    </row>
    <row r="398" spans="1:104" s="11" customFormat="1">
      <c r="A398" s="11" t="s">
        <v>2026</v>
      </c>
      <c r="L398" s="25"/>
      <c r="N398" s="125"/>
      <c r="Z398" s="33"/>
      <c r="AE398" s="25"/>
      <c r="AI398" s="25"/>
      <c r="AJ398" s="20" t="s">
        <v>60</v>
      </c>
      <c r="AK398" s="11" t="s">
        <v>735</v>
      </c>
      <c r="AL398" s="30">
        <v>1</v>
      </c>
      <c r="AM398" s="11" t="s">
        <v>575</v>
      </c>
      <c r="AN398" s="11" t="s">
        <v>571</v>
      </c>
      <c r="AO398" s="11" t="s">
        <v>771</v>
      </c>
      <c r="AP398" s="11" t="s">
        <v>771</v>
      </c>
      <c r="AQ398" s="11" t="s">
        <v>23</v>
      </c>
      <c r="AR398" s="11" t="s">
        <v>24</v>
      </c>
      <c r="AS398" s="11" t="s">
        <v>487</v>
      </c>
      <c r="AT398" s="11" t="s">
        <v>22</v>
      </c>
      <c r="AU398" s="84" t="s">
        <v>22</v>
      </c>
      <c r="AV398" s="30" t="s">
        <v>22</v>
      </c>
      <c r="AW398" s="11" t="s">
        <v>22</v>
      </c>
      <c r="AX398" s="11">
        <v>9</v>
      </c>
      <c r="AY398" s="78" t="s">
        <v>772</v>
      </c>
      <c r="AZ398" s="11" t="str">
        <f t="shared" si="566"/>
        <v>-0.004</v>
      </c>
      <c r="BA398" s="11" t="str">
        <f t="shared" si="567"/>
        <v>-0.022</v>
      </c>
      <c r="BB398" s="11" t="str">
        <f t="shared" si="568"/>
        <v>0.013</v>
      </c>
      <c r="BC398" s="11">
        <v>9</v>
      </c>
      <c r="BD398" s="62" t="s">
        <v>776</v>
      </c>
      <c r="BE398" s="27" t="str">
        <f t="shared" si="569"/>
        <v>0.089</v>
      </c>
      <c r="BF398" s="27" t="str">
        <f t="shared" si="570"/>
        <v>-0.025</v>
      </c>
      <c r="BG398" s="27" t="str">
        <f t="shared" si="571"/>
        <v>0.202</v>
      </c>
      <c r="BH398" s="80">
        <v>0.8</v>
      </c>
      <c r="BI398" s="25" t="s">
        <v>22</v>
      </c>
      <c r="CD398" s="155"/>
      <c r="CH398" s="155"/>
      <c r="CV398" s="25"/>
      <c r="CZ398" s="25"/>
    </row>
    <row r="399" spans="1:104" s="11" customFormat="1">
      <c r="A399" s="11" t="s">
        <v>2026</v>
      </c>
      <c r="L399" s="25"/>
      <c r="N399" s="125"/>
      <c r="Z399" s="33"/>
      <c r="AE399" s="25"/>
      <c r="AI399" s="25"/>
      <c r="AJ399" s="20" t="s">
        <v>60</v>
      </c>
      <c r="AK399" s="11" t="s">
        <v>737</v>
      </c>
      <c r="AL399" s="30">
        <v>2</v>
      </c>
      <c r="AM399" s="11" t="s">
        <v>575</v>
      </c>
      <c r="AN399" s="11" t="s">
        <v>571</v>
      </c>
      <c r="AO399" s="11" t="s">
        <v>771</v>
      </c>
      <c r="AP399" s="11" t="s">
        <v>771</v>
      </c>
      <c r="AQ399" s="11" t="s">
        <v>23</v>
      </c>
      <c r="AR399" s="11" t="s">
        <v>24</v>
      </c>
      <c r="AS399" s="11" t="s">
        <v>487</v>
      </c>
      <c r="AT399" s="11" t="s">
        <v>22</v>
      </c>
      <c r="AU399" s="84" t="s">
        <v>22</v>
      </c>
      <c r="AV399" s="30" t="s">
        <v>22</v>
      </c>
      <c r="AW399" s="11" t="s">
        <v>22</v>
      </c>
      <c r="AX399" s="11">
        <v>10</v>
      </c>
      <c r="AY399" s="78" t="s">
        <v>773</v>
      </c>
      <c r="AZ399" s="11" t="str">
        <f t="shared" si="566"/>
        <v>0.006</v>
      </c>
      <c r="BA399" s="11" t="str">
        <f t="shared" si="567"/>
        <v>-0.005</v>
      </c>
      <c r="BB399" s="11" t="str">
        <f t="shared" si="568"/>
        <v>0.017</v>
      </c>
      <c r="BC399" s="11">
        <v>10</v>
      </c>
      <c r="BD399" s="62" t="s">
        <v>777</v>
      </c>
      <c r="BE399" s="27" t="str">
        <f t="shared" si="569"/>
        <v>0.035</v>
      </c>
      <c r="BF399" s="27" t="str">
        <f t="shared" si="570"/>
        <v>0.005</v>
      </c>
      <c r="BG399" s="27" t="str">
        <f t="shared" si="571"/>
        <v>0.065</v>
      </c>
      <c r="BH399" s="80">
        <v>0.8</v>
      </c>
      <c r="BI399" s="25" t="s">
        <v>22</v>
      </c>
      <c r="CD399" s="155"/>
      <c r="CH399" s="155"/>
      <c r="CV399" s="25"/>
      <c r="CZ399" s="25"/>
    </row>
    <row r="400" spans="1:104" s="11" customFormat="1">
      <c r="A400" s="11" t="s">
        <v>2026</v>
      </c>
      <c r="L400" s="25"/>
      <c r="N400" s="125"/>
      <c r="Z400" s="33"/>
      <c r="AE400" s="25"/>
      <c r="AI400" s="25"/>
      <c r="AJ400" s="20" t="s">
        <v>60</v>
      </c>
      <c r="AK400" s="11" t="s">
        <v>736</v>
      </c>
      <c r="AL400" s="30">
        <v>3</v>
      </c>
      <c r="AM400" s="11" t="s">
        <v>575</v>
      </c>
      <c r="AN400" s="11" t="s">
        <v>571</v>
      </c>
      <c r="AO400" s="11" t="s">
        <v>771</v>
      </c>
      <c r="AP400" s="11" t="s">
        <v>771</v>
      </c>
      <c r="AQ400" s="11" t="s">
        <v>23</v>
      </c>
      <c r="AR400" s="11" t="s">
        <v>24</v>
      </c>
      <c r="AS400" s="11" t="s">
        <v>487</v>
      </c>
      <c r="AT400" s="11" t="s">
        <v>22</v>
      </c>
      <c r="AU400" s="84" t="s">
        <v>22</v>
      </c>
      <c r="AV400" s="30" t="s">
        <v>22</v>
      </c>
      <c r="AW400" s="11" t="s">
        <v>22</v>
      </c>
      <c r="AX400" s="11">
        <v>9</v>
      </c>
      <c r="AY400" s="78" t="s">
        <v>774</v>
      </c>
      <c r="AZ400" s="11" t="str">
        <f t="shared" si="566"/>
        <v>0.002</v>
      </c>
      <c r="BA400" s="11" t="str">
        <f t="shared" si="567"/>
        <v>-0.007</v>
      </c>
      <c r="BB400" s="11" t="str">
        <f t="shared" si="568"/>
        <v>0.011</v>
      </c>
      <c r="BC400" s="11">
        <v>8</v>
      </c>
      <c r="BD400" s="62" t="s">
        <v>778</v>
      </c>
      <c r="BE400" s="27" t="str">
        <f t="shared" si="569"/>
        <v>0.075</v>
      </c>
      <c r="BF400" s="27" t="str">
        <f t="shared" si="570"/>
        <v>0.031</v>
      </c>
      <c r="BG400" s="27" t="str">
        <f t="shared" si="571"/>
        <v>0.119</v>
      </c>
      <c r="BH400" s="80">
        <v>0.8</v>
      </c>
      <c r="BI400" s="25" t="s">
        <v>22</v>
      </c>
      <c r="CD400" s="155"/>
      <c r="CH400" s="155"/>
      <c r="CV400" s="25"/>
      <c r="CZ400" s="25"/>
    </row>
    <row r="401" spans="1:105" s="11" customFormat="1">
      <c r="A401" s="11" t="s">
        <v>2026</v>
      </c>
      <c r="L401" s="25"/>
      <c r="N401" s="125"/>
      <c r="Z401" s="33"/>
      <c r="AE401" s="25"/>
      <c r="AI401" s="25"/>
      <c r="AJ401" s="20" t="s">
        <v>60</v>
      </c>
      <c r="AK401" s="11" t="s">
        <v>738</v>
      </c>
      <c r="AL401" s="30">
        <v>4</v>
      </c>
      <c r="AM401" s="11" t="s">
        <v>575</v>
      </c>
      <c r="AN401" s="11" t="s">
        <v>571</v>
      </c>
      <c r="AO401" s="11" t="s">
        <v>771</v>
      </c>
      <c r="AP401" s="11" t="s">
        <v>771</v>
      </c>
      <c r="AQ401" s="11" t="s">
        <v>23</v>
      </c>
      <c r="AR401" s="11" t="s">
        <v>24</v>
      </c>
      <c r="AS401" s="11" t="s">
        <v>487</v>
      </c>
      <c r="AT401" s="11" t="s">
        <v>22</v>
      </c>
      <c r="AU401" s="84" t="s">
        <v>22</v>
      </c>
      <c r="AV401" s="30" t="s">
        <v>22</v>
      </c>
      <c r="AW401" s="11" t="s">
        <v>22</v>
      </c>
      <c r="AX401" s="11">
        <v>10</v>
      </c>
      <c r="AY401" s="78" t="s">
        <v>775</v>
      </c>
      <c r="AZ401" s="11" t="str">
        <f t="shared" ref="AZ401" si="572">LEFT(AY401,FIND(" ", AY401)-1)</f>
        <v>-0.005</v>
      </c>
      <c r="BA401" s="11" t="str">
        <f t="shared" ref="BA401" si="573">MID(LEFT(AY401,FIND("–",AY401)-1),FIND("(",AY401)+1,LEN(AY401))</f>
        <v>-0.024</v>
      </c>
      <c r="BB401" s="11" t="str">
        <f t="shared" ref="BB401" si="574">MID(LEFT(AY401,FIND(")",AY401)-1),FIND("–",AY401)+1,LEN(AY401))</f>
        <v>0.014</v>
      </c>
      <c r="BC401" s="11">
        <v>10</v>
      </c>
      <c r="BD401" s="62" t="s">
        <v>779</v>
      </c>
      <c r="BE401" s="27" t="str">
        <f t="shared" ref="BE401" si="575">LEFT(BD401,FIND(" ", BD401)-1)</f>
        <v>0.128</v>
      </c>
      <c r="BF401" s="27" t="str">
        <f t="shared" ref="BF401" si="576">MID(LEFT(BD401,FIND("–",BD401)-1),FIND("(",BD401)+1,LEN(BD401))</f>
        <v>-0.014</v>
      </c>
      <c r="BG401" s="27" t="str">
        <f t="shared" ref="BG401" si="577">MID(LEFT(BD401,FIND(")",BD401)-1),FIND("–",BD401)+1,LEN(BD401))</f>
        <v>0.270</v>
      </c>
      <c r="BH401" s="80">
        <v>0.8</v>
      </c>
      <c r="BI401" s="25" t="s">
        <v>22</v>
      </c>
      <c r="CD401" s="155"/>
      <c r="CH401" s="155"/>
      <c r="CV401" s="25"/>
      <c r="CZ401" s="25"/>
    </row>
    <row r="402" spans="1:105" s="52" customFormat="1" ht="16" customHeight="1">
      <c r="K402" s="53"/>
      <c r="L402" s="54"/>
      <c r="N402" s="132"/>
      <c r="R402" s="55"/>
      <c r="Z402" s="54"/>
      <c r="AE402" s="56"/>
      <c r="AI402" s="54"/>
      <c r="AK402" s="57"/>
      <c r="AL402" s="57"/>
      <c r="AU402" s="91"/>
      <c r="AV402" s="57"/>
      <c r="BC402" s="57"/>
      <c r="BI402" s="54"/>
      <c r="CD402" s="161"/>
      <c r="CH402" s="161"/>
      <c r="CV402" s="54"/>
      <c r="CZ402" s="54"/>
    </row>
    <row r="403" spans="1:105" s="11" customFormat="1" ht="16" customHeight="1">
      <c r="A403" s="11" t="s">
        <v>2124</v>
      </c>
      <c r="B403" s="11" t="s">
        <v>118</v>
      </c>
      <c r="C403" s="11" t="s">
        <v>2</v>
      </c>
      <c r="D403" s="11" t="s">
        <v>2175</v>
      </c>
      <c r="E403" s="11" t="s">
        <v>11</v>
      </c>
      <c r="F403" s="94" t="s">
        <v>2325</v>
      </c>
      <c r="G403" s="11" t="s">
        <v>2128</v>
      </c>
      <c r="H403" s="16" t="s">
        <v>2129</v>
      </c>
      <c r="I403" s="11" t="s">
        <v>2126</v>
      </c>
      <c r="J403" s="16" t="s">
        <v>2125</v>
      </c>
      <c r="K403" s="11" t="s">
        <v>2127</v>
      </c>
      <c r="L403" s="24">
        <v>44236</v>
      </c>
      <c r="M403" s="11" t="s">
        <v>2130</v>
      </c>
      <c r="N403" s="125">
        <v>43973</v>
      </c>
      <c r="O403" s="11" t="s">
        <v>24</v>
      </c>
      <c r="P403" s="11" t="s">
        <v>24</v>
      </c>
      <c r="Q403" s="11" t="s">
        <v>2027</v>
      </c>
      <c r="R403" s="11" t="s">
        <v>45</v>
      </c>
      <c r="S403" s="11" t="s">
        <v>2131</v>
      </c>
      <c r="T403" s="11" t="s">
        <v>23</v>
      </c>
      <c r="U403" s="11" t="s">
        <v>23</v>
      </c>
      <c r="V403" s="11">
        <v>600</v>
      </c>
      <c r="W403" s="11" t="s">
        <v>24</v>
      </c>
      <c r="X403" s="11" t="s">
        <v>2132</v>
      </c>
      <c r="Y403" s="170" t="s">
        <v>2133</v>
      </c>
      <c r="Z403" s="25" t="s">
        <v>2134</v>
      </c>
      <c r="AA403" s="11" t="s">
        <v>3</v>
      </c>
      <c r="AB403" s="11" t="s">
        <v>568</v>
      </c>
      <c r="AC403" s="11" t="s">
        <v>127</v>
      </c>
      <c r="AD403" s="11" t="s">
        <v>2135</v>
      </c>
      <c r="AE403" s="25" t="s">
        <v>2136</v>
      </c>
      <c r="AF403" s="11" t="s">
        <v>137</v>
      </c>
      <c r="AG403" s="10" t="s">
        <v>1005</v>
      </c>
      <c r="AH403" s="10" t="s">
        <v>2137</v>
      </c>
      <c r="AI403" s="38" t="s">
        <v>22</v>
      </c>
      <c r="AJ403" s="11" t="s">
        <v>27</v>
      </c>
      <c r="AK403" s="11" t="s">
        <v>2138</v>
      </c>
      <c r="AL403" s="11">
        <v>1</v>
      </c>
      <c r="AM403" s="11" t="s">
        <v>343</v>
      </c>
      <c r="AN403" s="11" t="s">
        <v>44</v>
      </c>
      <c r="AO403" s="11" t="s">
        <v>2145</v>
      </c>
      <c r="AP403" s="11" t="s">
        <v>2146</v>
      </c>
      <c r="AQ403" s="11" t="s">
        <v>24</v>
      </c>
      <c r="AR403" s="11" t="s">
        <v>23</v>
      </c>
      <c r="AS403" s="11" t="s">
        <v>2174</v>
      </c>
      <c r="AT403" s="11" t="s">
        <v>22</v>
      </c>
      <c r="AU403" s="84" t="s">
        <v>22</v>
      </c>
      <c r="AV403" s="30" t="s">
        <v>22</v>
      </c>
      <c r="AW403" s="11" t="s">
        <v>22</v>
      </c>
      <c r="AX403" s="11">
        <v>92</v>
      </c>
      <c r="AY403" s="58" t="s">
        <v>2163</v>
      </c>
      <c r="AZ403" s="11" t="str">
        <f t="shared" ref="AZ403:AZ408" si="578">LEFT(AY403,FIND(" ", AY403)-1)</f>
        <v>6.5</v>
      </c>
      <c r="BA403" s="11" t="str">
        <f t="shared" ref="BA403:BA408" si="579">MID(LEFT(AY403,FIND("–",AY403)-1),FIND("(",AY403)+1,LEN(AY403))</f>
        <v>5.9</v>
      </c>
      <c r="BB403" s="11" t="str">
        <f t="shared" ref="BB403:BB408" si="580">MID(LEFT(AY403,FIND(")",AY403)-1),FIND("–",AY403)+1,LEN(AY403))</f>
        <v>7.1</v>
      </c>
      <c r="BC403" s="11">
        <v>84</v>
      </c>
      <c r="BD403" s="58" t="s">
        <v>2166</v>
      </c>
      <c r="BE403" s="27" t="str">
        <f t="shared" ref="BE403:BE405" si="581">LEFT(BD403,FIND(" ", BD403)-1)</f>
        <v>6.5</v>
      </c>
      <c r="BF403" s="27" t="str">
        <f t="shared" ref="BF403:BF405" si="582">MID(LEFT(BD403,FIND("–",BD403)-1),FIND("(",BD403)+1,LEN(BD403))</f>
        <v>5.9</v>
      </c>
      <c r="BG403" s="27" t="str">
        <f t="shared" ref="BG403:BG405" si="583">MID(LEFT(BD403,FIND(")",BD403)-1),FIND("–",BD403)+1,LEN(BD403))</f>
        <v>7.2</v>
      </c>
      <c r="BH403" s="21" t="s">
        <v>22</v>
      </c>
      <c r="BI403" s="40" t="s">
        <v>402</v>
      </c>
      <c r="BJ403" s="11" t="s">
        <v>26</v>
      </c>
      <c r="BK403" s="11" t="s">
        <v>22</v>
      </c>
      <c r="BL403" s="11" t="s">
        <v>22</v>
      </c>
      <c r="BM403" s="11" t="s">
        <v>22</v>
      </c>
      <c r="BN403" s="11" t="s">
        <v>22</v>
      </c>
      <c r="BO403" s="11" t="s">
        <v>22</v>
      </c>
      <c r="BP403" s="11" t="s">
        <v>22</v>
      </c>
      <c r="BQ403" s="11" t="s">
        <v>22</v>
      </c>
      <c r="BR403" s="11" t="s">
        <v>22</v>
      </c>
      <c r="BS403" s="11" t="s">
        <v>22</v>
      </c>
      <c r="BT403" s="11" t="s">
        <v>22</v>
      </c>
      <c r="BU403" s="11" t="s">
        <v>22</v>
      </c>
      <c r="BV403" s="11" t="s">
        <v>22</v>
      </c>
      <c r="BW403" s="11" t="s">
        <v>22</v>
      </c>
      <c r="BX403" s="11" t="s">
        <v>22</v>
      </c>
      <c r="BY403" s="11" t="s">
        <v>22</v>
      </c>
      <c r="BZ403" s="11" t="s">
        <v>22</v>
      </c>
      <c r="CA403" s="11" t="s">
        <v>22</v>
      </c>
      <c r="CB403" s="11" t="s">
        <v>22</v>
      </c>
      <c r="CC403" s="11" t="s">
        <v>22</v>
      </c>
      <c r="CD403" s="103" t="s">
        <v>22</v>
      </c>
      <c r="CE403" s="94" t="s">
        <v>22</v>
      </c>
      <c r="CF403" s="94" t="s">
        <v>22</v>
      </c>
      <c r="CG403" s="94" t="s">
        <v>22</v>
      </c>
      <c r="CH403" s="155" t="s">
        <v>26</v>
      </c>
      <c r="CI403" s="94" t="s">
        <v>22</v>
      </c>
      <c r="CJ403" s="94" t="s">
        <v>22</v>
      </c>
      <c r="CK403" s="94" t="s">
        <v>22</v>
      </c>
      <c r="CL403" s="94" t="s">
        <v>22</v>
      </c>
      <c r="CM403" s="94" t="s">
        <v>22</v>
      </c>
      <c r="CN403" s="94" t="s">
        <v>22</v>
      </c>
      <c r="CO403" s="94" t="s">
        <v>22</v>
      </c>
      <c r="CP403" s="94" t="s">
        <v>22</v>
      </c>
      <c r="CQ403" s="94" t="s">
        <v>22</v>
      </c>
      <c r="CR403" s="94" t="s">
        <v>22</v>
      </c>
      <c r="CS403" s="94" t="s">
        <v>22</v>
      </c>
      <c r="CT403" s="94" t="s">
        <v>22</v>
      </c>
      <c r="CU403" s="94" t="s">
        <v>22</v>
      </c>
      <c r="CV403" s="98" t="s">
        <v>22</v>
      </c>
      <c r="CW403" s="11" t="s">
        <v>2176</v>
      </c>
      <c r="CX403" s="11" t="s">
        <v>2177</v>
      </c>
      <c r="CY403" s="11" t="s">
        <v>2178</v>
      </c>
      <c r="CZ403" s="98" t="s">
        <v>1262</v>
      </c>
      <c r="DA403" s="11" t="s">
        <v>68</v>
      </c>
    </row>
    <row r="404" spans="1:105" s="11" customFormat="1" ht="16" customHeight="1">
      <c r="A404" s="11" t="s">
        <v>2124</v>
      </c>
      <c r="L404" s="24"/>
      <c r="N404" s="125"/>
      <c r="Z404" s="25"/>
      <c r="AE404" s="25"/>
      <c r="AI404" s="25"/>
      <c r="AJ404" s="11" t="s">
        <v>27</v>
      </c>
      <c r="AK404" s="11" t="s">
        <v>2139</v>
      </c>
      <c r="AL404" s="28">
        <v>2</v>
      </c>
      <c r="AM404" s="11" t="s">
        <v>343</v>
      </c>
      <c r="AN404" s="11" t="s">
        <v>44</v>
      </c>
      <c r="AO404" s="11" t="s">
        <v>2145</v>
      </c>
      <c r="AP404" s="11" t="s">
        <v>2146</v>
      </c>
      <c r="AQ404" s="11" t="s">
        <v>24</v>
      </c>
      <c r="AR404" s="11" t="s">
        <v>23</v>
      </c>
      <c r="AS404" s="11" t="s">
        <v>2174</v>
      </c>
      <c r="AT404" s="11" t="s">
        <v>22</v>
      </c>
      <c r="AU404" s="84" t="s">
        <v>22</v>
      </c>
      <c r="AV404" s="30" t="s">
        <v>22</v>
      </c>
      <c r="AW404" s="11" t="s">
        <v>22</v>
      </c>
      <c r="AX404" s="11">
        <v>90</v>
      </c>
      <c r="AY404" s="58" t="s">
        <v>2164</v>
      </c>
      <c r="AZ404" s="11" t="str">
        <f t="shared" si="578"/>
        <v>7.0</v>
      </c>
      <c r="BA404" s="11" t="str">
        <f t="shared" si="579"/>
        <v>6.3</v>
      </c>
      <c r="BB404" s="11" t="str">
        <f t="shared" si="580"/>
        <v>7.8</v>
      </c>
      <c r="BC404" s="11">
        <v>84</v>
      </c>
      <c r="BD404" s="58" t="s">
        <v>2167</v>
      </c>
      <c r="BE404" s="27" t="str">
        <f t="shared" si="581"/>
        <v>146</v>
      </c>
      <c r="BF404" s="27" t="str">
        <f t="shared" si="582"/>
        <v>132</v>
      </c>
      <c r="BG404" s="27" t="str">
        <f t="shared" si="583"/>
        <v>161</v>
      </c>
      <c r="BH404" s="21" t="s">
        <v>22</v>
      </c>
      <c r="BI404" s="25" t="s">
        <v>22</v>
      </c>
      <c r="CD404" s="155"/>
      <c r="CH404" s="155"/>
      <c r="CV404" s="25"/>
      <c r="CZ404" s="25"/>
    </row>
    <row r="405" spans="1:105" s="11" customFormat="1" ht="16" customHeight="1">
      <c r="A405" s="11" t="s">
        <v>2124</v>
      </c>
      <c r="L405" s="24"/>
      <c r="N405" s="125"/>
      <c r="Z405" s="25"/>
      <c r="AE405" s="25"/>
      <c r="AI405" s="25"/>
      <c r="AJ405" s="11" t="s">
        <v>27</v>
      </c>
      <c r="AK405" s="11" t="s">
        <v>2140</v>
      </c>
      <c r="AL405" s="28">
        <v>3</v>
      </c>
      <c r="AM405" s="11" t="s">
        <v>343</v>
      </c>
      <c r="AN405" s="11" t="s">
        <v>44</v>
      </c>
      <c r="AO405" s="11" t="s">
        <v>2145</v>
      </c>
      <c r="AP405" s="11" t="s">
        <v>2146</v>
      </c>
      <c r="AQ405" s="11" t="s">
        <v>24</v>
      </c>
      <c r="AR405" s="11" t="s">
        <v>23</v>
      </c>
      <c r="AS405" s="11" t="s">
        <v>2174</v>
      </c>
      <c r="AT405" s="11" t="s">
        <v>22</v>
      </c>
      <c r="AU405" s="84" t="s">
        <v>22</v>
      </c>
      <c r="AV405" s="30" t="s">
        <v>22</v>
      </c>
      <c r="AW405" s="11" t="s">
        <v>22</v>
      </c>
      <c r="AX405" s="11">
        <v>95</v>
      </c>
      <c r="AY405" s="58" t="s">
        <v>2165</v>
      </c>
      <c r="AZ405" s="11" t="str">
        <f t="shared" si="578"/>
        <v>6.2</v>
      </c>
      <c r="BA405" s="11" t="str">
        <f t="shared" si="579"/>
        <v>5.7</v>
      </c>
      <c r="BB405" s="11" t="str">
        <f t="shared" si="580"/>
        <v>6.7</v>
      </c>
      <c r="BC405" s="11">
        <v>87</v>
      </c>
      <c r="BD405" s="58" t="s">
        <v>2168</v>
      </c>
      <c r="BE405" s="27" t="str">
        <f t="shared" si="581"/>
        <v>181</v>
      </c>
      <c r="BF405" s="27" t="str">
        <f t="shared" si="582"/>
        <v>164</v>
      </c>
      <c r="BG405" s="27" t="str">
        <f t="shared" si="583"/>
        <v>200</v>
      </c>
      <c r="BH405" s="21" t="s">
        <v>22</v>
      </c>
      <c r="BI405" s="25" t="s">
        <v>22</v>
      </c>
      <c r="CD405" s="155"/>
      <c r="CH405" s="155"/>
      <c r="CV405" s="25"/>
      <c r="CZ405" s="25"/>
    </row>
    <row r="406" spans="1:105" s="11" customFormat="1" ht="16" customHeight="1">
      <c r="A406" s="11" t="s">
        <v>2124</v>
      </c>
      <c r="L406" s="24"/>
      <c r="N406" s="125"/>
      <c r="Z406" s="25"/>
      <c r="AE406" s="25"/>
      <c r="AI406" s="25"/>
      <c r="AJ406" s="11" t="s">
        <v>27</v>
      </c>
      <c r="AK406" s="11" t="s">
        <v>2141</v>
      </c>
      <c r="AL406" s="28">
        <v>4</v>
      </c>
      <c r="AM406" s="11" t="s">
        <v>343</v>
      </c>
      <c r="AN406" s="11" t="s">
        <v>44</v>
      </c>
      <c r="AO406" s="11" t="s">
        <v>2145</v>
      </c>
      <c r="AP406" s="11" t="s">
        <v>2146</v>
      </c>
      <c r="AQ406" s="11" t="s">
        <v>24</v>
      </c>
      <c r="AR406" s="11" t="s">
        <v>23</v>
      </c>
      <c r="AS406" s="11" t="s">
        <v>2174</v>
      </c>
      <c r="AT406" s="11" t="s">
        <v>22</v>
      </c>
      <c r="AU406" s="84" t="s">
        <v>22</v>
      </c>
      <c r="AV406" s="30" t="s">
        <v>22</v>
      </c>
      <c r="AW406" s="11" t="s">
        <v>22</v>
      </c>
      <c r="AX406" s="11">
        <f>52+34+8</f>
        <v>94</v>
      </c>
      <c r="AY406" s="15" t="s">
        <v>2171</v>
      </c>
      <c r="AZ406" s="11" t="str">
        <f t="shared" si="578"/>
        <v>6</v>
      </c>
      <c r="BA406" s="11" t="str">
        <f t="shared" si="579"/>
        <v>5</v>
      </c>
      <c r="BB406" s="11" t="str">
        <f t="shared" si="580"/>
        <v>6</v>
      </c>
      <c r="BC406" s="11">
        <f>50+33+8</f>
        <v>91</v>
      </c>
      <c r="BD406" s="15" t="s">
        <v>2171</v>
      </c>
      <c r="BE406" s="27" t="str">
        <f t="shared" ref="BE406:BE408" si="584">LEFT(BD406,FIND(" ", BD406)-1)</f>
        <v>6</v>
      </c>
      <c r="BF406" s="27" t="str">
        <f t="shared" ref="BF406:BF408" si="585">MID(LEFT(BD406,FIND("–",BD406)-1),FIND("(",BD406)+1,LEN(BD406))</f>
        <v>5</v>
      </c>
      <c r="BG406" s="27" t="str">
        <f t="shared" ref="BG406:BG408" si="586">MID(LEFT(BD406,FIND(")",BD406)-1),FIND("–",BD406)+1,LEN(BD406))</f>
        <v>6</v>
      </c>
      <c r="BH406" s="21" t="s">
        <v>22</v>
      </c>
      <c r="BI406" s="25" t="s">
        <v>22</v>
      </c>
      <c r="CD406" s="155"/>
      <c r="CH406" s="155"/>
      <c r="CV406" s="25"/>
      <c r="CZ406" s="25"/>
    </row>
    <row r="407" spans="1:105" s="11" customFormat="1" ht="16" customHeight="1">
      <c r="A407" s="11" t="s">
        <v>2124</v>
      </c>
      <c r="L407" s="24"/>
      <c r="N407" s="125"/>
      <c r="Z407" s="25"/>
      <c r="AE407" s="25"/>
      <c r="AI407" s="25"/>
      <c r="AJ407" s="11" t="s">
        <v>27</v>
      </c>
      <c r="AK407" s="11" t="s">
        <v>2142</v>
      </c>
      <c r="AL407" s="11">
        <v>5</v>
      </c>
      <c r="AM407" s="11" t="s">
        <v>343</v>
      </c>
      <c r="AN407" s="11" t="s">
        <v>44</v>
      </c>
      <c r="AO407" s="11" t="s">
        <v>2145</v>
      </c>
      <c r="AP407" s="11" t="s">
        <v>2146</v>
      </c>
      <c r="AQ407" s="11" t="s">
        <v>24</v>
      </c>
      <c r="AR407" s="11" t="s">
        <v>23</v>
      </c>
      <c r="AS407" s="11" t="s">
        <v>2174</v>
      </c>
      <c r="AT407" s="11" t="s">
        <v>22</v>
      </c>
      <c r="AU407" s="84" t="s">
        <v>22</v>
      </c>
      <c r="AV407" s="30" t="s">
        <v>22</v>
      </c>
      <c r="AW407" s="11" t="s">
        <v>22</v>
      </c>
      <c r="AX407" s="11">
        <v>90</v>
      </c>
      <c r="AY407" s="15" t="s">
        <v>2172</v>
      </c>
      <c r="AZ407" s="11" t="str">
        <f t="shared" si="578"/>
        <v>7</v>
      </c>
      <c r="BA407" s="11" t="str">
        <f t="shared" si="579"/>
        <v>6</v>
      </c>
      <c r="BB407" s="11" t="str">
        <f t="shared" si="580"/>
        <v>8</v>
      </c>
      <c r="BC407" s="11">
        <v>92</v>
      </c>
      <c r="BD407" s="58" t="s">
        <v>2170</v>
      </c>
      <c r="BE407" s="27" t="str">
        <f t="shared" si="584"/>
        <v>107</v>
      </c>
      <c r="BF407" s="27" t="str">
        <f t="shared" si="585"/>
        <v>93</v>
      </c>
      <c r="BG407" s="27" t="str">
        <f t="shared" si="586"/>
        <v>123</v>
      </c>
      <c r="BH407" s="21" t="s">
        <v>22</v>
      </c>
      <c r="BI407" s="25" t="s">
        <v>22</v>
      </c>
      <c r="CD407" s="155"/>
      <c r="CH407" s="155"/>
      <c r="CV407" s="25"/>
      <c r="CZ407" s="25"/>
    </row>
    <row r="408" spans="1:105" s="11" customFormat="1" ht="16" customHeight="1">
      <c r="A408" s="11" t="s">
        <v>2124</v>
      </c>
      <c r="L408" s="24"/>
      <c r="N408" s="125"/>
      <c r="Z408" s="25"/>
      <c r="AE408" s="25"/>
      <c r="AI408" s="25"/>
      <c r="AJ408" s="11" t="s">
        <v>27</v>
      </c>
      <c r="AK408" s="11" t="s">
        <v>2143</v>
      </c>
      <c r="AL408" s="28">
        <v>6</v>
      </c>
      <c r="AM408" s="11" t="s">
        <v>343</v>
      </c>
      <c r="AN408" s="11" t="s">
        <v>44</v>
      </c>
      <c r="AO408" s="11" t="s">
        <v>2145</v>
      </c>
      <c r="AP408" s="11" t="s">
        <v>2146</v>
      </c>
      <c r="AQ408" s="11" t="s">
        <v>24</v>
      </c>
      <c r="AR408" s="11" t="s">
        <v>23</v>
      </c>
      <c r="AS408" s="11" t="s">
        <v>2174</v>
      </c>
      <c r="AT408" s="11" t="s">
        <v>22</v>
      </c>
      <c r="AU408" s="84" t="s">
        <v>22</v>
      </c>
      <c r="AV408" s="30" t="s">
        <v>22</v>
      </c>
      <c r="AW408" s="11" t="s">
        <v>22</v>
      </c>
      <c r="AX408" s="11">
        <v>95</v>
      </c>
      <c r="AY408" s="15" t="s">
        <v>2173</v>
      </c>
      <c r="AZ408" s="11" t="str">
        <f t="shared" si="578"/>
        <v>6</v>
      </c>
      <c r="BA408" s="11" t="str">
        <f t="shared" si="579"/>
        <v>6</v>
      </c>
      <c r="BB408" s="11" t="str">
        <f t="shared" si="580"/>
        <v>7</v>
      </c>
      <c r="BC408" s="11">
        <v>57</v>
      </c>
      <c r="BD408" s="58" t="s">
        <v>2169</v>
      </c>
      <c r="BE408" s="27" t="str">
        <f t="shared" si="584"/>
        <v>121</v>
      </c>
      <c r="BF408" s="27" t="str">
        <f t="shared" si="585"/>
        <v>105</v>
      </c>
      <c r="BG408" s="27" t="str">
        <f t="shared" si="586"/>
        <v>139</v>
      </c>
      <c r="BH408" s="21" t="s">
        <v>22</v>
      </c>
      <c r="BI408" s="25" t="s">
        <v>22</v>
      </c>
      <c r="CD408" s="155"/>
      <c r="CH408" s="155"/>
      <c r="CV408" s="25"/>
      <c r="CZ408" s="25"/>
    </row>
    <row r="409" spans="1:105" s="11" customFormat="1" ht="16" customHeight="1">
      <c r="A409" s="11" t="s">
        <v>2124</v>
      </c>
      <c r="L409" s="24"/>
      <c r="N409" s="125"/>
      <c r="Z409" s="25"/>
      <c r="AE409" s="25"/>
      <c r="AI409" s="25"/>
      <c r="AJ409" s="11" t="s">
        <v>27</v>
      </c>
      <c r="AK409" s="11" t="s">
        <v>2138</v>
      </c>
      <c r="AL409" s="11">
        <v>1</v>
      </c>
      <c r="AM409" s="17" t="s">
        <v>344</v>
      </c>
      <c r="AN409" s="109" t="s">
        <v>2144</v>
      </c>
      <c r="AO409" s="11" t="s">
        <v>2147</v>
      </c>
      <c r="AP409" s="11" t="s">
        <v>2148</v>
      </c>
      <c r="AQ409" s="11" t="s">
        <v>23</v>
      </c>
      <c r="AR409" s="11" t="s">
        <v>23</v>
      </c>
      <c r="AS409" s="11" t="s">
        <v>844</v>
      </c>
      <c r="AT409" s="11" t="s">
        <v>2149</v>
      </c>
      <c r="AU409" s="84" t="s">
        <v>2150</v>
      </c>
      <c r="AV409" s="11" t="str">
        <f t="shared" ref="AV409:AV414" si="587">MID(LEFT(AU409,FIND(" (",AU409)-1),FIND("/",AU409)+1,LEN(AU409))</f>
        <v>84</v>
      </c>
      <c r="AW409" s="11" t="str">
        <f t="shared" ref="AW409:AW414" si="588">MID(LEFT(AU409,FIND("%",AU409)-1),FIND("(",AU409)+1,LEN(AU409))</f>
        <v>2</v>
      </c>
      <c r="AX409" s="11">
        <v>92</v>
      </c>
      <c r="AY409" s="58" t="s">
        <v>2155</v>
      </c>
      <c r="AZ409" s="11" t="str">
        <f t="shared" ref="AZ409:AZ414" si="589">LEFT(AY409,FIND(" ", AY409)-1)</f>
        <v>45.6</v>
      </c>
      <c r="BA409" s="15">
        <v>45.6</v>
      </c>
      <c r="BB409" s="15">
        <v>45.6</v>
      </c>
      <c r="BC409" s="11">
        <v>84</v>
      </c>
      <c r="BD409" s="62" t="s">
        <v>2157</v>
      </c>
      <c r="BE409" s="27" t="str">
        <f t="shared" ref="BE409:BE414" si="590">LEFT(BD409,FIND(" ", BD409)-1)</f>
        <v>48.5</v>
      </c>
      <c r="BF409" s="27" t="str">
        <f t="shared" ref="BF409:BF414" si="591">MID(LEFT(BD409,FIND("–",BD409)-1),FIND("(",BD409)+1,LEN(BD409))</f>
        <v>44.4</v>
      </c>
      <c r="BG409" s="27" t="str">
        <f t="shared" ref="BG409:BG414" si="592">MID(LEFT(BD409,FIND(")",BD409)-1),FIND("–",BD409)+1,LEN(BD409))</f>
        <v>53.0</v>
      </c>
      <c r="BH409" s="21" t="s">
        <v>22</v>
      </c>
      <c r="BI409" s="25" t="s">
        <v>22</v>
      </c>
      <c r="CD409" s="155"/>
      <c r="CH409" s="155"/>
      <c r="CV409" s="25"/>
      <c r="CZ409" s="25"/>
    </row>
    <row r="410" spans="1:105" s="11" customFormat="1" ht="16" customHeight="1">
      <c r="A410" s="11" t="s">
        <v>2124</v>
      </c>
      <c r="L410" s="24"/>
      <c r="N410" s="125"/>
      <c r="Z410" s="25"/>
      <c r="AE410" s="25"/>
      <c r="AI410" s="25"/>
      <c r="AJ410" s="11" t="s">
        <v>27</v>
      </c>
      <c r="AK410" s="11" t="s">
        <v>2139</v>
      </c>
      <c r="AL410" s="28">
        <v>2</v>
      </c>
      <c r="AM410" s="17" t="s">
        <v>344</v>
      </c>
      <c r="AN410" s="109" t="s">
        <v>2144</v>
      </c>
      <c r="AO410" s="11" t="s">
        <v>2147</v>
      </c>
      <c r="AP410" s="11" t="s">
        <v>2148</v>
      </c>
      <c r="AQ410" s="11" t="s">
        <v>23</v>
      </c>
      <c r="AR410" s="11" t="s">
        <v>23</v>
      </c>
      <c r="AS410" s="11" t="s">
        <v>844</v>
      </c>
      <c r="AT410" s="11" t="s">
        <v>2149</v>
      </c>
      <c r="AU410" s="84" t="s">
        <v>2151</v>
      </c>
      <c r="AV410" s="11" t="str">
        <f t="shared" si="587"/>
        <v>80</v>
      </c>
      <c r="AW410" s="11" t="str">
        <f t="shared" si="588"/>
        <v>100</v>
      </c>
      <c r="AX410" s="11">
        <v>90</v>
      </c>
      <c r="AY410" s="58" t="s">
        <v>2156</v>
      </c>
      <c r="AZ410" s="11" t="str">
        <f t="shared" si="589"/>
        <v>46.2</v>
      </c>
      <c r="BA410" s="11" t="str">
        <f t="shared" ref="BA410" si="593">MID(LEFT(AY410,FIND("–",AY410)-1),FIND("(",AY410)+1,LEN(AY410))</f>
        <v>44.9</v>
      </c>
      <c r="BB410" s="11" t="str">
        <f t="shared" ref="BB410" si="594">MID(LEFT(AY410,FIND(")",AY410)-1),FIND("–",AY410)+1,LEN(AY410))</f>
        <v>47.6</v>
      </c>
      <c r="BC410" s="11">
        <v>80</v>
      </c>
      <c r="BD410" s="62" t="s">
        <v>2158</v>
      </c>
      <c r="BE410" s="27" t="str">
        <f t="shared" si="590"/>
        <v>1,613</v>
      </c>
      <c r="BF410" s="27" t="str">
        <f t="shared" si="591"/>
        <v>1,488</v>
      </c>
      <c r="BG410" s="27" t="str">
        <f t="shared" si="592"/>
        <v>1747</v>
      </c>
      <c r="BH410" s="21" t="s">
        <v>22</v>
      </c>
      <c r="BI410" s="25" t="s">
        <v>22</v>
      </c>
      <c r="CD410" s="155"/>
      <c r="CH410" s="155"/>
      <c r="CV410" s="25"/>
      <c r="CZ410" s="25"/>
    </row>
    <row r="411" spans="1:105" s="11" customFormat="1" ht="16" customHeight="1">
      <c r="A411" s="11" t="s">
        <v>2124</v>
      </c>
      <c r="L411" s="25"/>
      <c r="N411" s="125"/>
      <c r="Z411" s="25"/>
      <c r="AE411" s="25"/>
      <c r="AI411" s="25"/>
      <c r="AJ411" s="11" t="s">
        <v>27</v>
      </c>
      <c r="AK411" s="11" t="s">
        <v>2140</v>
      </c>
      <c r="AL411" s="28">
        <v>3</v>
      </c>
      <c r="AM411" s="17" t="s">
        <v>344</v>
      </c>
      <c r="AN411" s="109" t="s">
        <v>2144</v>
      </c>
      <c r="AO411" s="11" t="s">
        <v>2147</v>
      </c>
      <c r="AP411" s="11" t="s">
        <v>2148</v>
      </c>
      <c r="AQ411" s="11" t="s">
        <v>23</v>
      </c>
      <c r="AR411" s="11" t="s">
        <v>23</v>
      </c>
      <c r="AS411" s="11" t="s">
        <v>844</v>
      </c>
      <c r="AT411" s="11" t="s">
        <v>2149</v>
      </c>
      <c r="AU411" s="84" t="s">
        <v>2152</v>
      </c>
      <c r="AV411" s="11" t="str">
        <f t="shared" si="587"/>
        <v>82</v>
      </c>
      <c r="AW411" s="11" t="str">
        <f t="shared" si="588"/>
        <v>100</v>
      </c>
      <c r="AX411" s="11">
        <v>95</v>
      </c>
      <c r="AY411" s="58" t="s">
        <v>2155</v>
      </c>
      <c r="AZ411" s="11" t="str">
        <f t="shared" si="589"/>
        <v>45.6</v>
      </c>
      <c r="BA411" s="15">
        <v>45.6</v>
      </c>
      <c r="BB411" s="15">
        <v>45.6</v>
      </c>
      <c r="BC411" s="11">
        <v>82</v>
      </c>
      <c r="BD411" s="62" t="s">
        <v>2159</v>
      </c>
      <c r="BE411" s="27" t="str">
        <f t="shared" si="590"/>
        <v>1692</v>
      </c>
      <c r="BF411" s="27" t="str">
        <f t="shared" si="591"/>
        <v>1586</v>
      </c>
      <c r="BG411" s="27" t="str">
        <f t="shared" si="592"/>
        <v>1805</v>
      </c>
      <c r="BH411" s="21" t="s">
        <v>22</v>
      </c>
      <c r="BI411" s="25" t="s">
        <v>22</v>
      </c>
      <c r="CD411" s="155"/>
      <c r="CH411" s="155"/>
      <c r="CV411" s="25"/>
      <c r="CZ411" s="25"/>
    </row>
    <row r="412" spans="1:105" s="11" customFormat="1" ht="16" customHeight="1">
      <c r="A412" s="11" t="s">
        <v>2124</v>
      </c>
      <c r="L412" s="25"/>
      <c r="N412" s="125"/>
      <c r="Z412" s="25"/>
      <c r="AE412" s="25"/>
      <c r="AI412" s="25"/>
      <c r="AJ412" s="11" t="s">
        <v>27</v>
      </c>
      <c r="AK412" s="11" t="s">
        <v>2141</v>
      </c>
      <c r="AL412" s="28">
        <v>4</v>
      </c>
      <c r="AM412" s="17" t="s">
        <v>344</v>
      </c>
      <c r="AN412" s="109" t="s">
        <v>2144</v>
      </c>
      <c r="AO412" s="11" t="s">
        <v>2147</v>
      </c>
      <c r="AP412" s="11" t="s">
        <v>2148</v>
      </c>
      <c r="AQ412" s="11" t="s">
        <v>23</v>
      </c>
      <c r="AR412" s="11" t="s">
        <v>23</v>
      </c>
      <c r="AS412" s="11" t="s">
        <v>844</v>
      </c>
      <c r="AT412" s="11" t="s">
        <v>2149</v>
      </c>
      <c r="AU412" s="84" t="s">
        <v>2154</v>
      </c>
      <c r="AV412" s="11" t="str">
        <f t="shared" si="587"/>
        <v>87</v>
      </c>
      <c r="AW412" s="11" t="str">
        <f t="shared" si="588"/>
        <v>1</v>
      </c>
      <c r="AX412" s="11">
        <v>89</v>
      </c>
      <c r="AY412" s="58" t="s">
        <v>2155</v>
      </c>
      <c r="AZ412" s="11" t="str">
        <f t="shared" si="589"/>
        <v>45.6</v>
      </c>
      <c r="BA412" s="15">
        <v>45.6</v>
      </c>
      <c r="BB412" s="15">
        <v>45.6</v>
      </c>
      <c r="BC412" s="11">
        <v>87</v>
      </c>
      <c r="BD412" s="62" t="s">
        <v>2160</v>
      </c>
      <c r="BE412" s="27" t="str">
        <f t="shared" si="590"/>
        <v>47.1</v>
      </c>
      <c r="BF412" s="27" t="str">
        <f t="shared" si="591"/>
        <v>44.0</v>
      </c>
      <c r="BG412" s="27" t="str">
        <f t="shared" si="592"/>
        <v>50.5</v>
      </c>
      <c r="BH412" s="21" t="s">
        <v>22</v>
      </c>
      <c r="BI412" s="25" t="s">
        <v>22</v>
      </c>
      <c r="CD412" s="155"/>
      <c r="CH412" s="155"/>
      <c r="CV412" s="25"/>
      <c r="CZ412" s="25"/>
    </row>
    <row r="413" spans="1:105" s="11" customFormat="1" ht="16" customHeight="1">
      <c r="A413" s="11" t="s">
        <v>2124</v>
      </c>
      <c r="L413" s="25"/>
      <c r="N413" s="125"/>
      <c r="Z413" s="25"/>
      <c r="AE413" s="25"/>
      <c r="AI413" s="25"/>
      <c r="AJ413" s="11" t="s">
        <v>27</v>
      </c>
      <c r="AK413" s="11" t="s">
        <v>2142</v>
      </c>
      <c r="AL413" s="11">
        <v>5</v>
      </c>
      <c r="AM413" s="17" t="s">
        <v>344</v>
      </c>
      <c r="AN413" s="109" t="s">
        <v>2144</v>
      </c>
      <c r="AO413" s="11" t="s">
        <v>2147</v>
      </c>
      <c r="AP413" s="11" t="s">
        <v>2148</v>
      </c>
      <c r="AQ413" s="11" t="s">
        <v>23</v>
      </c>
      <c r="AR413" s="11" t="s">
        <v>23</v>
      </c>
      <c r="AS413" s="11" t="s">
        <v>844</v>
      </c>
      <c r="AT413" s="11" t="s">
        <v>2149</v>
      </c>
      <c r="AU413" s="84" t="s">
        <v>2153</v>
      </c>
      <c r="AV413" s="11" t="str">
        <f t="shared" si="587"/>
        <v>70</v>
      </c>
      <c r="AW413" s="11" t="str">
        <f t="shared" si="588"/>
        <v>100</v>
      </c>
      <c r="AX413" s="11">
        <v>89</v>
      </c>
      <c r="AY413" s="58" t="s">
        <v>2155</v>
      </c>
      <c r="AZ413" s="11" t="str">
        <f t="shared" si="589"/>
        <v>45.6</v>
      </c>
      <c r="BA413" s="15">
        <v>45.6</v>
      </c>
      <c r="BB413" s="15">
        <v>45.6</v>
      </c>
      <c r="BC413" s="11">
        <v>70</v>
      </c>
      <c r="BD413" s="62" t="s">
        <v>2162</v>
      </c>
      <c r="BE413" s="27" t="str">
        <f t="shared" si="590"/>
        <v>1,671</v>
      </c>
      <c r="BF413" s="27" t="str">
        <f t="shared" si="591"/>
        <v>1,545</v>
      </c>
      <c r="BG413" s="27" t="str">
        <f t="shared" si="592"/>
        <v>1,807</v>
      </c>
      <c r="BH413" s="21" t="s">
        <v>22</v>
      </c>
      <c r="BI413" s="25" t="s">
        <v>22</v>
      </c>
      <c r="CD413" s="155"/>
      <c r="CH413" s="155"/>
      <c r="CV413" s="25"/>
      <c r="CZ413" s="25"/>
    </row>
    <row r="414" spans="1:105" s="11" customFormat="1" ht="16" customHeight="1">
      <c r="A414" s="11" t="s">
        <v>2124</v>
      </c>
      <c r="L414" s="25"/>
      <c r="N414" s="125"/>
      <c r="Z414" s="25"/>
      <c r="AE414" s="25"/>
      <c r="AI414" s="25"/>
      <c r="AJ414" s="11" t="s">
        <v>27</v>
      </c>
      <c r="AK414" s="11" t="s">
        <v>2143</v>
      </c>
      <c r="AL414" s="28">
        <v>6</v>
      </c>
      <c r="AM414" s="17" t="s">
        <v>344</v>
      </c>
      <c r="AN414" s="109" t="s">
        <v>2144</v>
      </c>
      <c r="AO414" s="11" t="s">
        <v>2147</v>
      </c>
      <c r="AP414" s="11" t="s">
        <v>2148</v>
      </c>
      <c r="AQ414" s="11" t="s">
        <v>23</v>
      </c>
      <c r="AR414" s="11" t="s">
        <v>23</v>
      </c>
      <c r="AS414" s="11" t="s">
        <v>844</v>
      </c>
      <c r="AT414" s="11" t="s">
        <v>2149</v>
      </c>
      <c r="AU414" s="84" t="s">
        <v>2153</v>
      </c>
      <c r="AV414" s="11" t="str">
        <f t="shared" si="587"/>
        <v>70</v>
      </c>
      <c r="AW414" s="11" t="str">
        <f t="shared" si="588"/>
        <v>100</v>
      </c>
      <c r="AX414" s="11">
        <v>91</v>
      </c>
      <c r="AY414" s="58" t="s">
        <v>2155</v>
      </c>
      <c r="AZ414" s="11" t="str">
        <f t="shared" si="589"/>
        <v>45.6</v>
      </c>
      <c r="BA414" s="15">
        <v>45.6</v>
      </c>
      <c r="BB414" s="15">
        <v>45.6</v>
      </c>
      <c r="BC414" s="11">
        <v>70</v>
      </c>
      <c r="BD414" s="62" t="s">
        <v>2161</v>
      </c>
      <c r="BE414" s="27" t="str">
        <f t="shared" si="590"/>
        <v>1,613</v>
      </c>
      <c r="BF414" s="27" t="str">
        <f t="shared" si="591"/>
        <v>1,460</v>
      </c>
      <c r="BG414" s="27" t="str">
        <f t="shared" si="592"/>
        <v>1,782</v>
      </c>
      <c r="BH414" s="21" t="s">
        <v>22</v>
      </c>
      <c r="BI414" s="25" t="s">
        <v>22</v>
      </c>
      <c r="CD414" s="155"/>
      <c r="CH414" s="155"/>
      <c r="CV414" s="25"/>
      <c r="CZ414" s="25"/>
    </row>
    <row r="415" spans="1:105" s="11" customFormat="1" ht="16" customHeight="1">
      <c r="A415" s="11" t="s">
        <v>2124</v>
      </c>
      <c r="L415" s="25"/>
      <c r="N415" s="125"/>
      <c r="Z415" s="25"/>
      <c r="AE415" s="25"/>
      <c r="AI415" s="25"/>
      <c r="AJ415" s="11" t="s">
        <v>60</v>
      </c>
      <c r="AK415" s="11" t="s">
        <v>22</v>
      </c>
      <c r="AL415" s="11" t="s">
        <v>22</v>
      </c>
      <c r="AM415" s="11" t="s">
        <v>26</v>
      </c>
      <c r="AN415" s="11" t="s">
        <v>22</v>
      </c>
      <c r="AO415" s="11" t="s">
        <v>22</v>
      </c>
      <c r="AP415" s="11" t="s">
        <v>22</v>
      </c>
      <c r="AQ415" s="11" t="s">
        <v>23</v>
      </c>
      <c r="AR415" s="11" t="s">
        <v>23</v>
      </c>
      <c r="AS415" s="11" t="s">
        <v>22</v>
      </c>
      <c r="AT415" s="11" t="s">
        <v>22</v>
      </c>
      <c r="AU415" s="84" t="s">
        <v>22</v>
      </c>
      <c r="AV415" s="11" t="s">
        <v>22</v>
      </c>
      <c r="AW415" s="11" t="s">
        <v>22</v>
      </c>
      <c r="AX415" s="11" t="s">
        <v>22</v>
      </c>
      <c r="AY415" s="11" t="s">
        <v>22</v>
      </c>
      <c r="AZ415" s="11" t="s">
        <v>22</v>
      </c>
      <c r="BA415" s="11" t="s">
        <v>22</v>
      </c>
      <c r="BB415" s="11" t="s">
        <v>22</v>
      </c>
      <c r="BC415" s="11" t="s">
        <v>22</v>
      </c>
      <c r="BD415" s="17" t="s">
        <v>22</v>
      </c>
      <c r="BE415" s="11" t="s">
        <v>22</v>
      </c>
      <c r="BF415" s="11" t="s">
        <v>22</v>
      </c>
      <c r="BG415" s="11" t="s">
        <v>22</v>
      </c>
      <c r="BH415" s="11" t="s">
        <v>22</v>
      </c>
      <c r="BI415" s="25" t="s">
        <v>22</v>
      </c>
      <c r="CD415" s="155"/>
      <c r="CH415" s="155"/>
      <c r="CV415" s="25"/>
      <c r="CZ415" s="25"/>
    </row>
    <row r="416" spans="1:105" s="52" customFormat="1" ht="16" customHeight="1">
      <c r="K416" s="53"/>
      <c r="L416" s="54"/>
      <c r="N416" s="132"/>
      <c r="R416" s="55"/>
      <c r="Z416" s="54"/>
      <c r="AE416" s="56"/>
      <c r="AI416" s="54"/>
      <c r="AK416" s="57"/>
      <c r="AL416" s="57"/>
      <c r="AU416" s="91"/>
      <c r="AV416" s="57"/>
      <c r="BC416" s="57"/>
      <c r="BI416" s="54"/>
      <c r="CD416" s="161"/>
      <c r="CH416" s="161"/>
      <c r="CV416" s="54"/>
      <c r="CZ416" s="54"/>
    </row>
    <row r="417" spans="1:105" s="11" customFormat="1">
      <c r="A417" s="11" t="s">
        <v>367</v>
      </c>
      <c r="B417" s="11" t="s">
        <v>365</v>
      </c>
      <c r="C417" s="11" t="s">
        <v>35</v>
      </c>
      <c r="D417" s="11" t="s">
        <v>525</v>
      </c>
      <c r="E417" s="11" t="s">
        <v>10</v>
      </c>
      <c r="F417" s="94" t="s">
        <v>2325</v>
      </c>
      <c r="G417" s="11" t="s">
        <v>368</v>
      </c>
      <c r="H417" s="14" t="s">
        <v>369</v>
      </c>
      <c r="I417" s="11" t="s">
        <v>722</v>
      </c>
      <c r="J417" s="16" t="s">
        <v>723</v>
      </c>
      <c r="K417" s="11" t="s">
        <v>724</v>
      </c>
      <c r="L417" s="24">
        <v>44076</v>
      </c>
      <c r="M417" s="11" t="s">
        <v>528</v>
      </c>
      <c r="N417" s="125">
        <v>43977</v>
      </c>
      <c r="O417" s="11" t="s">
        <v>24</v>
      </c>
      <c r="P417" s="11" t="s">
        <v>24</v>
      </c>
      <c r="Q417" s="11" t="s">
        <v>2027</v>
      </c>
      <c r="R417" s="11" t="s">
        <v>371</v>
      </c>
      <c r="S417" s="11" t="s">
        <v>48</v>
      </c>
      <c r="T417" s="11" t="s">
        <v>23</v>
      </c>
      <c r="U417" s="11" t="s">
        <v>23</v>
      </c>
      <c r="V417" s="11">
        <v>131</v>
      </c>
      <c r="W417" s="11" t="s">
        <v>24</v>
      </c>
      <c r="X417" s="11" t="s">
        <v>370</v>
      </c>
      <c r="Y417" s="11" t="s">
        <v>448</v>
      </c>
      <c r="Z417" s="25" t="s">
        <v>431</v>
      </c>
      <c r="AA417" s="11" t="s">
        <v>366</v>
      </c>
      <c r="AB417" s="11" t="s">
        <v>450</v>
      </c>
      <c r="AC417" s="11" t="s">
        <v>127</v>
      </c>
      <c r="AD417" s="11" t="s">
        <v>1323</v>
      </c>
      <c r="AE417" s="36" t="s">
        <v>372</v>
      </c>
      <c r="AF417" s="11" t="s">
        <v>137</v>
      </c>
      <c r="AG417" s="11" t="s">
        <v>1018</v>
      </c>
      <c r="AH417" s="11" t="s">
        <v>1017</v>
      </c>
      <c r="AI417" s="25" t="s">
        <v>22</v>
      </c>
      <c r="AJ417" s="11" t="s">
        <v>27</v>
      </c>
      <c r="AK417" s="11" t="s">
        <v>105</v>
      </c>
      <c r="AL417" s="11">
        <v>1</v>
      </c>
      <c r="AM417" s="11" t="s">
        <v>432</v>
      </c>
      <c r="AN417" s="11" t="s">
        <v>44</v>
      </c>
      <c r="AO417" s="11" t="s">
        <v>78</v>
      </c>
      <c r="AP417" s="11" t="s">
        <v>949</v>
      </c>
      <c r="AQ417" s="11" t="s">
        <v>23</v>
      </c>
      <c r="AR417" s="11" t="s">
        <v>23</v>
      </c>
      <c r="AS417" s="11" t="s">
        <v>144</v>
      </c>
      <c r="AT417" s="17" t="s">
        <v>62</v>
      </c>
      <c r="AU417" s="86" t="s">
        <v>386</v>
      </c>
      <c r="AV417" s="11" t="str">
        <f t="shared" ref="AV417:AV421" si="595">MID(LEFT(AU417,FIND(" (",AU417)-1),FIND("/",AU417)+1,LEN(AU417))</f>
        <v>21</v>
      </c>
      <c r="AW417" s="18" t="str">
        <f t="shared" ref="AW417:AW421" si="596">MID(LEFT(AU417,FIND("%",AU417)-1),FIND("(",AU417)+1,LEN(AU417))</f>
        <v>0</v>
      </c>
      <c r="AX417" s="11">
        <v>23</v>
      </c>
      <c r="AY417" s="58" t="s">
        <v>377</v>
      </c>
      <c r="AZ417" s="11" t="str">
        <f t="shared" ref="AZ417:AZ427" si="597">LEFT(AY417,FIND(" ", AY417)-1)</f>
        <v>108.5</v>
      </c>
      <c r="BA417" s="11" t="str">
        <f t="shared" ref="BA417:BA427" si="598">MID(LEFT(AY417,FIND("–",AY417)-1),FIND("(",AY417)+1,LEN(AY417))</f>
        <v>91.6</v>
      </c>
      <c r="BB417" s="11" t="str">
        <f t="shared" ref="BB417:BB427" si="599">MID(LEFT(AY417,FIND(")",AY417)-1),FIND("–",AY417)+1,LEN(AY417))</f>
        <v>128.4</v>
      </c>
      <c r="BC417" s="11">
        <v>21</v>
      </c>
      <c r="BD417" s="58" t="s">
        <v>382</v>
      </c>
      <c r="BE417" s="11" t="str">
        <f t="shared" ref="BE417:BE427" si="600">LEFT(BD417,FIND(" ", BD417)-1)</f>
        <v>110.6</v>
      </c>
      <c r="BF417" s="11" t="str">
        <f t="shared" ref="BF417:BF427" si="601">MID(LEFT(BD417,FIND("–",BD417)-1),FIND("(",BD417)+1,LEN(BD417))</f>
        <v>89.7</v>
      </c>
      <c r="BG417" s="11" t="str">
        <f t="shared" ref="BG417:BG427" si="602">MID(LEFT(BD417,FIND(")",BD417)-1),FIND("–",BD417)+1,LEN(BD417))</f>
        <v>136.3</v>
      </c>
      <c r="BH417" s="11" t="s">
        <v>22</v>
      </c>
      <c r="BI417" s="25" t="s">
        <v>402</v>
      </c>
      <c r="BJ417" s="11" t="s">
        <v>26</v>
      </c>
      <c r="BK417" s="11" t="s">
        <v>22</v>
      </c>
      <c r="BL417" s="11" t="s">
        <v>22</v>
      </c>
      <c r="BM417" s="11" t="s">
        <v>22</v>
      </c>
      <c r="BN417" s="11" t="s">
        <v>22</v>
      </c>
      <c r="BO417" s="11" t="s">
        <v>22</v>
      </c>
      <c r="BP417" s="11" t="s">
        <v>22</v>
      </c>
      <c r="BQ417" s="11" t="s">
        <v>22</v>
      </c>
      <c r="BR417" s="11" t="s">
        <v>22</v>
      </c>
      <c r="BS417" s="11" t="s">
        <v>22</v>
      </c>
      <c r="BT417" s="11" t="s">
        <v>22</v>
      </c>
      <c r="BU417" s="11" t="s">
        <v>22</v>
      </c>
      <c r="BV417" s="11" t="s">
        <v>22</v>
      </c>
      <c r="BW417" s="11" t="s">
        <v>22</v>
      </c>
      <c r="BX417" s="11" t="s">
        <v>22</v>
      </c>
      <c r="BY417" s="11" t="s">
        <v>22</v>
      </c>
      <c r="BZ417" s="11" t="s">
        <v>22</v>
      </c>
      <c r="CA417" s="11" t="s">
        <v>22</v>
      </c>
      <c r="CB417" s="11" t="s">
        <v>22</v>
      </c>
      <c r="CC417" s="11" t="s">
        <v>22</v>
      </c>
      <c r="CD417" s="103" t="s">
        <v>22</v>
      </c>
      <c r="CE417" s="94" t="s">
        <v>22</v>
      </c>
      <c r="CF417" s="94" t="s">
        <v>22</v>
      </c>
      <c r="CG417" s="94" t="s">
        <v>22</v>
      </c>
      <c r="CH417" s="155" t="s">
        <v>26</v>
      </c>
      <c r="CI417" s="94" t="s">
        <v>22</v>
      </c>
      <c r="CJ417" s="94" t="s">
        <v>22</v>
      </c>
      <c r="CK417" s="94" t="s">
        <v>22</v>
      </c>
      <c r="CL417" s="94" t="s">
        <v>22</v>
      </c>
      <c r="CM417" s="94" t="s">
        <v>22</v>
      </c>
      <c r="CN417" s="94" t="s">
        <v>22</v>
      </c>
      <c r="CO417" s="94" t="s">
        <v>22</v>
      </c>
      <c r="CP417" s="94" t="s">
        <v>22</v>
      </c>
      <c r="CQ417" s="94" t="s">
        <v>22</v>
      </c>
      <c r="CR417" s="94" t="s">
        <v>22</v>
      </c>
      <c r="CS417" s="94" t="s">
        <v>22</v>
      </c>
      <c r="CT417" s="94" t="s">
        <v>22</v>
      </c>
      <c r="CU417" s="94" t="s">
        <v>22</v>
      </c>
      <c r="CV417" s="98" t="s">
        <v>22</v>
      </c>
      <c r="CW417" s="11" t="s">
        <v>591</v>
      </c>
      <c r="CX417" s="11" t="s">
        <v>22</v>
      </c>
      <c r="CY417" s="11" t="s">
        <v>613</v>
      </c>
      <c r="CZ417" s="98" t="s">
        <v>1262</v>
      </c>
      <c r="DA417" s="11" t="s">
        <v>68</v>
      </c>
    </row>
    <row r="418" spans="1:105" s="11" customFormat="1">
      <c r="A418" s="11" t="s">
        <v>367</v>
      </c>
      <c r="L418" s="25"/>
      <c r="N418" s="125"/>
      <c r="Z418" s="25"/>
      <c r="AE418" s="36"/>
      <c r="AI418" s="25"/>
      <c r="AJ418" s="11" t="s">
        <v>27</v>
      </c>
      <c r="AK418" s="11" t="s">
        <v>373</v>
      </c>
      <c r="AL418" s="11">
        <v>2</v>
      </c>
      <c r="AM418" s="11" t="s">
        <v>432</v>
      </c>
      <c r="AN418" s="11" t="s">
        <v>44</v>
      </c>
      <c r="AO418" s="11" t="s">
        <v>78</v>
      </c>
      <c r="AP418" s="11" t="s">
        <v>949</v>
      </c>
      <c r="AQ418" s="11" t="s">
        <v>23</v>
      </c>
      <c r="AR418" s="11" t="s">
        <v>23</v>
      </c>
      <c r="AS418" s="11" t="s">
        <v>144</v>
      </c>
      <c r="AT418" s="17" t="s">
        <v>62</v>
      </c>
      <c r="AU418" s="86" t="s">
        <v>387</v>
      </c>
      <c r="AV418" s="11" t="str">
        <f t="shared" si="595"/>
        <v>25</v>
      </c>
      <c r="AW418" s="18" t="str">
        <f t="shared" si="596"/>
        <v>16</v>
      </c>
      <c r="AX418" s="11">
        <v>25</v>
      </c>
      <c r="AY418" s="58" t="s">
        <v>378</v>
      </c>
      <c r="AZ418" s="11" t="str">
        <f t="shared" si="597"/>
        <v>115.6</v>
      </c>
      <c r="BA418" s="11" t="str">
        <f t="shared" si="598"/>
        <v>97.5</v>
      </c>
      <c r="BB418" s="11" t="str">
        <f t="shared" si="599"/>
        <v>137.1</v>
      </c>
      <c r="BC418" s="11">
        <v>25</v>
      </c>
      <c r="BD418" s="58" t="s">
        <v>383</v>
      </c>
      <c r="BE418" s="11" t="str">
        <f t="shared" si="600"/>
        <v>206.9</v>
      </c>
      <c r="BF418" s="11" t="str">
        <f t="shared" si="601"/>
        <v>138.9</v>
      </c>
      <c r="BG418" s="11" t="str">
        <f t="shared" si="602"/>
        <v>308.1</v>
      </c>
      <c r="BH418" s="11" t="s">
        <v>22</v>
      </c>
      <c r="BI418" s="25" t="s">
        <v>22</v>
      </c>
      <c r="CD418" s="155"/>
      <c r="CH418" s="155"/>
      <c r="CV418" s="25"/>
      <c r="CZ418" s="25"/>
    </row>
    <row r="419" spans="1:105" s="11" customFormat="1">
      <c r="A419" s="11" t="s">
        <v>367</v>
      </c>
      <c r="B419" s="12"/>
      <c r="C419" s="12"/>
      <c r="L419" s="25"/>
      <c r="N419" s="125"/>
      <c r="Z419" s="25"/>
      <c r="AE419" s="36"/>
      <c r="AI419" s="25"/>
      <c r="AJ419" s="11" t="s">
        <v>27</v>
      </c>
      <c r="AK419" s="11" t="s">
        <v>374</v>
      </c>
      <c r="AL419" s="11">
        <v>3</v>
      </c>
      <c r="AM419" s="11" t="s">
        <v>432</v>
      </c>
      <c r="AN419" s="11" t="s">
        <v>44</v>
      </c>
      <c r="AO419" s="11" t="s">
        <v>78</v>
      </c>
      <c r="AP419" s="11" t="s">
        <v>949</v>
      </c>
      <c r="AQ419" s="11" t="s">
        <v>23</v>
      </c>
      <c r="AR419" s="11" t="s">
        <v>23</v>
      </c>
      <c r="AS419" s="11" t="s">
        <v>144</v>
      </c>
      <c r="AT419" s="17" t="s">
        <v>62</v>
      </c>
      <c r="AU419" s="86" t="s">
        <v>388</v>
      </c>
      <c r="AV419" s="11" t="str">
        <f t="shared" si="595"/>
        <v>29</v>
      </c>
      <c r="AW419" s="18" t="str">
        <f t="shared" si="596"/>
        <v>97</v>
      </c>
      <c r="AX419" s="11">
        <v>29</v>
      </c>
      <c r="AY419" s="58" t="s">
        <v>379</v>
      </c>
      <c r="AZ419" s="11" t="str">
        <f t="shared" si="597"/>
        <v>113.6</v>
      </c>
      <c r="BA419" s="11" t="str">
        <f t="shared" si="598"/>
        <v>97.8</v>
      </c>
      <c r="BB419" s="11" t="str">
        <f t="shared" si="599"/>
        <v>132.0</v>
      </c>
      <c r="BC419" s="11">
        <v>29</v>
      </c>
      <c r="BD419" s="58" t="s">
        <v>433</v>
      </c>
      <c r="BE419" s="11" t="str">
        <f t="shared" si="600"/>
        <v>15,318.8</v>
      </c>
      <c r="BF419" s="11" t="str">
        <f t="shared" si="601"/>
        <v>9,486.8</v>
      </c>
      <c r="BG419" s="11" t="str">
        <f t="shared" si="602"/>
        <v>24,736.0</v>
      </c>
      <c r="BH419" s="11" t="s">
        <v>22</v>
      </c>
      <c r="BI419" s="25" t="s">
        <v>22</v>
      </c>
      <c r="CD419" s="155"/>
      <c r="CH419" s="155"/>
      <c r="CV419" s="25"/>
      <c r="CZ419" s="25"/>
    </row>
    <row r="420" spans="1:105" s="11" customFormat="1">
      <c r="A420" s="11" t="s">
        <v>367</v>
      </c>
      <c r="L420" s="25"/>
      <c r="N420" s="125"/>
      <c r="Z420" s="25"/>
      <c r="AE420" s="36"/>
      <c r="AI420" s="25"/>
      <c r="AJ420" s="11" t="s">
        <v>27</v>
      </c>
      <c r="AK420" s="11" t="s">
        <v>375</v>
      </c>
      <c r="AL420" s="11">
        <v>4</v>
      </c>
      <c r="AM420" s="11" t="s">
        <v>432</v>
      </c>
      <c r="AN420" s="11" t="s">
        <v>44</v>
      </c>
      <c r="AO420" s="11" t="s">
        <v>78</v>
      </c>
      <c r="AP420" s="11" t="s">
        <v>949</v>
      </c>
      <c r="AQ420" s="11" t="s">
        <v>23</v>
      </c>
      <c r="AR420" s="11" t="s">
        <v>23</v>
      </c>
      <c r="AS420" s="11" t="s">
        <v>144</v>
      </c>
      <c r="AT420" s="17" t="s">
        <v>62</v>
      </c>
      <c r="AU420" s="86" t="s">
        <v>389</v>
      </c>
      <c r="AV420" s="11" t="str">
        <f t="shared" si="595"/>
        <v>27</v>
      </c>
      <c r="AW420" s="18" t="str">
        <f t="shared" si="596"/>
        <v>96</v>
      </c>
      <c r="AX420" s="11">
        <v>28</v>
      </c>
      <c r="AY420" s="58" t="s">
        <v>380</v>
      </c>
      <c r="AZ420" s="11" t="str">
        <f t="shared" si="597"/>
        <v>114.3</v>
      </c>
      <c r="BA420" s="11" t="str">
        <f t="shared" si="598"/>
        <v>92.8</v>
      </c>
      <c r="BB420" s="11" t="str">
        <f t="shared" si="599"/>
        <v>140.7</v>
      </c>
      <c r="BC420" s="11">
        <v>27</v>
      </c>
      <c r="BD420" s="58" t="s">
        <v>384</v>
      </c>
      <c r="BE420" s="11" t="str">
        <f t="shared" si="600"/>
        <v>20,429.2</v>
      </c>
      <c r="BF420" s="11" t="str">
        <f t="shared" si="601"/>
        <v>11,974.4</v>
      </c>
      <c r="BG420" s="11" t="str">
        <f t="shared" si="602"/>
        <v>34,853.6</v>
      </c>
      <c r="BH420" s="11" t="s">
        <v>22</v>
      </c>
      <c r="BI420" s="25" t="s">
        <v>22</v>
      </c>
      <c r="CD420" s="155"/>
      <c r="CH420" s="155"/>
      <c r="CV420" s="25"/>
      <c r="CZ420" s="25"/>
    </row>
    <row r="421" spans="1:105" s="11" customFormat="1">
      <c r="A421" s="11" t="s">
        <v>367</v>
      </c>
      <c r="L421" s="25"/>
      <c r="N421" s="125"/>
      <c r="Z421" s="25"/>
      <c r="AE421" s="36"/>
      <c r="AI421" s="25"/>
      <c r="AJ421" s="11" t="s">
        <v>27</v>
      </c>
      <c r="AK421" s="11" t="s">
        <v>376</v>
      </c>
      <c r="AL421" s="11">
        <v>5</v>
      </c>
      <c r="AM421" s="11" t="s">
        <v>432</v>
      </c>
      <c r="AN421" s="11" t="s">
        <v>44</v>
      </c>
      <c r="AO421" s="11" t="s">
        <v>78</v>
      </c>
      <c r="AP421" s="11" t="s">
        <v>949</v>
      </c>
      <c r="AQ421" s="11" t="s">
        <v>23</v>
      </c>
      <c r="AR421" s="11" t="s">
        <v>23</v>
      </c>
      <c r="AS421" s="11" t="s">
        <v>144</v>
      </c>
      <c r="AT421" s="17" t="s">
        <v>62</v>
      </c>
      <c r="AU421" s="86" t="s">
        <v>390</v>
      </c>
      <c r="AV421" s="11" t="str">
        <f t="shared" si="595"/>
        <v>26</v>
      </c>
      <c r="AW421" s="18" t="str">
        <f t="shared" si="596"/>
        <v>100</v>
      </c>
      <c r="AX421" s="11">
        <v>26</v>
      </c>
      <c r="AY421" s="58" t="s">
        <v>381</v>
      </c>
      <c r="AZ421" s="11" t="str">
        <f t="shared" si="597"/>
        <v>104.9</v>
      </c>
      <c r="BA421" s="11" t="str">
        <f t="shared" si="598"/>
        <v>95.1</v>
      </c>
      <c r="BB421" s="11" t="str">
        <f t="shared" si="599"/>
        <v>115.6</v>
      </c>
      <c r="BC421" s="11">
        <v>26</v>
      </c>
      <c r="BD421" s="58" t="s">
        <v>385</v>
      </c>
      <c r="BE421" s="11" t="str">
        <f t="shared" si="600"/>
        <v>3,503.2</v>
      </c>
      <c r="BF421" s="11" t="str">
        <f t="shared" si="601"/>
        <v>2,378.4</v>
      </c>
      <c r="BG421" s="11" t="str">
        <f t="shared" si="602"/>
        <v>5,160.1</v>
      </c>
      <c r="BH421" s="11" t="s">
        <v>22</v>
      </c>
      <c r="BI421" s="25" t="s">
        <v>22</v>
      </c>
      <c r="CD421" s="155"/>
      <c r="CH421" s="155"/>
      <c r="CV421" s="25"/>
      <c r="CZ421" s="25"/>
    </row>
    <row r="422" spans="1:105" s="11" customFormat="1">
      <c r="A422" s="11" t="s">
        <v>367</v>
      </c>
      <c r="L422" s="25"/>
      <c r="N422" s="125"/>
      <c r="Z422" s="25"/>
      <c r="AE422" s="36"/>
      <c r="AI422" s="25"/>
      <c r="AJ422" s="11" t="s">
        <v>27</v>
      </c>
      <c r="AK422" s="11" t="s">
        <v>105</v>
      </c>
      <c r="AL422" s="11">
        <v>1</v>
      </c>
      <c r="AM422" s="17" t="s">
        <v>344</v>
      </c>
      <c r="AN422" s="11" t="s">
        <v>606</v>
      </c>
      <c r="AO422" s="11" t="s">
        <v>391</v>
      </c>
      <c r="AP422" s="11" t="s">
        <v>958</v>
      </c>
      <c r="AQ422" s="11" t="s">
        <v>23</v>
      </c>
      <c r="AR422" s="11" t="s">
        <v>23</v>
      </c>
      <c r="AS422" s="11" t="s">
        <v>393</v>
      </c>
      <c r="AT422" s="17" t="s">
        <v>62</v>
      </c>
      <c r="AU422" s="86" t="s">
        <v>386</v>
      </c>
      <c r="AV422" s="11" t="str">
        <f t="shared" ref="AV422:AV426" si="603">MID(LEFT(AU422,FIND(" (",AU422)-1),FIND("/",AU422)+1,LEN(AU422))</f>
        <v>21</v>
      </c>
      <c r="AW422" s="18" t="str">
        <f t="shared" ref="AW422:AW426" si="604">MID(LEFT(AU422,FIND("%",AU422)-1),FIND("(",AU422)+1,LEN(AU422))</f>
        <v>0</v>
      </c>
      <c r="AX422" s="11">
        <v>23</v>
      </c>
      <c r="AY422" s="58" t="s">
        <v>392</v>
      </c>
      <c r="AZ422" s="11" t="str">
        <f t="shared" si="597"/>
        <v>20.0</v>
      </c>
      <c r="BA422" s="11" t="str">
        <f t="shared" si="598"/>
        <v>20.0</v>
      </c>
      <c r="BB422" s="11" t="str">
        <f t="shared" si="599"/>
        <v>20.0</v>
      </c>
      <c r="BC422" s="11">
        <v>21</v>
      </c>
      <c r="BD422" s="58" t="s">
        <v>392</v>
      </c>
      <c r="BE422" s="11" t="str">
        <f t="shared" si="600"/>
        <v>20.0</v>
      </c>
      <c r="BF422" s="11" t="str">
        <f t="shared" si="601"/>
        <v>20.0</v>
      </c>
      <c r="BG422" s="11" t="str">
        <f t="shared" si="602"/>
        <v>20.0</v>
      </c>
      <c r="BH422" s="11" t="s">
        <v>22</v>
      </c>
      <c r="BI422" s="25" t="s">
        <v>22</v>
      </c>
      <c r="CD422" s="155"/>
      <c r="CH422" s="155"/>
      <c r="CV422" s="25"/>
      <c r="CZ422" s="25"/>
    </row>
    <row r="423" spans="1:105" s="11" customFormat="1">
      <c r="A423" s="11" t="s">
        <v>367</v>
      </c>
      <c r="L423" s="25"/>
      <c r="N423" s="125"/>
      <c r="Z423" s="25"/>
      <c r="AE423" s="36"/>
      <c r="AI423" s="25"/>
      <c r="AJ423" s="11" t="s">
        <v>27</v>
      </c>
      <c r="AK423" s="11" t="s">
        <v>373</v>
      </c>
      <c r="AL423" s="11">
        <v>2</v>
      </c>
      <c r="AM423" s="17" t="s">
        <v>344</v>
      </c>
      <c r="AN423" s="11" t="s">
        <v>606</v>
      </c>
      <c r="AO423" s="11" t="s">
        <v>391</v>
      </c>
      <c r="AP423" s="11" t="s">
        <v>958</v>
      </c>
      <c r="AQ423" s="11" t="s">
        <v>23</v>
      </c>
      <c r="AR423" s="11" t="s">
        <v>23</v>
      </c>
      <c r="AS423" s="11" t="s">
        <v>393</v>
      </c>
      <c r="AT423" s="17" t="s">
        <v>62</v>
      </c>
      <c r="AU423" s="86" t="s">
        <v>398</v>
      </c>
      <c r="AV423" s="11" t="str">
        <f t="shared" si="603"/>
        <v>25</v>
      </c>
      <c r="AW423" s="18" t="str">
        <f t="shared" si="604"/>
        <v>28</v>
      </c>
      <c r="AX423" s="11">
        <v>25</v>
      </c>
      <c r="AY423" s="58" t="s">
        <v>392</v>
      </c>
      <c r="AZ423" s="11" t="str">
        <f t="shared" si="597"/>
        <v>20.0</v>
      </c>
      <c r="BA423" s="11" t="str">
        <f t="shared" si="598"/>
        <v>20.0</v>
      </c>
      <c r="BB423" s="11" t="str">
        <f t="shared" si="599"/>
        <v>20.0</v>
      </c>
      <c r="BC423" s="11">
        <v>25</v>
      </c>
      <c r="BD423" s="58" t="s">
        <v>394</v>
      </c>
      <c r="BE423" s="11" t="str">
        <f t="shared" si="600"/>
        <v>41.4</v>
      </c>
      <c r="BF423" s="11" t="str">
        <f t="shared" si="601"/>
        <v>27.5</v>
      </c>
      <c r="BG423" s="11" t="str">
        <f t="shared" si="602"/>
        <v>62.4</v>
      </c>
      <c r="BH423" s="11" t="s">
        <v>22</v>
      </c>
      <c r="BI423" s="25" t="s">
        <v>22</v>
      </c>
      <c r="CD423" s="155"/>
      <c r="CH423" s="155"/>
      <c r="CV423" s="25"/>
      <c r="CZ423" s="25"/>
    </row>
    <row r="424" spans="1:105" s="11" customFormat="1">
      <c r="A424" s="11" t="s">
        <v>367</v>
      </c>
      <c r="L424" s="25"/>
      <c r="N424" s="125"/>
      <c r="Z424" s="25"/>
      <c r="AE424" s="36"/>
      <c r="AI424" s="25"/>
      <c r="AJ424" s="11" t="s">
        <v>27</v>
      </c>
      <c r="AK424" s="11" t="s">
        <v>374</v>
      </c>
      <c r="AL424" s="11">
        <v>3</v>
      </c>
      <c r="AM424" s="17" t="s">
        <v>344</v>
      </c>
      <c r="AN424" s="11" t="s">
        <v>606</v>
      </c>
      <c r="AO424" s="11" t="s">
        <v>391</v>
      </c>
      <c r="AP424" s="11" t="s">
        <v>958</v>
      </c>
      <c r="AQ424" s="11" t="s">
        <v>23</v>
      </c>
      <c r="AR424" s="11" t="s">
        <v>23</v>
      </c>
      <c r="AS424" s="11" t="s">
        <v>393</v>
      </c>
      <c r="AT424" s="17" t="s">
        <v>62</v>
      </c>
      <c r="AU424" s="86" t="s">
        <v>399</v>
      </c>
      <c r="AV424" s="11" t="str">
        <f t="shared" si="603"/>
        <v>29</v>
      </c>
      <c r="AW424" s="18" t="str">
        <f t="shared" si="604"/>
        <v>100</v>
      </c>
      <c r="AX424" s="11">
        <v>29</v>
      </c>
      <c r="AY424" s="58" t="s">
        <v>392</v>
      </c>
      <c r="AZ424" s="11" t="str">
        <f t="shared" si="597"/>
        <v>20.0</v>
      </c>
      <c r="BA424" s="11" t="str">
        <f t="shared" si="598"/>
        <v>20.0</v>
      </c>
      <c r="BB424" s="11" t="str">
        <f t="shared" si="599"/>
        <v>20.0</v>
      </c>
      <c r="BC424" s="11">
        <v>29</v>
      </c>
      <c r="BD424" s="58" t="s">
        <v>395</v>
      </c>
      <c r="BE424" s="11" t="str">
        <f t="shared" si="600"/>
        <v>3,906.3</v>
      </c>
      <c r="BF424" s="11" t="str">
        <f t="shared" si="601"/>
        <v>2,555.9</v>
      </c>
      <c r="BG424" s="11" t="str">
        <f t="shared" si="602"/>
        <v>5,970.0</v>
      </c>
      <c r="BH424" s="11" t="s">
        <v>22</v>
      </c>
      <c r="BI424" s="25" t="s">
        <v>22</v>
      </c>
      <c r="CD424" s="155"/>
      <c r="CH424" s="155"/>
      <c r="CV424" s="25"/>
      <c r="CZ424" s="25"/>
    </row>
    <row r="425" spans="1:105" s="11" customFormat="1">
      <c r="A425" s="11" t="s">
        <v>367</v>
      </c>
      <c r="L425" s="25"/>
      <c r="N425" s="125"/>
      <c r="Z425" s="25"/>
      <c r="AE425" s="36"/>
      <c r="AI425" s="25"/>
      <c r="AJ425" s="11" t="s">
        <v>27</v>
      </c>
      <c r="AK425" s="11" t="s">
        <v>375</v>
      </c>
      <c r="AL425" s="11">
        <v>4</v>
      </c>
      <c r="AM425" s="17" t="s">
        <v>344</v>
      </c>
      <c r="AN425" s="11" t="s">
        <v>606</v>
      </c>
      <c r="AO425" s="11" t="s">
        <v>391</v>
      </c>
      <c r="AP425" s="11" t="s">
        <v>958</v>
      </c>
      <c r="AQ425" s="11" t="s">
        <v>23</v>
      </c>
      <c r="AR425" s="11" t="s">
        <v>23</v>
      </c>
      <c r="AS425" s="11" t="s">
        <v>393</v>
      </c>
      <c r="AT425" s="17" t="s">
        <v>62</v>
      </c>
      <c r="AU425" s="86" t="s">
        <v>400</v>
      </c>
      <c r="AV425" s="11" t="str">
        <f t="shared" si="603"/>
        <v>27</v>
      </c>
      <c r="AW425" s="18" t="str">
        <f t="shared" si="604"/>
        <v>100</v>
      </c>
      <c r="AX425" s="11">
        <v>28</v>
      </c>
      <c r="AY425" s="58" t="s">
        <v>392</v>
      </c>
      <c r="AZ425" s="11" t="str">
        <f t="shared" si="597"/>
        <v>20.0</v>
      </c>
      <c r="BA425" s="11" t="str">
        <f t="shared" si="598"/>
        <v>20.0</v>
      </c>
      <c r="BB425" s="11" t="str">
        <f t="shared" si="599"/>
        <v>20.0</v>
      </c>
      <c r="BC425" s="11">
        <v>27</v>
      </c>
      <c r="BD425" s="58" t="s">
        <v>396</v>
      </c>
      <c r="BE425" s="11" t="str">
        <f t="shared" si="600"/>
        <v>3,305.0</v>
      </c>
      <c r="BF425" s="11" t="str">
        <f t="shared" si="601"/>
        <v>2,205.3</v>
      </c>
      <c r="BG425" s="11" t="str">
        <f t="shared" si="602"/>
        <v>4,953.2</v>
      </c>
      <c r="BH425" s="11" t="s">
        <v>22</v>
      </c>
      <c r="BI425" s="25" t="s">
        <v>22</v>
      </c>
      <c r="CD425" s="155"/>
      <c r="CH425" s="155"/>
      <c r="CV425" s="25"/>
      <c r="CZ425" s="25"/>
    </row>
    <row r="426" spans="1:105" s="11" customFormat="1">
      <c r="A426" s="11" t="s">
        <v>367</v>
      </c>
      <c r="L426" s="25"/>
      <c r="N426" s="125"/>
      <c r="Z426" s="25"/>
      <c r="AE426" s="36"/>
      <c r="AI426" s="25"/>
      <c r="AJ426" s="11" t="s">
        <v>27</v>
      </c>
      <c r="AK426" s="11" t="s">
        <v>376</v>
      </c>
      <c r="AL426" s="11">
        <v>5</v>
      </c>
      <c r="AM426" s="17" t="s">
        <v>344</v>
      </c>
      <c r="AN426" s="11" t="s">
        <v>606</v>
      </c>
      <c r="AO426" s="11" t="s">
        <v>391</v>
      </c>
      <c r="AP426" s="11" t="s">
        <v>958</v>
      </c>
      <c r="AQ426" s="11" t="s">
        <v>23</v>
      </c>
      <c r="AR426" s="11" t="s">
        <v>23</v>
      </c>
      <c r="AS426" s="11" t="s">
        <v>393</v>
      </c>
      <c r="AT426" s="17" t="s">
        <v>62</v>
      </c>
      <c r="AU426" s="86" t="s">
        <v>401</v>
      </c>
      <c r="AV426" s="11" t="str">
        <f t="shared" si="603"/>
        <v>26</v>
      </c>
      <c r="AW426" s="18" t="str">
        <f t="shared" si="604"/>
        <v>73</v>
      </c>
      <c r="AX426" s="11">
        <v>26</v>
      </c>
      <c r="AY426" s="58" t="s">
        <v>392</v>
      </c>
      <c r="AZ426" s="11" t="str">
        <f t="shared" si="597"/>
        <v>20.0</v>
      </c>
      <c r="BA426" s="11" t="str">
        <f t="shared" si="598"/>
        <v>20.0</v>
      </c>
      <c r="BB426" s="11" t="str">
        <f t="shared" si="599"/>
        <v>20.0</v>
      </c>
      <c r="BC426" s="11">
        <v>26</v>
      </c>
      <c r="BD426" s="58" t="s">
        <v>397</v>
      </c>
      <c r="BE426" s="11" t="str">
        <f t="shared" si="600"/>
        <v>127.6</v>
      </c>
      <c r="BF426" s="11" t="str">
        <f t="shared" si="601"/>
        <v>81.8</v>
      </c>
      <c r="BG426" s="11" t="str">
        <f t="shared" si="602"/>
        <v>199.1</v>
      </c>
      <c r="BH426" s="11" t="s">
        <v>22</v>
      </c>
      <c r="BI426" s="25" t="s">
        <v>22</v>
      </c>
      <c r="CD426" s="155"/>
      <c r="CH426" s="155"/>
      <c r="CV426" s="25"/>
      <c r="CZ426" s="25"/>
    </row>
    <row r="427" spans="1:105" s="11" customFormat="1">
      <c r="A427" s="11" t="s">
        <v>367</v>
      </c>
      <c r="L427" s="25"/>
      <c r="N427" s="125"/>
      <c r="Z427" s="25"/>
      <c r="AE427" s="36"/>
      <c r="AI427" s="25"/>
      <c r="AJ427" s="11" t="s">
        <v>60</v>
      </c>
      <c r="AK427" s="11" t="s">
        <v>105</v>
      </c>
      <c r="AL427" s="11">
        <v>1</v>
      </c>
      <c r="AM427" s="11" t="s">
        <v>572</v>
      </c>
      <c r="AN427" s="11" t="s">
        <v>582</v>
      </c>
      <c r="AO427" s="11" t="s">
        <v>583</v>
      </c>
      <c r="AP427" s="11" t="s">
        <v>583</v>
      </c>
      <c r="AQ427" s="11" t="s">
        <v>24</v>
      </c>
      <c r="AR427" s="11" t="s">
        <v>24</v>
      </c>
      <c r="AS427" s="11" t="s">
        <v>144</v>
      </c>
      <c r="AT427" s="11" t="s">
        <v>22</v>
      </c>
      <c r="AU427" s="84" t="s">
        <v>22</v>
      </c>
      <c r="AV427" s="11" t="s">
        <v>22</v>
      </c>
      <c r="AW427" s="11" t="s">
        <v>22</v>
      </c>
      <c r="AX427" s="11">
        <v>4</v>
      </c>
      <c r="AY427" s="58" t="s">
        <v>404</v>
      </c>
      <c r="AZ427" s="11" t="str">
        <f t="shared" si="597"/>
        <v>0</v>
      </c>
      <c r="BA427" s="11" t="str">
        <f t="shared" si="598"/>
        <v>0</v>
      </c>
      <c r="BB427" s="11" t="str">
        <f t="shared" si="599"/>
        <v>0</v>
      </c>
      <c r="BC427" s="11">
        <v>4</v>
      </c>
      <c r="BD427" s="58" t="s">
        <v>404</v>
      </c>
      <c r="BE427" s="11" t="str">
        <f t="shared" si="600"/>
        <v>0</v>
      </c>
      <c r="BF427" s="11" t="str">
        <f t="shared" si="601"/>
        <v>0</v>
      </c>
      <c r="BG427" s="11" t="str">
        <f t="shared" si="602"/>
        <v>0</v>
      </c>
      <c r="BH427" s="11">
        <v>3</v>
      </c>
      <c r="BI427" s="25" t="s">
        <v>22</v>
      </c>
      <c r="CD427" s="155"/>
      <c r="CH427" s="155"/>
      <c r="CV427" s="25"/>
      <c r="CZ427" s="25"/>
    </row>
    <row r="428" spans="1:105" s="11" customFormat="1">
      <c r="A428" s="11" t="s">
        <v>367</v>
      </c>
      <c r="L428" s="25"/>
      <c r="N428" s="125"/>
      <c r="Z428" s="25"/>
      <c r="AE428" s="36"/>
      <c r="AI428" s="25"/>
      <c r="AJ428" s="11" t="s">
        <v>60</v>
      </c>
      <c r="AK428" s="11" t="s">
        <v>373</v>
      </c>
      <c r="AL428" s="11">
        <v>2</v>
      </c>
      <c r="AM428" s="11" t="s">
        <v>572</v>
      </c>
      <c r="AN428" s="11" t="s">
        <v>582</v>
      </c>
      <c r="AO428" s="11" t="s">
        <v>583</v>
      </c>
      <c r="AP428" s="11" t="s">
        <v>583</v>
      </c>
      <c r="AQ428" s="11" t="s">
        <v>24</v>
      </c>
      <c r="AR428" s="11" t="s">
        <v>24</v>
      </c>
      <c r="AS428" s="11" t="s">
        <v>144</v>
      </c>
      <c r="AT428" s="11" t="s">
        <v>22</v>
      </c>
      <c r="AU428" s="84" t="s">
        <v>22</v>
      </c>
      <c r="AV428" s="11" t="s">
        <v>22</v>
      </c>
      <c r="AW428" s="11" t="s">
        <v>22</v>
      </c>
      <c r="AX428" s="11">
        <v>4</v>
      </c>
      <c r="AY428" s="58" t="s">
        <v>404</v>
      </c>
      <c r="AZ428" s="11" t="str">
        <f t="shared" ref="AZ428:AZ430" si="605">LEFT(AY428,FIND(" ", AY428)-1)</f>
        <v>0</v>
      </c>
      <c r="BA428" s="11" t="str">
        <f t="shared" ref="BA428:BA430" si="606">MID(LEFT(AY428,FIND("–",AY428)-1),FIND("(",AY428)+1,LEN(AY428))</f>
        <v>0</v>
      </c>
      <c r="BB428" s="11" t="str">
        <f t="shared" ref="BB428:BB430" si="607">MID(LEFT(AY428,FIND(")",AY428)-1),FIND("–",AY428)+1,LEN(AY428))</f>
        <v>0</v>
      </c>
      <c r="BC428" s="11">
        <v>4</v>
      </c>
      <c r="BD428" s="58" t="s">
        <v>404</v>
      </c>
      <c r="BE428" s="11" t="str">
        <f t="shared" ref="BE428:BE429" si="608">LEFT(BD428,FIND(" ", BD428)-1)</f>
        <v>0</v>
      </c>
      <c r="BF428" s="11" t="str">
        <f t="shared" ref="BF428:BF429" si="609">MID(LEFT(BD428,FIND("–",BD428)-1),FIND("(",BD428)+1,LEN(BD428))</f>
        <v>0</v>
      </c>
      <c r="BG428" s="11" t="str">
        <f t="shared" ref="BG428:BG429" si="610">MID(LEFT(BD428,FIND(")",BD428)-1),FIND("–",BD428)+1,LEN(BD428))</f>
        <v>0</v>
      </c>
      <c r="BH428" s="11">
        <v>3</v>
      </c>
      <c r="BI428" s="25" t="s">
        <v>22</v>
      </c>
      <c r="CD428" s="155"/>
      <c r="CH428" s="155"/>
      <c r="CV428" s="25"/>
      <c r="CZ428" s="25"/>
    </row>
    <row r="429" spans="1:105" s="11" customFormat="1">
      <c r="A429" s="11" t="s">
        <v>367</v>
      </c>
      <c r="L429" s="25"/>
      <c r="N429" s="125"/>
      <c r="Z429" s="25"/>
      <c r="AE429" s="36"/>
      <c r="AI429" s="25"/>
      <c r="AJ429" s="11" t="s">
        <v>60</v>
      </c>
      <c r="AK429" s="11" t="s">
        <v>374</v>
      </c>
      <c r="AL429" s="11">
        <v>3</v>
      </c>
      <c r="AM429" s="11" t="s">
        <v>572</v>
      </c>
      <c r="AN429" s="11" t="s">
        <v>582</v>
      </c>
      <c r="AO429" s="11" t="s">
        <v>583</v>
      </c>
      <c r="AP429" s="11" t="s">
        <v>583</v>
      </c>
      <c r="AQ429" s="11" t="s">
        <v>24</v>
      </c>
      <c r="AR429" s="11" t="s">
        <v>24</v>
      </c>
      <c r="AS429" s="11" t="s">
        <v>144</v>
      </c>
      <c r="AT429" s="11" t="s">
        <v>22</v>
      </c>
      <c r="AU429" s="84" t="s">
        <v>22</v>
      </c>
      <c r="AV429" s="11" t="s">
        <v>22</v>
      </c>
      <c r="AW429" s="11" t="s">
        <v>22</v>
      </c>
      <c r="AX429" s="11">
        <v>4</v>
      </c>
      <c r="AY429" s="58" t="s">
        <v>404</v>
      </c>
      <c r="AZ429" s="11" t="str">
        <f t="shared" si="605"/>
        <v>0</v>
      </c>
      <c r="BA429" s="11" t="str">
        <f t="shared" si="606"/>
        <v>0</v>
      </c>
      <c r="BB429" s="11" t="str">
        <f t="shared" si="607"/>
        <v>0</v>
      </c>
      <c r="BC429" s="11">
        <v>4</v>
      </c>
      <c r="BD429" s="15" t="s">
        <v>434</v>
      </c>
      <c r="BE429" s="11" t="str">
        <f t="shared" si="608"/>
        <v>0.16</v>
      </c>
      <c r="BF429" s="11" t="str">
        <f t="shared" si="609"/>
        <v>0</v>
      </c>
      <c r="BG429" s="11" t="str">
        <f t="shared" si="610"/>
        <v>0.36</v>
      </c>
      <c r="BH429" s="11">
        <v>3</v>
      </c>
      <c r="BI429" s="25" t="s">
        <v>22</v>
      </c>
      <c r="CD429" s="155"/>
      <c r="CH429" s="155"/>
      <c r="CV429" s="25"/>
      <c r="CZ429" s="25"/>
    </row>
    <row r="430" spans="1:105" s="11" customFormat="1">
      <c r="A430" s="11" t="s">
        <v>367</v>
      </c>
      <c r="L430" s="25"/>
      <c r="N430" s="125"/>
      <c r="Z430" s="25"/>
      <c r="AE430" s="36"/>
      <c r="AI430" s="25"/>
      <c r="AJ430" s="11" t="s">
        <v>60</v>
      </c>
      <c r="AK430" s="11" t="s">
        <v>375</v>
      </c>
      <c r="AL430" s="11">
        <v>4</v>
      </c>
      <c r="AM430" s="11" t="s">
        <v>572</v>
      </c>
      <c r="AN430" s="11" t="s">
        <v>582</v>
      </c>
      <c r="AO430" s="11" t="s">
        <v>583</v>
      </c>
      <c r="AP430" s="11" t="s">
        <v>583</v>
      </c>
      <c r="AQ430" s="11" t="s">
        <v>24</v>
      </c>
      <c r="AR430" s="11" t="s">
        <v>24</v>
      </c>
      <c r="AS430" s="11" t="s">
        <v>144</v>
      </c>
      <c r="AT430" s="11" t="s">
        <v>22</v>
      </c>
      <c r="AU430" s="84" t="s">
        <v>22</v>
      </c>
      <c r="AV430" s="11" t="s">
        <v>22</v>
      </c>
      <c r="AW430" s="11" t="s">
        <v>22</v>
      </c>
      <c r="AX430" s="11">
        <v>4</v>
      </c>
      <c r="AY430" s="58" t="s">
        <v>404</v>
      </c>
      <c r="AZ430" s="11" t="str">
        <f t="shared" si="605"/>
        <v>0</v>
      </c>
      <c r="BA430" s="11" t="str">
        <f t="shared" si="606"/>
        <v>0</v>
      </c>
      <c r="BB430" s="11" t="str">
        <f t="shared" si="607"/>
        <v>0</v>
      </c>
      <c r="BC430" s="11">
        <v>4</v>
      </c>
      <c r="BD430" s="15" t="s">
        <v>435</v>
      </c>
      <c r="BE430" s="11" t="str">
        <f t="shared" ref="BE430" si="611">LEFT(BD430,FIND(" ", BD430)-1)</f>
        <v>0.16</v>
      </c>
      <c r="BF430" s="11" t="str">
        <f t="shared" ref="BF430" si="612">MID(LEFT(BD430,FIND("–",BD430)-1),FIND("(",BD430)+1,LEN(BD430))</f>
        <v>0</v>
      </c>
      <c r="BG430" s="11" t="str">
        <f t="shared" ref="BG430" si="613">MID(LEFT(BD430,FIND(")",BD430)-1),FIND("–",BD430)+1,LEN(BD430))</f>
        <v>0.37</v>
      </c>
      <c r="BH430" s="11">
        <v>3</v>
      </c>
      <c r="BI430" s="25" t="s">
        <v>22</v>
      </c>
      <c r="CD430" s="155"/>
      <c r="CH430" s="155"/>
      <c r="CV430" s="25"/>
      <c r="CZ430" s="25"/>
    </row>
    <row r="431" spans="1:105" s="11" customFormat="1">
      <c r="A431" s="11" t="s">
        <v>367</v>
      </c>
      <c r="L431" s="25"/>
      <c r="N431" s="125"/>
      <c r="Z431" s="25"/>
      <c r="AE431" s="36"/>
      <c r="AI431" s="25"/>
      <c r="AJ431" s="11" t="s">
        <v>60</v>
      </c>
      <c r="AK431" s="11" t="s">
        <v>376</v>
      </c>
      <c r="AL431" s="11">
        <v>5</v>
      </c>
      <c r="AM431" s="11" t="s">
        <v>572</v>
      </c>
      <c r="AN431" s="11" t="s">
        <v>582</v>
      </c>
      <c r="AO431" s="11" t="s">
        <v>583</v>
      </c>
      <c r="AP431" s="11" t="s">
        <v>583</v>
      </c>
      <c r="AQ431" s="11" t="s">
        <v>24</v>
      </c>
      <c r="AR431" s="11" t="s">
        <v>24</v>
      </c>
      <c r="AS431" s="11" t="s">
        <v>144</v>
      </c>
      <c r="AT431" s="11" t="s">
        <v>22</v>
      </c>
      <c r="AU431" s="84" t="s">
        <v>22</v>
      </c>
      <c r="AV431" s="11" t="s">
        <v>22</v>
      </c>
      <c r="AW431" s="11" t="s">
        <v>22</v>
      </c>
      <c r="AX431" s="11" t="s">
        <v>22</v>
      </c>
      <c r="AY431" s="11" t="s">
        <v>510</v>
      </c>
      <c r="AZ431" s="11" t="s">
        <v>22</v>
      </c>
      <c r="BA431" s="11" t="s">
        <v>22</v>
      </c>
      <c r="BB431" s="11" t="s">
        <v>22</v>
      </c>
      <c r="BC431" s="11" t="s">
        <v>22</v>
      </c>
      <c r="BD431" s="11" t="s">
        <v>510</v>
      </c>
      <c r="BE431" s="11" t="s">
        <v>22</v>
      </c>
      <c r="BF431" s="11" t="s">
        <v>22</v>
      </c>
      <c r="BG431" s="11" t="s">
        <v>22</v>
      </c>
      <c r="BH431" s="11">
        <v>3</v>
      </c>
      <c r="BI431" s="25" t="s">
        <v>22</v>
      </c>
      <c r="CD431" s="155"/>
      <c r="CH431" s="155"/>
      <c r="CV431" s="25"/>
      <c r="CZ431" s="25"/>
    </row>
    <row r="432" spans="1:105" s="11" customFormat="1">
      <c r="A432" s="11" t="s">
        <v>367</v>
      </c>
      <c r="L432" s="25"/>
      <c r="N432" s="125"/>
      <c r="Z432" s="25"/>
      <c r="AE432" s="36"/>
      <c r="AI432" s="25"/>
      <c r="AJ432" s="11" t="s">
        <v>60</v>
      </c>
      <c r="AK432" s="11" t="s">
        <v>105</v>
      </c>
      <c r="AL432" s="11">
        <v>1</v>
      </c>
      <c r="AM432" s="11" t="s">
        <v>581</v>
      </c>
      <c r="AN432" s="11" t="s">
        <v>582</v>
      </c>
      <c r="AO432" s="11" t="s">
        <v>583</v>
      </c>
      <c r="AP432" s="11" t="s">
        <v>583</v>
      </c>
      <c r="AQ432" s="11" t="s">
        <v>24</v>
      </c>
      <c r="AR432" s="11" t="s">
        <v>24</v>
      </c>
      <c r="AS432" s="11" t="s">
        <v>144</v>
      </c>
      <c r="AT432" s="11" t="s">
        <v>22</v>
      </c>
      <c r="AU432" s="84" t="s">
        <v>22</v>
      </c>
      <c r="AV432" s="11" t="s">
        <v>22</v>
      </c>
      <c r="AW432" s="11" t="s">
        <v>22</v>
      </c>
      <c r="AX432" s="11">
        <v>4</v>
      </c>
      <c r="AY432" s="58" t="s">
        <v>404</v>
      </c>
      <c r="AZ432" s="11" t="str">
        <f>LEFT(AY432,FIND(" ", AY432)-1)</f>
        <v>0</v>
      </c>
      <c r="BA432" s="11" t="str">
        <f>MID(LEFT(AY432,FIND("–",AY432)-1),FIND("(",AY432)+1,LEN(AY432))</f>
        <v>0</v>
      </c>
      <c r="BB432" s="11" t="str">
        <f>MID(LEFT(AY432,FIND(")",AY432)-1),FIND("–",AY432)+1,LEN(AY432))</f>
        <v>0</v>
      </c>
      <c r="BC432" s="11">
        <v>4</v>
      </c>
      <c r="BD432" s="58" t="s">
        <v>404</v>
      </c>
      <c r="BE432" s="11" t="str">
        <f>LEFT(BD432,FIND(" ", BD432)-1)</f>
        <v>0</v>
      </c>
      <c r="BF432" s="11" t="str">
        <f>MID(LEFT(BD432,FIND("–",BD432)-1),FIND("(",BD432)+1,LEN(BD432))</f>
        <v>0</v>
      </c>
      <c r="BG432" s="11" t="str">
        <f>MID(LEFT(BD432,FIND(")",BD432)-1),FIND("–",BD432)+1,LEN(BD432))</f>
        <v>0</v>
      </c>
      <c r="BH432" s="11">
        <v>3</v>
      </c>
      <c r="BI432" s="25" t="s">
        <v>22</v>
      </c>
      <c r="CD432" s="155"/>
      <c r="CH432" s="155"/>
      <c r="CV432" s="25"/>
      <c r="CZ432" s="25"/>
    </row>
    <row r="433" spans="1:105" s="11" customFormat="1">
      <c r="A433" s="11" t="s">
        <v>367</v>
      </c>
      <c r="L433" s="25"/>
      <c r="N433" s="125"/>
      <c r="Z433" s="25"/>
      <c r="AE433" s="36"/>
      <c r="AI433" s="25"/>
      <c r="AJ433" s="11" t="s">
        <v>60</v>
      </c>
      <c r="AK433" s="11" t="s">
        <v>373</v>
      </c>
      <c r="AL433" s="11">
        <v>2</v>
      </c>
      <c r="AM433" s="11" t="s">
        <v>581</v>
      </c>
      <c r="AN433" s="11" t="s">
        <v>582</v>
      </c>
      <c r="AO433" s="11" t="s">
        <v>583</v>
      </c>
      <c r="AP433" s="11" t="s">
        <v>583</v>
      </c>
      <c r="AQ433" s="11" t="s">
        <v>24</v>
      </c>
      <c r="AR433" s="11" t="s">
        <v>24</v>
      </c>
      <c r="AS433" s="11" t="s">
        <v>144</v>
      </c>
      <c r="AT433" s="11" t="s">
        <v>22</v>
      </c>
      <c r="AU433" s="84" t="s">
        <v>22</v>
      </c>
      <c r="AV433" s="11" t="s">
        <v>22</v>
      </c>
      <c r="AW433" s="11" t="s">
        <v>22</v>
      </c>
      <c r="AX433" s="11">
        <v>4</v>
      </c>
      <c r="AY433" s="58" t="s">
        <v>404</v>
      </c>
      <c r="AZ433" s="11" t="str">
        <f>LEFT(AY433,FIND(" ", AY433)-1)</f>
        <v>0</v>
      </c>
      <c r="BA433" s="11" t="str">
        <f>MID(LEFT(AY433,FIND("–",AY433)-1),FIND("(",AY433)+1,LEN(AY433))</f>
        <v>0</v>
      </c>
      <c r="BB433" s="11" t="str">
        <f>MID(LEFT(AY433,FIND(")",AY433)-1),FIND("–",AY433)+1,LEN(AY433))</f>
        <v>0</v>
      </c>
      <c r="BC433" s="11">
        <v>4</v>
      </c>
      <c r="BD433" s="58" t="s">
        <v>404</v>
      </c>
      <c r="BE433" s="11" t="str">
        <f>LEFT(BD433,FIND(" ", BD433)-1)</f>
        <v>0</v>
      </c>
      <c r="BF433" s="11" t="str">
        <f>MID(LEFT(BD433,FIND("–",BD433)-1),FIND("(",BD433)+1,LEN(BD433))</f>
        <v>0</v>
      </c>
      <c r="BG433" s="11" t="str">
        <f>MID(LEFT(BD433,FIND(")",BD433)-1),FIND("–",BD433)+1,LEN(BD433))</f>
        <v>0</v>
      </c>
      <c r="BH433" s="11">
        <v>3</v>
      </c>
      <c r="BI433" s="25" t="s">
        <v>22</v>
      </c>
      <c r="CD433" s="155"/>
      <c r="CH433" s="155"/>
      <c r="CV433" s="25"/>
      <c r="CZ433" s="25"/>
    </row>
    <row r="434" spans="1:105" s="11" customFormat="1">
      <c r="A434" s="11" t="s">
        <v>367</v>
      </c>
      <c r="L434" s="25"/>
      <c r="N434" s="125"/>
      <c r="Z434" s="25"/>
      <c r="AE434" s="36"/>
      <c r="AI434" s="25"/>
      <c r="AJ434" s="11" t="s">
        <v>60</v>
      </c>
      <c r="AK434" s="11" t="s">
        <v>374</v>
      </c>
      <c r="AL434" s="11">
        <v>3</v>
      </c>
      <c r="AM434" s="11" t="s">
        <v>581</v>
      </c>
      <c r="AN434" s="11" t="s">
        <v>582</v>
      </c>
      <c r="AO434" s="11" t="s">
        <v>583</v>
      </c>
      <c r="AP434" s="11" t="s">
        <v>583</v>
      </c>
      <c r="AQ434" s="11" t="s">
        <v>24</v>
      </c>
      <c r="AR434" s="11" t="s">
        <v>24</v>
      </c>
      <c r="AS434" s="11" t="s">
        <v>144</v>
      </c>
      <c r="AT434" s="11" t="s">
        <v>22</v>
      </c>
      <c r="AU434" s="84" t="s">
        <v>22</v>
      </c>
      <c r="AV434" s="11" t="s">
        <v>22</v>
      </c>
      <c r="AW434" s="11" t="s">
        <v>22</v>
      </c>
      <c r="AX434" s="11">
        <v>4</v>
      </c>
      <c r="AY434" s="58" t="s">
        <v>404</v>
      </c>
      <c r="AZ434" s="11" t="str">
        <f>LEFT(AY434,FIND(" ", AY434)-1)</f>
        <v>0</v>
      </c>
      <c r="BA434" s="11" t="str">
        <f>MID(LEFT(AY434,FIND("–",AY434)-1),FIND("(",AY434)+1,LEN(AY434))</f>
        <v>0</v>
      </c>
      <c r="BB434" s="11" t="str">
        <f>MID(LEFT(AY434,FIND(")",AY434)-1),FIND("–",AY434)+1,LEN(AY434))</f>
        <v>0</v>
      </c>
      <c r="BC434" s="11">
        <v>4</v>
      </c>
      <c r="BD434" s="15" t="s">
        <v>437</v>
      </c>
      <c r="BE434" s="11" t="str">
        <f>LEFT(BD434,FIND(" ", BD434)-1)</f>
        <v>0.02</v>
      </c>
      <c r="BF434" s="11" t="str">
        <f>MID(LEFT(BD434,FIND("–",BD434)-1),FIND("(",BD434)+1,LEN(BD434))</f>
        <v>0</v>
      </c>
      <c r="BG434" s="11" t="str">
        <f>MID(LEFT(BD434,FIND(")",BD434)-1),FIND("–",BD434)+1,LEN(BD434))</f>
        <v>0.04</v>
      </c>
      <c r="BH434" s="11">
        <v>3</v>
      </c>
      <c r="BI434" s="25" t="s">
        <v>22</v>
      </c>
      <c r="CD434" s="155"/>
      <c r="CH434" s="155"/>
      <c r="CV434" s="25"/>
      <c r="CZ434" s="25"/>
    </row>
    <row r="435" spans="1:105" s="11" customFormat="1">
      <c r="A435" s="11" t="s">
        <v>367</v>
      </c>
      <c r="L435" s="25"/>
      <c r="N435" s="125"/>
      <c r="Z435" s="25"/>
      <c r="AE435" s="36"/>
      <c r="AI435" s="25"/>
      <c r="AJ435" s="11" t="s">
        <v>60</v>
      </c>
      <c r="AK435" s="11" t="s">
        <v>375</v>
      </c>
      <c r="AL435" s="11">
        <v>4</v>
      </c>
      <c r="AM435" s="11" t="s">
        <v>581</v>
      </c>
      <c r="AN435" s="11" t="s">
        <v>582</v>
      </c>
      <c r="AO435" s="11" t="s">
        <v>583</v>
      </c>
      <c r="AP435" s="11" t="s">
        <v>583</v>
      </c>
      <c r="AQ435" s="11" t="s">
        <v>24</v>
      </c>
      <c r="AR435" s="11" t="s">
        <v>24</v>
      </c>
      <c r="AS435" s="11" t="s">
        <v>144</v>
      </c>
      <c r="AT435" s="11" t="s">
        <v>22</v>
      </c>
      <c r="AU435" s="84" t="s">
        <v>22</v>
      </c>
      <c r="AV435" s="11" t="s">
        <v>22</v>
      </c>
      <c r="AW435" s="11" t="s">
        <v>22</v>
      </c>
      <c r="AX435" s="11">
        <v>4</v>
      </c>
      <c r="AY435" s="58" t="s">
        <v>404</v>
      </c>
      <c r="AZ435" s="11" t="str">
        <f>LEFT(AY435,FIND(" ", AY435)-1)</f>
        <v>0</v>
      </c>
      <c r="BA435" s="11" t="str">
        <f>MID(LEFT(AY435,FIND("–",AY435)-1),FIND("(",AY435)+1,LEN(AY435))</f>
        <v>0</v>
      </c>
      <c r="BB435" s="11" t="str">
        <f>MID(LEFT(AY435,FIND(")",AY435)-1),FIND("–",AY435)+1,LEN(AY435))</f>
        <v>0</v>
      </c>
      <c r="BC435" s="11">
        <v>4</v>
      </c>
      <c r="BD435" s="15" t="s">
        <v>436</v>
      </c>
      <c r="BE435" s="11" t="str">
        <f>LEFT(BD435,FIND(" ", BD435)-1)</f>
        <v>0.04</v>
      </c>
      <c r="BF435" s="11" t="str">
        <f>MID(LEFT(BD435,FIND("–",BD435)-1),FIND("(",BD435)+1,LEN(BD435))</f>
        <v>0</v>
      </c>
      <c r="BG435" s="11" t="str">
        <f>MID(LEFT(BD435,FIND(")",BD435)-1),FIND("–",BD435)+1,LEN(BD435))</f>
        <v>0.07</v>
      </c>
      <c r="BH435" s="11">
        <v>3</v>
      </c>
      <c r="BI435" s="25" t="s">
        <v>22</v>
      </c>
      <c r="CD435" s="155"/>
      <c r="CH435" s="155"/>
      <c r="CV435" s="25"/>
      <c r="CZ435" s="25"/>
    </row>
    <row r="436" spans="1:105" s="11" customFormat="1">
      <c r="A436" s="11" t="s">
        <v>367</v>
      </c>
      <c r="L436" s="25"/>
      <c r="N436" s="125"/>
      <c r="Z436" s="25"/>
      <c r="AE436" s="36"/>
      <c r="AI436" s="25"/>
      <c r="AJ436" s="11" t="s">
        <v>60</v>
      </c>
      <c r="AK436" s="11" t="s">
        <v>376</v>
      </c>
      <c r="AL436" s="11">
        <v>5</v>
      </c>
      <c r="AM436" s="11" t="s">
        <v>581</v>
      </c>
      <c r="AN436" s="11" t="s">
        <v>582</v>
      </c>
      <c r="AO436" s="11" t="s">
        <v>583</v>
      </c>
      <c r="AP436" s="11" t="s">
        <v>583</v>
      </c>
      <c r="AQ436" s="11" t="s">
        <v>24</v>
      </c>
      <c r="AR436" s="11" t="s">
        <v>24</v>
      </c>
      <c r="AS436" s="11" t="s">
        <v>144</v>
      </c>
      <c r="AT436" s="11" t="s">
        <v>22</v>
      </c>
      <c r="AU436" s="84" t="s">
        <v>22</v>
      </c>
      <c r="AV436" s="11" t="s">
        <v>22</v>
      </c>
      <c r="AW436" s="11" t="s">
        <v>22</v>
      </c>
      <c r="AX436" s="11" t="s">
        <v>22</v>
      </c>
      <c r="AY436" s="11" t="s">
        <v>510</v>
      </c>
      <c r="AZ436" s="11" t="s">
        <v>22</v>
      </c>
      <c r="BA436" s="11" t="s">
        <v>22</v>
      </c>
      <c r="BB436" s="11" t="s">
        <v>22</v>
      </c>
      <c r="BC436" s="11" t="s">
        <v>22</v>
      </c>
      <c r="BD436" s="11" t="s">
        <v>510</v>
      </c>
      <c r="BE436" s="11" t="s">
        <v>22</v>
      </c>
      <c r="BF436" s="11" t="s">
        <v>22</v>
      </c>
      <c r="BG436" s="11" t="s">
        <v>22</v>
      </c>
      <c r="BH436" s="11">
        <v>3</v>
      </c>
      <c r="BI436" s="25" t="s">
        <v>22</v>
      </c>
      <c r="CD436" s="155"/>
      <c r="CH436" s="155"/>
      <c r="CV436" s="25"/>
      <c r="CZ436" s="25"/>
    </row>
    <row r="437" spans="1:105" s="44" customFormat="1">
      <c r="L437" s="45"/>
      <c r="N437" s="127"/>
      <c r="Z437" s="45"/>
      <c r="AE437" s="46"/>
      <c r="AI437" s="45"/>
      <c r="AU437" s="85"/>
      <c r="BI437" s="45"/>
      <c r="CD437" s="157"/>
      <c r="CH437" s="157"/>
      <c r="CV437" s="45"/>
      <c r="CZ437" s="45"/>
    </row>
    <row r="438" spans="1:105" s="94" customFormat="1" ht="16" customHeight="1">
      <c r="A438" s="94" t="s">
        <v>2341</v>
      </c>
      <c r="B438" s="94" t="s">
        <v>119</v>
      </c>
      <c r="C438" s="94" t="s">
        <v>1684</v>
      </c>
      <c r="D438" s="94" t="s">
        <v>524</v>
      </c>
      <c r="E438" s="94" t="s">
        <v>9</v>
      </c>
      <c r="F438" s="94" t="s">
        <v>2325</v>
      </c>
      <c r="G438" s="94" t="s">
        <v>8</v>
      </c>
      <c r="H438" s="104" t="s">
        <v>108</v>
      </c>
      <c r="I438" s="94" t="s">
        <v>37</v>
      </c>
      <c r="J438" s="104" t="s">
        <v>165</v>
      </c>
      <c r="K438" s="94" t="s">
        <v>38</v>
      </c>
      <c r="L438" s="96">
        <v>44032</v>
      </c>
      <c r="M438" s="94" t="s">
        <v>122</v>
      </c>
      <c r="N438" s="126">
        <v>43944</v>
      </c>
      <c r="O438" s="94" t="s">
        <v>24</v>
      </c>
      <c r="P438" s="94" t="s">
        <v>24</v>
      </c>
      <c r="Q438" s="94" t="s">
        <v>155</v>
      </c>
      <c r="R438" s="94" t="s">
        <v>73</v>
      </c>
      <c r="S438" s="94" t="s">
        <v>48</v>
      </c>
      <c r="T438" s="94" t="s">
        <v>23</v>
      </c>
      <c r="U438" s="94" t="s">
        <v>23</v>
      </c>
      <c r="V438" s="94">
        <v>1077</v>
      </c>
      <c r="W438" s="94" t="s">
        <v>24</v>
      </c>
      <c r="X438" s="94" t="s">
        <v>135</v>
      </c>
      <c r="Y438" s="94" t="s">
        <v>446</v>
      </c>
      <c r="Z438" s="98" t="s">
        <v>77</v>
      </c>
      <c r="AA438" s="94" t="s">
        <v>126</v>
      </c>
      <c r="AB438" s="94" t="s">
        <v>584</v>
      </c>
      <c r="AC438" s="94" t="s">
        <v>127</v>
      </c>
      <c r="AD438" s="94" t="s">
        <v>2029</v>
      </c>
      <c r="AE438" s="99" t="s">
        <v>129</v>
      </c>
      <c r="AF438" s="94" t="s">
        <v>137</v>
      </c>
      <c r="AG438" s="94" t="s">
        <v>2030</v>
      </c>
      <c r="AH438" s="94" t="s">
        <v>2031</v>
      </c>
      <c r="AI438" s="119" t="s">
        <v>22</v>
      </c>
      <c r="AJ438" s="94" t="s">
        <v>27</v>
      </c>
      <c r="AK438" s="94" t="s">
        <v>599</v>
      </c>
      <c r="AL438" s="94">
        <v>1</v>
      </c>
      <c r="AM438" s="94" t="s">
        <v>432</v>
      </c>
      <c r="AN438" s="94" t="s">
        <v>44</v>
      </c>
      <c r="AO438" s="94" t="s">
        <v>79</v>
      </c>
      <c r="AP438" s="94" t="s">
        <v>959</v>
      </c>
      <c r="AQ438" s="94" t="s">
        <v>23</v>
      </c>
      <c r="AR438" s="94" t="s">
        <v>23</v>
      </c>
      <c r="AS438" s="94" t="s">
        <v>587</v>
      </c>
      <c r="AT438" s="94" t="s">
        <v>22</v>
      </c>
      <c r="AU438" s="106" t="s">
        <v>22</v>
      </c>
      <c r="AV438" s="196" t="s">
        <v>22</v>
      </c>
      <c r="AW438" s="94" t="s">
        <v>22</v>
      </c>
      <c r="AX438" s="94">
        <v>131</v>
      </c>
      <c r="AY438" s="102" t="s">
        <v>80</v>
      </c>
      <c r="AZ438" s="94" t="str">
        <f>LEFT(AY438,FIND(" ", AY438)-1)</f>
        <v>1</v>
      </c>
      <c r="BA438" s="94" t="str">
        <f>MID(LEFT(AY438,FIND("–",AY438)-1),FIND("(",AY438)+1,LEN(AY438))</f>
        <v>1</v>
      </c>
      <c r="BB438" s="94" t="str">
        <f>MID(LEFT(AY438,FIND(")",AY438)-1),FIND("–",AY438)+1,LEN(AY438))</f>
        <v>1</v>
      </c>
      <c r="BC438" s="94">
        <v>130</v>
      </c>
      <c r="BD438" s="102" t="s">
        <v>80</v>
      </c>
      <c r="BE438" s="94" t="str">
        <f>LEFT(BD438,FIND(" ", BD438)-1)</f>
        <v>1</v>
      </c>
      <c r="BF438" s="94" t="str">
        <f>MID(LEFT(BD438,FIND("–",BD438)-1),FIND("(",BD438)+1,LEN(BD438))</f>
        <v>1</v>
      </c>
      <c r="BG438" s="94" t="str">
        <f>MID(LEFT(BD438,FIND(")",BD438)-1),FIND("–",BD438)+1,LEN(BD438))</f>
        <v>1</v>
      </c>
      <c r="BH438" s="94" t="s">
        <v>22</v>
      </c>
      <c r="BI438" s="98" t="s">
        <v>346</v>
      </c>
      <c r="BJ438" s="94" t="s">
        <v>26</v>
      </c>
      <c r="BK438" s="94" t="s">
        <v>22</v>
      </c>
      <c r="BL438" s="94" t="s">
        <v>22</v>
      </c>
      <c r="BM438" s="94" t="s">
        <v>22</v>
      </c>
      <c r="BN438" s="94" t="s">
        <v>22</v>
      </c>
      <c r="BO438" s="94" t="s">
        <v>22</v>
      </c>
      <c r="BP438" s="94" t="s">
        <v>22</v>
      </c>
      <c r="BQ438" s="94" t="s">
        <v>22</v>
      </c>
      <c r="BR438" s="94" t="s">
        <v>22</v>
      </c>
      <c r="BS438" s="94" t="s">
        <v>22</v>
      </c>
      <c r="BT438" s="94" t="s">
        <v>22</v>
      </c>
      <c r="BU438" s="94" t="s">
        <v>22</v>
      </c>
      <c r="BV438" s="94" t="s">
        <v>22</v>
      </c>
      <c r="BW438" s="94" t="s">
        <v>22</v>
      </c>
      <c r="BX438" s="94" t="s">
        <v>22</v>
      </c>
      <c r="BY438" s="94" t="s">
        <v>22</v>
      </c>
      <c r="BZ438" s="94" t="s">
        <v>22</v>
      </c>
      <c r="CA438" s="94" t="s">
        <v>22</v>
      </c>
      <c r="CB438" s="94" t="s">
        <v>22</v>
      </c>
      <c r="CC438" s="94" t="s">
        <v>22</v>
      </c>
      <c r="CD438" s="103" t="s">
        <v>22</v>
      </c>
      <c r="CE438" s="94" t="s">
        <v>22</v>
      </c>
      <c r="CF438" s="94" t="s">
        <v>22</v>
      </c>
      <c r="CG438" s="94" t="s">
        <v>22</v>
      </c>
      <c r="CH438" s="103" t="s">
        <v>26</v>
      </c>
      <c r="CI438" s="94" t="s">
        <v>22</v>
      </c>
      <c r="CJ438" s="94" t="s">
        <v>22</v>
      </c>
      <c r="CK438" s="94" t="s">
        <v>22</v>
      </c>
      <c r="CL438" s="94" t="s">
        <v>22</v>
      </c>
      <c r="CM438" s="94" t="s">
        <v>22</v>
      </c>
      <c r="CN438" s="94" t="s">
        <v>22</v>
      </c>
      <c r="CO438" s="94" t="s">
        <v>22</v>
      </c>
      <c r="CP438" s="94" t="s">
        <v>22</v>
      </c>
      <c r="CQ438" s="94" t="s">
        <v>22</v>
      </c>
      <c r="CR438" s="94" t="s">
        <v>22</v>
      </c>
      <c r="CS438" s="94" t="s">
        <v>22</v>
      </c>
      <c r="CT438" s="94" t="s">
        <v>22</v>
      </c>
      <c r="CU438" s="94" t="s">
        <v>22</v>
      </c>
      <c r="CV438" s="98" t="s">
        <v>22</v>
      </c>
      <c r="CW438" s="94" t="s">
        <v>590</v>
      </c>
      <c r="CX438" s="94" t="s">
        <v>22</v>
      </c>
      <c r="CY438" s="94" t="s">
        <v>1156</v>
      </c>
      <c r="CZ438" s="98" t="s">
        <v>24</v>
      </c>
      <c r="DA438" s="94" t="s">
        <v>68</v>
      </c>
    </row>
    <row r="439" spans="1:105" s="11" customFormat="1" ht="16" customHeight="1">
      <c r="A439" s="11" t="s">
        <v>2341</v>
      </c>
      <c r="K439" s="13"/>
      <c r="L439" s="25"/>
      <c r="N439" s="125"/>
      <c r="Z439" s="25"/>
      <c r="AE439" s="36"/>
      <c r="AI439" s="25"/>
      <c r="AJ439" s="11" t="s">
        <v>27</v>
      </c>
      <c r="AK439" s="11" t="s">
        <v>600</v>
      </c>
      <c r="AL439" s="11">
        <v>2</v>
      </c>
      <c r="AM439" s="11" t="s">
        <v>432</v>
      </c>
      <c r="AN439" s="11" t="s">
        <v>44</v>
      </c>
      <c r="AO439" s="11" t="s">
        <v>79</v>
      </c>
      <c r="AP439" s="11" t="s">
        <v>959</v>
      </c>
      <c r="AQ439" s="11" t="s">
        <v>23</v>
      </c>
      <c r="AR439" s="11" t="s">
        <v>23</v>
      </c>
      <c r="AS439" s="11" t="s">
        <v>587</v>
      </c>
      <c r="AT439" s="11" t="s">
        <v>22</v>
      </c>
      <c r="AU439" s="84" t="s">
        <v>22</v>
      </c>
      <c r="AV439" s="30" t="s">
        <v>22</v>
      </c>
      <c r="AW439" s="11" t="s">
        <v>22</v>
      </c>
      <c r="AX439" s="11">
        <v>129</v>
      </c>
      <c r="AY439" s="58" t="s">
        <v>80</v>
      </c>
      <c r="AZ439" s="11" t="str">
        <f t="shared" ref="AZ439:AZ449" si="614">LEFT(AY439,FIND(" ", AY439)-1)</f>
        <v>1</v>
      </c>
      <c r="BA439" s="11" t="str">
        <f t="shared" ref="BA439:BA449" si="615">MID(LEFT(AY439,FIND("–",AY439)-1),FIND("(",AY439)+1,LEN(AY439))</f>
        <v>1</v>
      </c>
      <c r="BB439" s="11" t="str">
        <f t="shared" ref="BB439:BB449" si="616">MID(LEFT(AY439,FIND(")",AY439)-1),FIND("–",AY439)+1,LEN(AY439))</f>
        <v>1</v>
      </c>
      <c r="BC439" s="11">
        <v>127</v>
      </c>
      <c r="BD439" s="58" t="s">
        <v>86</v>
      </c>
      <c r="BE439" s="11" t="str">
        <f>LEFT(BD439,FIND(" ", BD439)-1)</f>
        <v>157.1</v>
      </c>
      <c r="BF439" s="11" t="str">
        <f>MID(LEFT(BD439,FIND("–",BD439)-1),FIND("(",BD439)+1,LEN(BD439))</f>
        <v>96.2</v>
      </c>
      <c r="BG439" s="11" t="str">
        <f>MID(LEFT(BD439,FIND(")",BD439)-1),FIND("–",BD439)+1,LEN(BD439))</f>
        <v>316.9</v>
      </c>
      <c r="BH439" s="11" t="s">
        <v>22</v>
      </c>
      <c r="BI439" s="25" t="s">
        <v>22</v>
      </c>
      <c r="CD439" s="155"/>
      <c r="CH439" s="155"/>
      <c r="CV439" s="25"/>
      <c r="CW439" s="11" t="s">
        <v>166</v>
      </c>
      <c r="CZ439" s="25"/>
    </row>
    <row r="440" spans="1:105" s="11" customFormat="1" ht="16" customHeight="1">
      <c r="A440" s="11" t="s">
        <v>2341</v>
      </c>
      <c r="K440" s="13"/>
      <c r="L440" s="25"/>
      <c r="N440" s="125"/>
      <c r="Z440" s="25"/>
      <c r="AE440" s="36"/>
      <c r="AI440" s="25"/>
      <c r="AJ440" s="11" t="s">
        <v>27</v>
      </c>
      <c r="AK440" s="11" t="s">
        <v>601</v>
      </c>
      <c r="AL440" s="11">
        <v>3</v>
      </c>
      <c r="AM440" s="11" t="s">
        <v>432</v>
      </c>
      <c r="AN440" s="11" t="s">
        <v>44</v>
      </c>
      <c r="AO440" s="11" t="s">
        <v>79</v>
      </c>
      <c r="AP440" s="11" t="s">
        <v>959</v>
      </c>
      <c r="AQ440" s="11" t="s">
        <v>23</v>
      </c>
      <c r="AR440" s="11" t="s">
        <v>23</v>
      </c>
      <c r="AS440" s="11" t="s">
        <v>587</v>
      </c>
      <c r="AT440" s="11" t="s">
        <v>22</v>
      </c>
      <c r="AU440" s="84" t="s">
        <v>22</v>
      </c>
      <c r="AV440" s="30" t="s">
        <v>22</v>
      </c>
      <c r="AW440" s="11" t="s">
        <v>22</v>
      </c>
      <c r="AX440" s="11">
        <v>10</v>
      </c>
      <c r="AY440" s="58" t="s">
        <v>585</v>
      </c>
      <c r="AZ440" s="11" t="str">
        <f t="shared" ref="AZ440" si="617">LEFT(AY440,FIND(" ", AY440)-1)</f>
        <v>1</v>
      </c>
      <c r="BA440" s="11" t="str">
        <f t="shared" ref="BA440" si="618">MID(LEFT(AY440,FIND("–",AY440)-1),FIND("(",AY440)+1,LEN(AY440))</f>
        <v>1</v>
      </c>
      <c r="BB440" s="11" t="str">
        <f t="shared" ref="BB440" si="619">MID(LEFT(AY440,FIND(")",AY440)-1),FIND("–",AY440)+1,LEN(AY440))</f>
        <v>2.3</v>
      </c>
      <c r="BC440" s="11">
        <v>10</v>
      </c>
      <c r="BD440" s="58" t="s">
        <v>586</v>
      </c>
      <c r="BE440" s="11" t="str">
        <f>LEFT(BD440,FIND(" ", BD440)-1)</f>
        <v>639.2</v>
      </c>
      <c r="BF440" s="11" t="str">
        <f>MID(LEFT(BD440,FIND("–",BD440)-1),FIND("(",BD440)+1,LEN(BD440))</f>
        <v>360</v>
      </c>
      <c r="BG440" s="11" t="str">
        <f>MID(LEFT(BD440,FIND(")",BD440)-1),FIND("–",BD440)+1,LEN(BD440))</f>
        <v>792.2</v>
      </c>
      <c r="BH440" s="11" t="s">
        <v>22</v>
      </c>
      <c r="BI440" s="25" t="s">
        <v>22</v>
      </c>
      <c r="CD440" s="155"/>
      <c r="CH440" s="155"/>
      <c r="CV440" s="25"/>
      <c r="CW440" s="11" t="s">
        <v>167</v>
      </c>
      <c r="CZ440" s="25"/>
    </row>
    <row r="441" spans="1:105" s="11" customFormat="1">
      <c r="A441" s="11" t="s">
        <v>2341</v>
      </c>
      <c r="K441" s="13"/>
      <c r="L441" s="25"/>
      <c r="N441" s="125"/>
      <c r="Z441" s="25"/>
      <c r="AE441" s="25"/>
      <c r="AI441" s="25"/>
      <c r="AJ441" s="11" t="s">
        <v>27</v>
      </c>
      <c r="AK441" s="11" t="s">
        <v>599</v>
      </c>
      <c r="AL441" s="11">
        <v>1</v>
      </c>
      <c r="AM441" s="17" t="s">
        <v>344</v>
      </c>
      <c r="AN441" s="11" t="s">
        <v>145</v>
      </c>
      <c r="AO441" s="11" t="s">
        <v>596</v>
      </c>
      <c r="AP441" s="11" t="s">
        <v>959</v>
      </c>
      <c r="AQ441" s="11" t="s">
        <v>23</v>
      </c>
      <c r="AR441" s="11" t="s">
        <v>24</v>
      </c>
      <c r="AS441" s="11" t="s">
        <v>144</v>
      </c>
      <c r="AT441" s="11" t="s">
        <v>605</v>
      </c>
      <c r="AU441" s="84" t="s">
        <v>22</v>
      </c>
      <c r="AV441" s="30" t="s">
        <v>22</v>
      </c>
      <c r="AW441" s="11" t="s">
        <v>22</v>
      </c>
      <c r="AX441" s="11">
        <v>2</v>
      </c>
      <c r="AY441" s="58" t="s">
        <v>146</v>
      </c>
      <c r="AZ441" s="11" t="str">
        <f t="shared" si="614"/>
        <v>36.5</v>
      </c>
      <c r="BA441" s="11" t="str">
        <f t="shared" si="615"/>
        <v>23.3</v>
      </c>
      <c r="BB441" s="11" t="str">
        <f t="shared" si="616"/>
        <v>49.8</v>
      </c>
      <c r="BC441" s="11">
        <v>2</v>
      </c>
      <c r="BD441" s="58" t="s">
        <v>147</v>
      </c>
      <c r="BE441" s="11" t="str">
        <f>LEFT(BD441,FIND(" ", BD441)-1)</f>
        <v>36.5</v>
      </c>
      <c r="BF441" s="11" t="str">
        <f>MID(LEFT(BD441,FIND("–",BD441)-1),FIND("(",BD441)+1,LEN(BD441))</f>
        <v>30.8</v>
      </c>
      <c r="BG441" s="11" t="str">
        <f>MID(LEFT(BD441,FIND(")",BD441)-1),FIND("–",BD441)+1,LEN(BD441))</f>
        <v>42.3</v>
      </c>
      <c r="BH441" s="11" t="s">
        <v>22</v>
      </c>
      <c r="BI441" s="25" t="s">
        <v>22</v>
      </c>
      <c r="CD441" s="155"/>
      <c r="CH441" s="155"/>
      <c r="CV441" s="25"/>
      <c r="CW441" s="11" t="s">
        <v>168</v>
      </c>
      <c r="CZ441" s="25"/>
    </row>
    <row r="442" spans="1:105" s="11" customFormat="1">
      <c r="A442" s="11" t="s">
        <v>2341</v>
      </c>
      <c r="K442" s="13"/>
      <c r="L442" s="25"/>
      <c r="N442" s="125"/>
      <c r="Z442" s="25"/>
      <c r="AE442" s="36"/>
      <c r="AI442" s="25"/>
      <c r="AJ442" s="11" t="s">
        <v>27</v>
      </c>
      <c r="AK442" s="11" t="s">
        <v>600</v>
      </c>
      <c r="AL442" s="11">
        <v>2</v>
      </c>
      <c r="AM442" s="17" t="s">
        <v>344</v>
      </c>
      <c r="AN442" s="11" t="s">
        <v>145</v>
      </c>
      <c r="AO442" s="11" t="s">
        <v>596</v>
      </c>
      <c r="AP442" s="11" t="s">
        <v>959</v>
      </c>
      <c r="AQ442" s="11" t="s">
        <v>23</v>
      </c>
      <c r="AR442" s="11" t="s">
        <v>24</v>
      </c>
      <c r="AS442" s="11" t="s">
        <v>144</v>
      </c>
      <c r="AT442" s="11" t="s">
        <v>605</v>
      </c>
      <c r="AU442" s="84" t="s">
        <v>22</v>
      </c>
      <c r="AV442" s="30" t="s">
        <v>22</v>
      </c>
      <c r="AW442" s="11" t="s">
        <v>22</v>
      </c>
      <c r="AX442" s="11">
        <v>35</v>
      </c>
      <c r="AY442" s="60" t="s">
        <v>148</v>
      </c>
      <c r="AZ442" s="11" t="str">
        <f t="shared" si="614"/>
        <v>23</v>
      </c>
      <c r="BA442" s="11" t="str">
        <f t="shared" si="615"/>
        <v>10</v>
      </c>
      <c r="BB442" s="11" t="str">
        <f t="shared" si="616"/>
        <v>34</v>
      </c>
      <c r="BC442" s="11">
        <v>35</v>
      </c>
      <c r="BD442" s="58" t="s">
        <v>149</v>
      </c>
      <c r="BE442" s="11" t="str">
        <f>LEFT(BD442,FIND(" ", BD442)-1)</f>
        <v>218</v>
      </c>
      <c r="BF442" s="11" t="str">
        <f>MID(LEFT(BD442,FIND("–",BD442)-1),FIND("(",BD442)+1,LEN(BD442))</f>
        <v>122</v>
      </c>
      <c r="BG442" s="11" t="str">
        <f>MID(LEFT(BD442,FIND(")",BD442)-1),FIND("–",BD442)+1,LEN(BD442))</f>
        <v>395</v>
      </c>
      <c r="BH442" s="11" t="s">
        <v>22</v>
      </c>
      <c r="BI442" s="25" t="s">
        <v>22</v>
      </c>
      <c r="CD442" s="155"/>
      <c r="CH442" s="155"/>
      <c r="CV442" s="25"/>
      <c r="CZ442" s="25"/>
    </row>
    <row r="443" spans="1:105" s="11" customFormat="1">
      <c r="A443" s="11" t="s">
        <v>2341</v>
      </c>
      <c r="K443" s="13"/>
      <c r="L443" s="25"/>
      <c r="N443" s="125"/>
      <c r="Z443" s="25"/>
      <c r="AE443" s="36"/>
      <c r="AI443" s="25"/>
      <c r="AJ443" s="11" t="s">
        <v>27</v>
      </c>
      <c r="AK443" s="11" t="s">
        <v>601</v>
      </c>
      <c r="AL443" s="11">
        <v>3</v>
      </c>
      <c r="AM443" s="17" t="s">
        <v>344</v>
      </c>
      <c r="AN443" s="11" t="s">
        <v>145</v>
      </c>
      <c r="AO443" s="11" t="s">
        <v>596</v>
      </c>
      <c r="AP443" s="11" t="s">
        <v>959</v>
      </c>
      <c r="AQ443" s="11" t="s">
        <v>23</v>
      </c>
      <c r="AR443" s="11" t="s">
        <v>24</v>
      </c>
      <c r="AS443" s="11" t="s">
        <v>144</v>
      </c>
      <c r="AT443" s="11" t="s">
        <v>605</v>
      </c>
      <c r="AU443" s="84" t="s">
        <v>22</v>
      </c>
      <c r="AV443" s="11" t="s">
        <v>22</v>
      </c>
      <c r="AW443" s="11" t="s">
        <v>22</v>
      </c>
      <c r="AX443" s="11" t="s">
        <v>22</v>
      </c>
      <c r="AY443" s="11" t="s">
        <v>510</v>
      </c>
      <c r="AZ443" s="11" t="s">
        <v>22</v>
      </c>
      <c r="BA443" s="11" t="s">
        <v>22</v>
      </c>
      <c r="BB443" s="11" t="s">
        <v>22</v>
      </c>
      <c r="BC443" s="11" t="s">
        <v>22</v>
      </c>
      <c r="BD443" s="11" t="s">
        <v>510</v>
      </c>
      <c r="BE443" s="11" t="s">
        <v>22</v>
      </c>
      <c r="BF443" s="11" t="s">
        <v>22</v>
      </c>
      <c r="BG443" s="11" t="s">
        <v>22</v>
      </c>
      <c r="BH443" s="11" t="s">
        <v>22</v>
      </c>
      <c r="BI443" s="25" t="s">
        <v>22</v>
      </c>
      <c r="CD443" s="155"/>
      <c r="CH443" s="155"/>
      <c r="CV443" s="25"/>
      <c r="CZ443" s="25"/>
    </row>
    <row r="444" spans="1:105" s="11" customFormat="1">
      <c r="A444" s="11" t="s">
        <v>2341</v>
      </c>
      <c r="K444" s="13"/>
      <c r="L444" s="25"/>
      <c r="N444" s="125"/>
      <c r="Z444" s="25"/>
      <c r="AE444" s="36"/>
      <c r="AI444" s="25"/>
      <c r="AJ444" s="11" t="s">
        <v>27</v>
      </c>
      <c r="AK444" s="11" t="s">
        <v>599</v>
      </c>
      <c r="AL444" s="11">
        <v>1</v>
      </c>
      <c r="AM444" s="11" t="s">
        <v>55</v>
      </c>
      <c r="AN444" s="11" t="s">
        <v>597</v>
      </c>
      <c r="AO444" s="11" t="s">
        <v>87</v>
      </c>
      <c r="AP444" s="11" t="s">
        <v>87</v>
      </c>
      <c r="AQ444" s="11" t="s">
        <v>23</v>
      </c>
      <c r="AR444" s="11" t="s">
        <v>23</v>
      </c>
      <c r="AS444" s="11" t="s">
        <v>588</v>
      </c>
      <c r="AT444" s="11" t="s">
        <v>22</v>
      </c>
      <c r="AU444" s="84" t="s">
        <v>22</v>
      </c>
      <c r="AV444" s="30" t="s">
        <v>22</v>
      </c>
      <c r="AW444" s="11" t="s">
        <v>22</v>
      </c>
      <c r="AX444" s="11">
        <v>30</v>
      </c>
      <c r="AY444" s="58" t="s">
        <v>81</v>
      </c>
      <c r="AZ444" s="11" t="str">
        <f t="shared" si="614"/>
        <v>40</v>
      </c>
      <c r="BA444" s="11" t="str">
        <f t="shared" si="615"/>
        <v>40</v>
      </c>
      <c r="BB444" s="11" t="str">
        <f t="shared" si="616"/>
        <v>40</v>
      </c>
      <c r="BC444" s="11">
        <v>30</v>
      </c>
      <c r="BD444" s="58" t="s">
        <v>81</v>
      </c>
      <c r="BE444" s="11" t="str">
        <f t="shared" ref="BE444:BE449" si="620">LEFT(BD444,FIND(" ", BD444)-1)</f>
        <v>40</v>
      </c>
      <c r="BF444" s="11" t="str">
        <f t="shared" ref="BF444:BF449" si="621">MID(LEFT(BD444,FIND("–",BD444)-1),FIND("(",BD444)+1,LEN(BD444))</f>
        <v>40</v>
      </c>
      <c r="BG444" s="11" t="str">
        <f t="shared" ref="BG444:BG449" si="622">MID(LEFT(BD444,FIND(")",BD444)-1),FIND("–",BD444)+1,LEN(BD444))</f>
        <v>40</v>
      </c>
      <c r="BH444" s="11" t="s">
        <v>22</v>
      </c>
      <c r="BI444" s="25" t="s">
        <v>22</v>
      </c>
      <c r="CD444" s="155"/>
      <c r="CH444" s="155"/>
      <c r="CV444" s="25"/>
      <c r="CZ444" s="25"/>
    </row>
    <row r="445" spans="1:105" s="11" customFormat="1">
      <c r="A445" s="11" t="s">
        <v>2341</v>
      </c>
      <c r="K445" s="13"/>
      <c r="L445" s="25"/>
      <c r="N445" s="125"/>
      <c r="Z445" s="25"/>
      <c r="AE445" s="36"/>
      <c r="AI445" s="25"/>
      <c r="AJ445" s="11" t="s">
        <v>27</v>
      </c>
      <c r="AK445" s="11" t="s">
        <v>600</v>
      </c>
      <c r="AL445" s="11">
        <v>2</v>
      </c>
      <c r="AM445" s="11" t="s">
        <v>55</v>
      </c>
      <c r="AN445" s="11" t="s">
        <v>597</v>
      </c>
      <c r="AO445" s="11" t="s">
        <v>87</v>
      </c>
      <c r="AP445" s="11" t="s">
        <v>87</v>
      </c>
      <c r="AQ445" s="11" t="s">
        <v>23</v>
      </c>
      <c r="AR445" s="11" t="s">
        <v>23</v>
      </c>
      <c r="AS445" s="11" t="s">
        <v>588</v>
      </c>
      <c r="AT445" s="11" t="s">
        <v>22</v>
      </c>
      <c r="AU445" s="84" t="s">
        <v>22</v>
      </c>
      <c r="AV445" s="30" t="s">
        <v>22</v>
      </c>
      <c r="AW445" s="11" t="s">
        <v>22</v>
      </c>
      <c r="AX445" s="11">
        <v>29</v>
      </c>
      <c r="AY445" s="58" t="s">
        <v>81</v>
      </c>
      <c r="AZ445" s="11" t="str">
        <f t="shared" si="614"/>
        <v>40</v>
      </c>
      <c r="BA445" s="11" t="str">
        <f t="shared" si="615"/>
        <v>40</v>
      </c>
      <c r="BB445" s="11" t="str">
        <f t="shared" si="616"/>
        <v>40</v>
      </c>
      <c r="BC445" s="11">
        <v>28</v>
      </c>
      <c r="BD445" s="58" t="s">
        <v>82</v>
      </c>
      <c r="BE445" s="11" t="str">
        <f t="shared" si="620"/>
        <v>87.9</v>
      </c>
      <c r="BF445" s="11" t="str">
        <f t="shared" si="621"/>
        <v>40</v>
      </c>
      <c r="BG445" s="11" t="str">
        <f t="shared" si="622"/>
        <v>144.5</v>
      </c>
      <c r="BH445" s="11" t="s">
        <v>22</v>
      </c>
      <c r="BI445" s="25" t="s">
        <v>22</v>
      </c>
      <c r="CD445" s="155"/>
      <c r="CH445" s="155"/>
      <c r="CV445" s="25"/>
      <c r="CZ445" s="25"/>
    </row>
    <row r="446" spans="1:105" s="11" customFormat="1">
      <c r="A446" s="11" t="s">
        <v>2341</v>
      </c>
      <c r="K446" s="13"/>
      <c r="L446" s="25"/>
      <c r="N446" s="125"/>
      <c r="Z446" s="25"/>
      <c r="AE446" s="36"/>
      <c r="AI446" s="25"/>
      <c r="AJ446" s="11" t="s">
        <v>27</v>
      </c>
      <c r="AK446" s="11" t="s">
        <v>601</v>
      </c>
      <c r="AL446" s="11">
        <v>3</v>
      </c>
      <c r="AM446" s="11" t="s">
        <v>55</v>
      </c>
      <c r="AN446" s="11" t="s">
        <v>597</v>
      </c>
      <c r="AO446" s="11" t="s">
        <v>87</v>
      </c>
      <c r="AP446" s="11" t="s">
        <v>87</v>
      </c>
      <c r="AQ446" s="11" t="s">
        <v>23</v>
      </c>
      <c r="AR446" s="11" t="s">
        <v>23</v>
      </c>
      <c r="AS446" s="11" t="s">
        <v>588</v>
      </c>
      <c r="AT446" s="11" t="s">
        <v>22</v>
      </c>
      <c r="AU446" s="84" t="s">
        <v>22</v>
      </c>
      <c r="AV446" s="30" t="s">
        <v>22</v>
      </c>
      <c r="AW446" s="11" t="s">
        <v>22</v>
      </c>
      <c r="AX446" s="11">
        <v>10</v>
      </c>
      <c r="AY446" s="58" t="s">
        <v>81</v>
      </c>
      <c r="AZ446" s="11" t="str">
        <f t="shared" ref="AZ446" si="623">LEFT(AY446,FIND(" ", AY446)-1)</f>
        <v>40</v>
      </c>
      <c r="BA446" s="11" t="str">
        <f t="shared" ref="BA446" si="624">MID(LEFT(AY446,FIND("–",AY446)-1),FIND("(",AY446)+1,LEN(AY446))</f>
        <v>40</v>
      </c>
      <c r="BB446" s="11" t="str">
        <f t="shared" ref="BB446" si="625">MID(LEFT(AY446,FIND(")",AY446)-1),FIND("–",AY446)+1,LEN(AY446))</f>
        <v>40</v>
      </c>
      <c r="BC446" s="11">
        <v>9</v>
      </c>
      <c r="BD446" s="58" t="s">
        <v>589</v>
      </c>
      <c r="BE446" s="11" t="str">
        <f t="shared" si="620"/>
        <v>450.9</v>
      </c>
      <c r="BF446" s="11" t="str">
        <f t="shared" si="621"/>
        <v>212</v>
      </c>
      <c r="BG446" s="11" t="str">
        <f t="shared" si="622"/>
        <v>627.5</v>
      </c>
      <c r="BH446" s="11" t="s">
        <v>22</v>
      </c>
      <c r="BI446" s="25" t="s">
        <v>22</v>
      </c>
      <c r="CD446" s="155"/>
      <c r="CH446" s="155"/>
      <c r="CV446" s="25"/>
      <c r="CZ446" s="25"/>
    </row>
    <row r="447" spans="1:105" s="11" customFormat="1">
      <c r="A447" s="11" t="s">
        <v>2341</v>
      </c>
      <c r="K447" s="13"/>
      <c r="L447" s="25"/>
      <c r="N447" s="125"/>
      <c r="Z447" s="25"/>
      <c r="AE447" s="36"/>
      <c r="AI447" s="25"/>
      <c r="AJ447" s="11" t="s">
        <v>60</v>
      </c>
      <c r="AK447" s="11" t="s">
        <v>599</v>
      </c>
      <c r="AL447" s="17">
        <v>1</v>
      </c>
      <c r="AM447" s="17" t="s">
        <v>552</v>
      </c>
      <c r="AN447" s="17" t="s">
        <v>598</v>
      </c>
      <c r="AO447" s="11" t="s">
        <v>152</v>
      </c>
      <c r="AP447" s="11" t="s">
        <v>960</v>
      </c>
      <c r="AQ447" s="11" t="s">
        <v>23</v>
      </c>
      <c r="AR447" s="11" t="s">
        <v>23</v>
      </c>
      <c r="AS447" s="11" t="s">
        <v>587</v>
      </c>
      <c r="AT447" s="11" t="s">
        <v>22</v>
      </c>
      <c r="AU447" s="84" t="s">
        <v>22</v>
      </c>
      <c r="AV447" s="30" t="s">
        <v>22</v>
      </c>
      <c r="AW447" s="11" t="s">
        <v>22</v>
      </c>
      <c r="AX447" s="11">
        <v>73</v>
      </c>
      <c r="AY447" s="58" t="s">
        <v>84</v>
      </c>
      <c r="AZ447" s="11" t="str">
        <f t="shared" si="614"/>
        <v>64</v>
      </c>
      <c r="BA447" s="11" t="str">
        <f t="shared" si="615"/>
        <v>48</v>
      </c>
      <c r="BB447" s="11" t="str">
        <f t="shared" si="616"/>
        <v>132</v>
      </c>
      <c r="BC447" s="11">
        <v>69</v>
      </c>
      <c r="BD447" s="58" t="s">
        <v>85</v>
      </c>
      <c r="BE447" s="11" t="str">
        <f t="shared" si="620"/>
        <v>61.3</v>
      </c>
      <c r="BF447" s="11" t="str">
        <f t="shared" si="621"/>
        <v>48</v>
      </c>
      <c r="BG447" s="11" t="str">
        <f t="shared" si="622"/>
        <v>88</v>
      </c>
      <c r="BH447" s="11" t="s">
        <v>22</v>
      </c>
      <c r="BI447" s="25" t="s">
        <v>22</v>
      </c>
      <c r="CD447" s="155"/>
      <c r="CH447" s="155"/>
      <c r="CV447" s="25"/>
      <c r="CZ447" s="25"/>
    </row>
    <row r="448" spans="1:105" s="11" customFormat="1">
      <c r="A448" s="11" t="s">
        <v>2341</v>
      </c>
      <c r="K448" s="13"/>
      <c r="L448" s="25"/>
      <c r="N448" s="125"/>
      <c r="Z448" s="25"/>
      <c r="AE448" s="36"/>
      <c r="AI448" s="25"/>
      <c r="AJ448" s="11" t="s">
        <v>60</v>
      </c>
      <c r="AK448" s="11" t="s">
        <v>600</v>
      </c>
      <c r="AL448" s="17">
        <v>2</v>
      </c>
      <c r="AM448" s="17" t="s">
        <v>552</v>
      </c>
      <c r="AN448" s="17" t="s">
        <v>598</v>
      </c>
      <c r="AO448" s="11" t="s">
        <v>152</v>
      </c>
      <c r="AP448" s="11" t="s">
        <v>960</v>
      </c>
      <c r="AQ448" s="11" t="s">
        <v>23</v>
      </c>
      <c r="AR448" s="11" t="s">
        <v>23</v>
      </c>
      <c r="AS448" s="11" t="s">
        <v>587</v>
      </c>
      <c r="AT448" s="11" t="s">
        <v>22</v>
      </c>
      <c r="AU448" s="84" t="s">
        <v>22</v>
      </c>
      <c r="AV448" s="30" t="s">
        <v>22</v>
      </c>
      <c r="AW448" s="11" t="s">
        <v>22</v>
      </c>
      <c r="AX448" s="11">
        <v>71</v>
      </c>
      <c r="AY448" s="58" t="s">
        <v>83</v>
      </c>
      <c r="AZ448" s="11" t="str">
        <f t="shared" si="614"/>
        <v>60</v>
      </c>
      <c r="BA448" s="11" t="str">
        <f t="shared" si="615"/>
        <v>48</v>
      </c>
      <c r="BB448" s="11" t="str">
        <f t="shared" si="616"/>
        <v>114</v>
      </c>
      <c r="BC448" s="11">
        <v>68</v>
      </c>
      <c r="BD448" s="58" t="s">
        <v>603</v>
      </c>
      <c r="BE448" s="11" t="str">
        <f t="shared" si="620"/>
        <v>554.3</v>
      </c>
      <c r="BF448" s="11" t="str">
        <f t="shared" si="621"/>
        <v>311.3</v>
      </c>
      <c r="BG448" s="11" t="str">
        <f t="shared" si="622"/>
        <v>1,017.7</v>
      </c>
      <c r="BH448" s="11" t="s">
        <v>22</v>
      </c>
      <c r="BI448" s="25" t="s">
        <v>22</v>
      </c>
      <c r="CD448" s="155"/>
      <c r="CH448" s="155"/>
      <c r="CV448" s="25"/>
      <c r="CZ448" s="25"/>
    </row>
    <row r="449" spans="1:105" s="11" customFormat="1">
      <c r="A449" s="11" t="s">
        <v>2341</v>
      </c>
      <c r="K449" s="13"/>
      <c r="L449" s="25"/>
      <c r="N449" s="125"/>
      <c r="Z449" s="25"/>
      <c r="AE449" s="36"/>
      <c r="AI449" s="25"/>
      <c r="AJ449" s="11" t="s">
        <v>60</v>
      </c>
      <c r="AK449" s="11" t="s">
        <v>601</v>
      </c>
      <c r="AL449" s="17">
        <v>3</v>
      </c>
      <c r="AM449" s="17" t="s">
        <v>552</v>
      </c>
      <c r="AN449" s="17" t="s">
        <v>598</v>
      </c>
      <c r="AO449" s="11" t="s">
        <v>152</v>
      </c>
      <c r="AP449" s="11" t="s">
        <v>960</v>
      </c>
      <c r="AQ449" s="11" t="s">
        <v>23</v>
      </c>
      <c r="AR449" s="11" t="s">
        <v>23</v>
      </c>
      <c r="AS449" s="11" t="s">
        <v>587</v>
      </c>
      <c r="AT449" s="11" t="s">
        <v>22</v>
      </c>
      <c r="AU449" s="84" t="s">
        <v>22</v>
      </c>
      <c r="AV449" s="30" t="s">
        <v>22</v>
      </c>
      <c r="AW449" s="11" t="s">
        <v>22</v>
      </c>
      <c r="AX449" s="11">
        <v>10</v>
      </c>
      <c r="AY449" s="58" t="s">
        <v>602</v>
      </c>
      <c r="AZ449" s="11" t="str">
        <f t="shared" si="614"/>
        <v>108</v>
      </c>
      <c r="BA449" s="11" t="str">
        <f t="shared" si="615"/>
        <v>90.8</v>
      </c>
      <c r="BB449" s="11" t="str">
        <f t="shared" si="616"/>
        <v>150.2</v>
      </c>
      <c r="BC449" s="11">
        <v>10</v>
      </c>
      <c r="BD449" s="58" t="s">
        <v>604</v>
      </c>
      <c r="BE449" s="11" t="str">
        <f t="shared" si="620"/>
        <v>614</v>
      </c>
      <c r="BF449" s="11" t="str">
        <f t="shared" si="621"/>
        <v>437.3</v>
      </c>
      <c r="BG449" s="11" t="str">
        <f t="shared" si="622"/>
        <v>666</v>
      </c>
      <c r="BH449" s="11" t="s">
        <v>22</v>
      </c>
      <c r="BI449" s="25" t="s">
        <v>22</v>
      </c>
      <c r="CD449" s="155"/>
      <c r="CH449" s="155"/>
      <c r="CV449" s="25"/>
      <c r="CZ449" s="25"/>
    </row>
    <row r="450" spans="1:105" s="52" customFormat="1">
      <c r="K450" s="53"/>
      <c r="L450" s="54"/>
      <c r="N450" s="132"/>
      <c r="Z450" s="54"/>
      <c r="AE450" s="56"/>
      <c r="AI450" s="54"/>
      <c r="AJ450" s="63"/>
      <c r="AL450" s="63"/>
      <c r="AU450" s="91"/>
      <c r="AV450" s="57"/>
      <c r="BI450" s="54"/>
      <c r="CD450" s="161"/>
      <c r="CH450" s="161"/>
      <c r="CV450" s="54"/>
      <c r="CZ450" s="54"/>
    </row>
    <row r="451" spans="1:105" s="94" customFormat="1" ht="16" customHeight="1">
      <c r="A451" s="94" t="s">
        <v>2342</v>
      </c>
      <c r="B451" s="94" t="s">
        <v>119</v>
      </c>
      <c r="C451" s="94" t="s">
        <v>1684</v>
      </c>
      <c r="D451" s="94" t="s">
        <v>524</v>
      </c>
      <c r="E451" s="94" t="s">
        <v>9</v>
      </c>
      <c r="F451" s="94" t="s">
        <v>2325</v>
      </c>
      <c r="G451" s="94" t="s">
        <v>8</v>
      </c>
      <c r="H451" s="104" t="s">
        <v>108</v>
      </c>
      <c r="I451" s="94" t="s">
        <v>1685</v>
      </c>
      <c r="J451" s="104" t="s">
        <v>1686</v>
      </c>
      <c r="K451" s="94" t="s">
        <v>1687</v>
      </c>
      <c r="L451" s="96">
        <v>44182</v>
      </c>
      <c r="M451" s="94" t="s">
        <v>122</v>
      </c>
      <c r="N451" s="126">
        <v>43944</v>
      </c>
      <c r="O451" s="94" t="s">
        <v>24</v>
      </c>
      <c r="P451" s="94" t="s">
        <v>24</v>
      </c>
      <c r="Q451" s="94" t="s">
        <v>155</v>
      </c>
      <c r="R451" s="94" t="s">
        <v>73</v>
      </c>
      <c r="S451" s="94" t="s">
        <v>48</v>
      </c>
      <c r="T451" s="94" t="s">
        <v>23</v>
      </c>
      <c r="U451" s="94" t="s">
        <v>23</v>
      </c>
      <c r="V451" s="94" t="s">
        <v>1691</v>
      </c>
      <c r="W451" s="94" t="s">
        <v>24</v>
      </c>
      <c r="X451" s="94" t="s">
        <v>135</v>
      </c>
      <c r="Y451" s="94" t="s">
        <v>1690</v>
      </c>
      <c r="Z451" s="98" t="s">
        <v>1689</v>
      </c>
      <c r="AA451" s="94" t="s">
        <v>126</v>
      </c>
      <c r="AB451" s="94" t="s">
        <v>1688</v>
      </c>
      <c r="AC451" s="94" t="s">
        <v>127</v>
      </c>
      <c r="AD451" s="94" t="s">
        <v>1692</v>
      </c>
      <c r="AE451" s="99" t="s">
        <v>1693</v>
      </c>
      <c r="AF451" s="94" t="s">
        <v>26</v>
      </c>
      <c r="AG451" s="94" t="s">
        <v>26</v>
      </c>
      <c r="AH451" s="94" t="s">
        <v>26</v>
      </c>
      <c r="AI451" s="119" t="s">
        <v>1713</v>
      </c>
      <c r="AJ451" s="94" t="s">
        <v>27</v>
      </c>
      <c r="AK451" s="94" t="s">
        <v>22</v>
      </c>
      <c r="AL451" s="94" t="s">
        <v>22</v>
      </c>
      <c r="AM451" s="94" t="s">
        <v>26</v>
      </c>
      <c r="AN451" s="94" t="s">
        <v>22</v>
      </c>
      <c r="AO451" s="94" t="s">
        <v>22</v>
      </c>
      <c r="AP451" s="94" t="s">
        <v>22</v>
      </c>
      <c r="AQ451" s="94" t="s">
        <v>23</v>
      </c>
      <c r="AR451" s="94" t="s">
        <v>23</v>
      </c>
      <c r="AS451" s="94" t="s">
        <v>22</v>
      </c>
      <c r="AT451" s="94" t="s">
        <v>22</v>
      </c>
      <c r="AU451" s="106" t="s">
        <v>22</v>
      </c>
      <c r="AV451" s="94" t="s">
        <v>22</v>
      </c>
      <c r="AW451" s="94" t="s">
        <v>22</v>
      </c>
      <c r="AX451" s="94" t="s">
        <v>22</v>
      </c>
      <c r="AY451" s="94" t="s">
        <v>22</v>
      </c>
      <c r="AZ451" s="94" t="s">
        <v>22</v>
      </c>
      <c r="BA451" s="94" t="s">
        <v>22</v>
      </c>
      <c r="BB451" s="94" t="s">
        <v>22</v>
      </c>
      <c r="BC451" s="94" t="s">
        <v>22</v>
      </c>
      <c r="BD451" s="94" t="s">
        <v>22</v>
      </c>
      <c r="BE451" s="94" t="s">
        <v>22</v>
      </c>
      <c r="BF451" s="94" t="s">
        <v>22</v>
      </c>
      <c r="BG451" s="94" t="s">
        <v>22</v>
      </c>
      <c r="BH451" s="94" t="s">
        <v>22</v>
      </c>
      <c r="BI451" s="98" t="s">
        <v>402</v>
      </c>
      <c r="BJ451" s="94" t="s">
        <v>26</v>
      </c>
      <c r="BK451" s="94" t="s">
        <v>22</v>
      </c>
      <c r="BL451" s="94" t="s">
        <v>22</v>
      </c>
      <c r="BM451" s="94" t="s">
        <v>22</v>
      </c>
      <c r="BN451" s="94" t="s">
        <v>22</v>
      </c>
      <c r="BO451" s="94" t="s">
        <v>22</v>
      </c>
      <c r="BP451" s="94" t="s">
        <v>22</v>
      </c>
      <c r="BQ451" s="94" t="s">
        <v>22</v>
      </c>
      <c r="BR451" s="94" t="s">
        <v>22</v>
      </c>
      <c r="BS451" s="94" t="s">
        <v>22</v>
      </c>
      <c r="BT451" s="94" t="s">
        <v>22</v>
      </c>
      <c r="BU451" s="94" t="s">
        <v>22</v>
      </c>
      <c r="BV451" s="94" t="s">
        <v>22</v>
      </c>
      <c r="BW451" s="94" t="s">
        <v>22</v>
      </c>
      <c r="BX451" s="94" t="s">
        <v>22</v>
      </c>
      <c r="BY451" s="94" t="s">
        <v>22</v>
      </c>
      <c r="BZ451" s="94" t="s">
        <v>22</v>
      </c>
      <c r="CA451" s="94" t="s">
        <v>22</v>
      </c>
      <c r="CB451" s="94" t="s">
        <v>22</v>
      </c>
      <c r="CC451" s="94" t="s">
        <v>22</v>
      </c>
      <c r="CD451" s="103" t="s">
        <v>22</v>
      </c>
      <c r="CE451" s="94" t="s">
        <v>22</v>
      </c>
      <c r="CF451" s="94" t="s">
        <v>22</v>
      </c>
      <c r="CG451" s="94" t="s">
        <v>22</v>
      </c>
      <c r="CH451" s="103" t="s">
        <v>26</v>
      </c>
      <c r="CI451" s="94" t="s">
        <v>22</v>
      </c>
      <c r="CJ451" s="94" t="s">
        <v>22</v>
      </c>
      <c r="CK451" s="94" t="s">
        <v>22</v>
      </c>
      <c r="CL451" s="94" t="s">
        <v>22</v>
      </c>
      <c r="CM451" s="94" t="s">
        <v>22</v>
      </c>
      <c r="CN451" s="94" t="s">
        <v>22</v>
      </c>
      <c r="CO451" s="94" t="s">
        <v>22</v>
      </c>
      <c r="CP451" s="94" t="s">
        <v>22</v>
      </c>
      <c r="CQ451" s="94" t="s">
        <v>22</v>
      </c>
      <c r="CR451" s="94" t="s">
        <v>22</v>
      </c>
      <c r="CS451" s="94" t="s">
        <v>22</v>
      </c>
      <c r="CT451" s="94" t="s">
        <v>22</v>
      </c>
      <c r="CU451" s="94" t="s">
        <v>22</v>
      </c>
      <c r="CV451" s="98" t="s">
        <v>22</v>
      </c>
      <c r="CW451" s="94" t="s">
        <v>1714</v>
      </c>
      <c r="CX451" s="94" t="s">
        <v>1705</v>
      </c>
      <c r="CY451" s="94" t="s">
        <v>1158</v>
      </c>
      <c r="CZ451" s="98" t="s">
        <v>1262</v>
      </c>
      <c r="DA451" s="94" t="s">
        <v>68</v>
      </c>
    </row>
    <row r="452" spans="1:105" s="11" customFormat="1" ht="16" customHeight="1">
      <c r="A452" s="11" t="s">
        <v>2342</v>
      </c>
      <c r="K452" s="13"/>
      <c r="L452" s="25"/>
      <c r="N452" s="125"/>
      <c r="Z452" s="25"/>
      <c r="AE452" s="36"/>
      <c r="AI452" s="25"/>
      <c r="AJ452" s="11" t="s">
        <v>60</v>
      </c>
      <c r="AK452" s="11" t="s">
        <v>599</v>
      </c>
      <c r="AL452" s="11">
        <v>1</v>
      </c>
      <c r="AM452" s="17" t="s">
        <v>1702</v>
      </c>
      <c r="AN452" s="11" t="s">
        <v>1710</v>
      </c>
      <c r="AO452" s="17" t="s">
        <v>1711</v>
      </c>
      <c r="AP452" s="17" t="s">
        <v>1712</v>
      </c>
      <c r="AQ452" s="11" t="s">
        <v>24</v>
      </c>
      <c r="AR452" s="11" t="s">
        <v>23</v>
      </c>
      <c r="AS452" s="11" t="s">
        <v>1695</v>
      </c>
      <c r="AT452" s="11" t="s">
        <v>22</v>
      </c>
      <c r="AU452" s="84" t="s">
        <v>22</v>
      </c>
      <c r="AV452" s="11" t="s">
        <v>22</v>
      </c>
      <c r="AW452" s="11" t="s">
        <v>22</v>
      </c>
      <c r="AX452" s="11" t="s">
        <v>22</v>
      </c>
      <c r="AY452" s="11" t="s">
        <v>22</v>
      </c>
      <c r="AZ452" s="11" t="s">
        <v>22</v>
      </c>
      <c r="BA452" s="11" t="s">
        <v>22</v>
      </c>
      <c r="BB452" s="11" t="s">
        <v>22</v>
      </c>
      <c r="BC452" s="11">
        <v>40</v>
      </c>
      <c r="BD452" s="15" t="s">
        <v>1696</v>
      </c>
      <c r="BE452" s="11" t="str">
        <f t="shared" ref="BE452" si="626">LEFT(BD452,FIND(" ", BD452)-1)</f>
        <v>5.2</v>
      </c>
      <c r="BF452" s="11" t="str">
        <f t="shared" ref="BF452" si="627">MID(LEFT(BD452,FIND("–",BD452)-1),FIND("(",BD452)+1,LEN(BD452))</f>
        <v>0.1</v>
      </c>
      <c r="BG452" s="11" t="str">
        <f t="shared" ref="BG452" si="628">MID(LEFT(BD452,FIND(")",BD452)-1),FIND("–",BD452)+1,LEN(BD452))</f>
        <v>14.7</v>
      </c>
      <c r="BH452" s="11" t="s">
        <v>22</v>
      </c>
      <c r="BI452" s="25" t="s">
        <v>22</v>
      </c>
      <c r="CD452" s="155"/>
      <c r="CH452" s="155"/>
      <c r="CV452" s="25"/>
      <c r="CW452" s="11" t="s">
        <v>1716</v>
      </c>
      <c r="CZ452" s="25"/>
    </row>
    <row r="453" spans="1:105" s="11" customFormat="1" ht="16" customHeight="1">
      <c r="A453" s="11" t="s">
        <v>2342</v>
      </c>
      <c r="K453" s="13"/>
      <c r="L453" s="25"/>
      <c r="N453" s="125"/>
      <c r="Z453" s="25"/>
      <c r="AE453" s="36"/>
      <c r="AI453" s="25"/>
      <c r="AJ453" s="11" t="s">
        <v>60</v>
      </c>
      <c r="AK453" s="11" t="s">
        <v>600</v>
      </c>
      <c r="AL453" s="11">
        <v>2</v>
      </c>
      <c r="AM453" s="17" t="s">
        <v>1702</v>
      </c>
      <c r="AN453" s="11" t="s">
        <v>1710</v>
      </c>
      <c r="AO453" s="17" t="s">
        <v>1711</v>
      </c>
      <c r="AP453" s="17" t="s">
        <v>1712</v>
      </c>
      <c r="AQ453" s="11" t="s">
        <v>24</v>
      </c>
      <c r="AR453" s="11" t="s">
        <v>23</v>
      </c>
      <c r="AS453" s="11" t="s">
        <v>1695</v>
      </c>
      <c r="AT453" s="11" t="s">
        <v>22</v>
      </c>
      <c r="AU453" s="84" t="s">
        <v>22</v>
      </c>
      <c r="AV453" s="30" t="s">
        <v>22</v>
      </c>
      <c r="AW453" s="11" t="s">
        <v>22</v>
      </c>
      <c r="AX453" s="11" t="s">
        <v>22</v>
      </c>
      <c r="AY453" s="11" t="s">
        <v>22</v>
      </c>
      <c r="AZ453" s="11" t="s">
        <v>22</v>
      </c>
      <c r="BA453" s="11" t="s">
        <v>22</v>
      </c>
      <c r="BB453" s="11" t="s">
        <v>22</v>
      </c>
      <c r="BC453" s="11">
        <v>40</v>
      </c>
      <c r="BD453" s="15" t="s">
        <v>1697</v>
      </c>
      <c r="BE453" s="11" t="str">
        <f t="shared" ref="BE453:BE457" si="629">LEFT(BD453,FIND(" ", BD453)-1)</f>
        <v>31.3</v>
      </c>
      <c r="BF453" s="11" t="str">
        <f t="shared" ref="BF453:BF457" si="630">MID(LEFT(BD453,FIND("–",BD453)-1),FIND("(",BD453)+1,LEN(BD453))</f>
        <v>13.1</v>
      </c>
      <c r="BG453" s="11" t="str">
        <f t="shared" ref="BG453:BG457" si="631">MID(LEFT(BD453,FIND(")",BD453)-1),FIND("–",BD453)+1,LEN(BD453))</f>
        <v>53.9</v>
      </c>
      <c r="BH453" s="11" t="s">
        <v>22</v>
      </c>
      <c r="BI453" s="25" t="s">
        <v>22</v>
      </c>
      <c r="CD453" s="155"/>
      <c r="CH453" s="155"/>
      <c r="CV453" s="25"/>
      <c r="CW453" s="11" t="s">
        <v>1694</v>
      </c>
      <c r="CZ453" s="25"/>
    </row>
    <row r="454" spans="1:105" s="11" customFormat="1">
      <c r="A454" s="11" t="s">
        <v>2342</v>
      </c>
      <c r="K454" s="13"/>
      <c r="L454" s="25"/>
      <c r="N454" s="125"/>
      <c r="Z454" s="25"/>
      <c r="AE454" s="25"/>
      <c r="AI454" s="25"/>
      <c r="AJ454" s="11" t="s">
        <v>60</v>
      </c>
      <c r="AK454" s="11" t="s">
        <v>599</v>
      </c>
      <c r="AL454" s="11">
        <v>1</v>
      </c>
      <c r="AM454" s="17" t="s">
        <v>1703</v>
      </c>
      <c r="AN454" s="11" t="s">
        <v>1710</v>
      </c>
      <c r="AO454" s="17" t="s">
        <v>1711</v>
      </c>
      <c r="AP454" s="17" t="s">
        <v>1712</v>
      </c>
      <c r="AQ454" s="11" t="s">
        <v>24</v>
      </c>
      <c r="AR454" s="11" t="s">
        <v>23</v>
      </c>
      <c r="AS454" s="11" t="s">
        <v>1695</v>
      </c>
      <c r="AT454" s="11" t="s">
        <v>22</v>
      </c>
      <c r="AU454" s="84" t="s">
        <v>22</v>
      </c>
      <c r="AV454" s="30" t="s">
        <v>22</v>
      </c>
      <c r="AW454" s="11" t="s">
        <v>22</v>
      </c>
      <c r="AX454" s="11" t="s">
        <v>22</v>
      </c>
      <c r="AY454" s="11" t="s">
        <v>22</v>
      </c>
      <c r="AZ454" s="11" t="s">
        <v>22</v>
      </c>
      <c r="BA454" s="11" t="s">
        <v>22</v>
      </c>
      <c r="BB454" s="11" t="s">
        <v>22</v>
      </c>
      <c r="BC454" s="11">
        <v>42</v>
      </c>
      <c r="BD454" s="15" t="s">
        <v>1698</v>
      </c>
      <c r="BE454" s="11" t="str">
        <f t="shared" si="629"/>
        <v>2.3</v>
      </c>
      <c r="BF454" s="11" t="str">
        <f t="shared" si="630"/>
        <v>0.0001</v>
      </c>
      <c r="BG454" s="11" t="str">
        <f t="shared" si="631"/>
        <v>5.8</v>
      </c>
      <c r="BH454" s="11" t="s">
        <v>22</v>
      </c>
      <c r="BI454" s="25" t="s">
        <v>22</v>
      </c>
      <c r="CD454" s="155"/>
      <c r="CH454" s="155"/>
      <c r="CV454" s="25"/>
      <c r="CW454" s="11" t="s">
        <v>1706</v>
      </c>
      <c r="CZ454" s="25"/>
    </row>
    <row r="455" spans="1:105" s="11" customFormat="1">
      <c r="A455" s="11" t="s">
        <v>2342</v>
      </c>
      <c r="K455" s="13"/>
      <c r="L455" s="25"/>
      <c r="N455" s="125"/>
      <c r="Z455" s="25"/>
      <c r="AE455" s="36"/>
      <c r="AI455" s="25"/>
      <c r="AJ455" s="11" t="s">
        <v>60</v>
      </c>
      <c r="AK455" s="11" t="s">
        <v>600</v>
      </c>
      <c r="AL455" s="11">
        <v>2</v>
      </c>
      <c r="AM455" s="17" t="s">
        <v>1703</v>
      </c>
      <c r="AN455" s="11" t="s">
        <v>1710</v>
      </c>
      <c r="AO455" s="17" t="s">
        <v>1711</v>
      </c>
      <c r="AP455" s="17" t="s">
        <v>1712</v>
      </c>
      <c r="AQ455" s="11" t="s">
        <v>24</v>
      </c>
      <c r="AR455" s="11" t="s">
        <v>23</v>
      </c>
      <c r="AS455" s="11" t="s">
        <v>1695</v>
      </c>
      <c r="AT455" s="11" t="s">
        <v>22</v>
      </c>
      <c r="AU455" s="84" t="s">
        <v>22</v>
      </c>
      <c r="AV455" s="30" t="s">
        <v>22</v>
      </c>
      <c r="AW455" s="11" t="s">
        <v>22</v>
      </c>
      <c r="AX455" s="11" t="s">
        <v>22</v>
      </c>
      <c r="AY455" s="11" t="s">
        <v>22</v>
      </c>
      <c r="AZ455" s="11" t="s">
        <v>22</v>
      </c>
      <c r="BA455" s="11" t="s">
        <v>22</v>
      </c>
      <c r="BB455" s="11" t="s">
        <v>22</v>
      </c>
      <c r="BC455" s="11">
        <v>42</v>
      </c>
      <c r="BD455" s="15" t="s">
        <v>1699</v>
      </c>
      <c r="BE455" s="11" t="str">
        <f t="shared" si="629"/>
        <v>8.9</v>
      </c>
      <c r="BF455" s="11" t="str">
        <f t="shared" si="630"/>
        <v>1.3</v>
      </c>
      <c r="BG455" s="11" t="str">
        <f t="shared" si="631"/>
        <v>19.0</v>
      </c>
      <c r="BH455" s="11" t="s">
        <v>22</v>
      </c>
      <c r="BI455" s="25" t="s">
        <v>22</v>
      </c>
      <c r="CD455" s="155"/>
      <c r="CH455" s="155"/>
      <c r="CV455" s="25"/>
      <c r="CW455" s="11" t="s">
        <v>1715</v>
      </c>
      <c r="CZ455" s="25"/>
    </row>
    <row r="456" spans="1:105" s="11" customFormat="1">
      <c r="A456" s="11" t="s">
        <v>2342</v>
      </c>
      <c r="K456" s="13"/>
      <c r="L456" s="25"/>
      <c r="N456" s="125"/>
      <c r="Z456" s="25"/>
      <c r="AE456" s="36"/>
      <c r="AI456" s="25"/>
      <c r="AJ456" s="11" t="s">
        <v>60</v>
      </c>
      <c r="AK456" s="11" t="s">
        <v>599</v>
      </c>
      <c r="AL456" s="11">
        <v>1</v>
      </c>
      <c r="AM456" s="17" t="s">
        <v>1704</v>
      </c>
      <c r="AN456" s="11" t="s">
        <v>1710</v>
      </c>
      <c r="AO456" s="17" t="s">
        <v>1711</v>
      </c>
      <c r="AP456" s="17" t="s">
        <v>1712</v>
      </c>
      <c r="AQ456" s="11" t="s">
        <v>24</v>
      </c>
      <c r="AR456" s="11" t="s">
        <v>23</v>
      </c>
      <c r="AS456" s="11" t="s">
        <v>1695</v>
      </c>
      <c r="AT456" s="11" t="s">
        <v>22</v>
      </c>
      <c r="AU456" s="84" t="s">
        <v>22</v>
      </c>
      <c r="AV456" s="30" t="s">
        <v>22</v>
      </c>
      <c r="AW456" s="11" t="s">
        <v>22</v>
      </c>
      <c r="AX456" s="11" t="s">
        <v>22</v>
      </c>
      <c r="AY456" s="11" t="s">
        <v>22</v>
      </c>
      <c r="AZ456" s="11" t="s">
        <v>22</v>
      </c>
      <c r="BA456" s="11" t="s">
        <v>22</v>
      </c>
      <c r="BB456" s="11" t="s">
        <v>22</v>
      </c>
      <c r="BC456" s="11">
        <v>38</v>
      </c>
      <c r="BD456" s="15" t="s">
        <v>1700</v>
      </c>
      <c r="BE456" s="11" t="str">
        <f t="shared" si="629"/>
        <v>0.0001</v>
      </c>
      <c r="BF456" s="11" t="str">
        <f t="shared" si="630"/>
        <v>0.0001</v>
      </c>
      <c r="BG456" s="11" t="str">
        <f t="shared" si="631"/>
        <v>0.03</v>
      </c>
      <c r="BH456" s="11" t="s">
        <v>22</v>
      </c>
      <c r="BI456" s="25" t="s">
        <v>22</v>
      </c>
      <c r="CD456" s="155"/>
      <c r="CH456" s="155"/>
      <c r="CV456" s="25"/>
      <c r="CW456" s="11" t="s">
        <v>1717</v>
      </c>
      <c r="CZ456" s="25"/>
    </row>
    <row r="457" spans="1:105" s="11" customFormat="1">
      <c r="A457" s="11" t="s">
        <v>2342</v>
      </c>
      <c r="K457" s="13"/>
      <c r="L457" s="25"/>
      <c r="N457" s="125"/>
      <c r="Z457" s="25"/>
      <c r="AE457" s="36"/>
      <c r="AI457" s="25"/>
      <c r="AJ457" s="11" t="s">
        <v>60</v>
      </c>
      <c r="AK457" s="11" t="s">
        <v>600</v>
      </c>
      <c r="AL457" s="11">
        <v>2</v>
      </c>
      <c r="AM457" s="17" t="s">
        <v>1704</v>
      </c>
      <c r="AN457" s="11" t="s">
        <v>1710</v>
      </c>
      <c r="AO457" s="17" t="s">
        <v>1711</v>
      </c>
      <c r="AP457" s="17" t="s">
        <v>1712</v>
      </c>
      <c r="AQ457" s="11" t="s">
        <v>24</v>
      </c>
      <c r="AR457" s="11" t="s">
        <v>23</v>
      </c>
      <c r="AS457" s="11" t="s">
        <v>1695</v>
      </c>
      <c r="AT457" s="11" t="s">
        <v>22</v>
      </c>
      <c r="AU457" s="84" t="s">
        <v>22</v>
      </c>
      <c r="AV457" s="11" t="s">
        <v>22</v>
      </c>
      <c r="AW457" s="11" t="s">
        <v>22</v>
      </c>
      <c r="AX457" s="11" t="s">
        <v>22</v>
      </c>
      <c r="AY457" s="11" t="s">
        <v>22</v>
      </c>
      <c r="AZ457" s="11" t="s">
        <v>22</v>
      </c>
      <c r="BA457" s="11" t="s">
        <v>22</v>
      </c>
      <c r="BB457" s="11" t="s">
        <v>22</v>
      </c>
      <c r="BC457" s="11">
        <v>38</v>
      </c>
      <c r="BD457" s="15" t="s">
        <v>1701</v>
      </c>
      <c r="BE457" s="11" t="str">
        <f t="shared" si="629"/>
        <v>0.0001</v>
      </c>
      <c r="BF457" s="11" t="str">
        <f t="shared" si="630"/>
        <v>0.0001</v>
      </c>
      <c r="BG457" s="11" t="str">
        <f t="shared" si="631"/>
        <v>0.07</v>
      </c>
      <c r="BH457" s="11" t="s">
        <v>22</v>
      </c>
      <c r="BI457" s="25" t="s">
        <v>22</v>
      </c>
      <c r="CD457" s="155"/>
      <c r="CH457" s="155"/>
      <c r="CV457" s="25"/>
      <c r="CZ457" s="25"/>
    </row>
    <row r="458" spans="1:105" s="11" customFormat="1">
      <c r="A458" s="11" t="s">
        <v>2342</v>
      </c>
      <c r="K458" s="13"/>
      <c r="L458" s="25"/>
      <c r="N458" s="125"/>
      <c r="Z458" s="25"/>
      <c r="AE458" s="36"/>
      <c r="AI458" s="25"/>
      <c r="AJ458" s="11" t="s">
        <v>60</v>
      </c>
      <c r="AK458" s="11" t="s">
        <v>600</v>
      </c>
      <c r="AL458" s="11">
        <v>1</v>
      </c>
      <c r="AM458" s="11" t="s">
        <v>1508</v>
      </c>
      <c r="AN458" s="11" t="s">
        <v>557</v>
      </c>
      <c r="AO458" s="11" t="s">
        <v>576</v>
      </c>
      <c r="AP458" s="11" t="s">
        <v>576</v>
      </c>
      <c r="AQ458" s="11" t="s">
        <v>24</v>
      </c>
      <c r="AR458" s="11" t="s">
        <v>23</v>
      </c>
      <c r="AS458" s="11" t="s">
        <v>1708</v>
      </c>
      <c r="AT458" s="11" t="s">
        <v>22</v>
      </c>
      <c r="AU458" s="84" t="s">
        <v>22</v>
      </c>
      <c r="AV458" s="30" t="s">
        <v>22</v>
      </c>
      <c r="AW458" s="11" t="s">
        <v>22</v>
      </c>
      <c r="AX458" s="11" t="s">
        <v>22</v>
      </c>
      <c r="AY458" s="11" t="s">
        <v>22</v>
      </c>
      <c r="AZ458" s="11" t="s">
        <v>22</v>
      </c>
      <c r="BA458" s="11" t="s">
        <v>22</v>
      </c>
      <c r="BB458" s="11" t="s">
        <v>22</v>
      </c>
      <c r="BC458" s="11">
        <v>34</v>
      </c>
      <c r="BD458" s="15" t="s">
        <v>1709</v>
      </c>
      <c r="BE458" s="11" t="str">
        <f t="shared" ref="BE458:BE459" si="632">LEFT(BD458,FIND(" ", BD458)-1)</f>
        <v>0.10</v>
      </c>
      <c r="BF458" s="11" t="str">
        <f t="shared" ref="BF458:BF459" si="633">MID(LEFT(BD458,FIND("–",BD458)-1),FIND("(",BD458)+1,LEN(BD458))</f>
        <v>0.07</v>
      </c>
      <c r="BG458" s="11" t="str">
        <f t="shared" ref="BG458:BG459" si="634">MID(LEFT(BD458,FIND(")",BD458)-1),FIND("–",BD458)+1,LEN(BD458))</f>
        <v>0.13</v>
      </c>
      <c r="BH458" s="11" t="s">
        <v>22</v>
      </c>
      <c r="BI458" s="25" t="s">
        <v>22</v>
      </c>
      <c r="CD458" s="155"/>
      <c r="CH458" s="155"/>
      <c r="CV458" s="25"/>
      <c r="CZ458" s="25"/>
    </row>
    <row r="459" spans="1:105" s="11" customFormat="1">
      <c r="A459" s="11" t="s">
        <v>2342</v>
      </c>
      <c r="K459" s="13"/>
      <c r="L459" s="25"/>
      <c r="N459" s="125"/>
      <c r="Z459" s="25"/>
      <c r="AE459" s="36"/>
      <c r="AI459" s="25"/>
      <c r="AJ459" s="11" t="s">
        <v>60</v>
      </c>
      <c r="AK459" s="11" t="s">
        <v>600</v>
      </c>
      <c r="AL459" s="11">
        <v>2</v>
      </c>
      <c r="AM459" s="11" t="s">
        <v>1707</v>
      </c>
      <c r="AN459" s="11" t="s">
        <v>557</v>
      </c>
      <c r="AO459" s="11" t="s">
        <v>576</v>
      </c>
      <c r="AP459" s="11" t="s">
        <v>576</v>
      </c>
      <c r="AQ459" s="11" t="s">
        <v>24</v>
      </c>
      <c r="AR459" s="11" t="s">
        <v>23</v>
      </c>
      <c r="AS459" s="11" t="s">
        <v>1708</v>
      </c>
      <c r="AT459" s="11" t="s">
        <v>22</v>
      </c>
      <c r="AU459" s="84" t="s">
        <v>22</v>
      </c>
      <c r="AV459" s="11" t="s">
        <v>22</v>
      </c>
      <c r="AW459" s="11" t="s">
        <v>22</v>
      </c>
      <c r="AX459" s="11" t="s">
        <v>22</v>
      </c>
      <c r="AY459" s="11" t="s">
        <v>22</v>
      </c>
      <c r="AZ459" s="11" t="s">
        <v>22</v>
      </c>
      <c r="BA459" s="11" t="s">
        <v>22</v>
      </c>
      <c r="BB459" s="11" t="s">
        <v>22</v>
      </c>
      <c r="BC459" s="11">
        <v>34</v>
      </c>
      <c r="BD459" s="15" t="s">
        <v>162</v>
      </c>
      <c r="BE459" s="11" t="str">
        <f t="shared" si="632"/>
        <v>0.02</v>
      </c>
      <c r="BF459" s="11" t="str">
        <f t="shared" si="633"/>
        <v>0.01</v>
      </c>
      <c r="BG459" s="11" t="str">
        <f t="shared" si="634"/>
        <v>0.03</v>
      </c>
      <c r="BH459" s="11" t="s">
        <v>22</v>
      </c>
      <c r="BI459" s="25" t="s">
        <v>22</v>
      </c>
      <c r="CD459" s="155"/>
      <c r="CH459" s="155"/>
      <c r="CV459" s="25"/>
      <c r="CZ459" s="25"/>
    </row>
    <row r="460" spans="1:105" s="44" customFormat="1">
      <c r="L460" s="45"/>
      <c r="N460" s="127"/>
      <c r="Z460" s="64"/>
      <c r="AE460" s="45"/>
      <c r="AI460" s="45"/>
      <c r="AU460" s="85"/>
      <c r="BI460" s="45"/>
      <c r="CD460" s="157"/>
      <c r="CH460" s="157"/>
      <c r="CV460" s="45"/>
      <c r="CZ460" s="45"/>
    </row>
    <row r="461" spans="1:105" s="112" customFormat="1" ht="16" customHeight="1">
      <c r="A461" s="112" t="s">
        <v>2343</v>
      </c>
      <c r="B461" s="112" t="s">
        <v>119</v>
      </c>
      <c r="C461" s="112" t="s">
        <v>1684</v>
      </c>
      <c r="D461" s="112" t="s">
        <v>1722</v>
      </c>
      <c r="E461" s="112" t="s">
        <v>9</v>
      </c>
      <c r="F461" s="94" t="s">
        <v>2325</v>
      </c>
      <c r="G461" s="112" t="s">
        <v>8</v>
      </c>
      <c r="H461" s="114" t="s">
        <v>108</v>
      </c>
      <c r="I461" s="112" t="s">
        <v>1718</v>
      </c>
      <c r="J461" s="114" t="s">
        <v>1719</v>
      </c>
      <c r="K461" s="112" t="s">
        <v>1720</v>
      </c>
      <c r="L461" s="115">
        <v>44182</v>
      </c>
      <c r="M461" s="112" t="s">
        <v>122</v>
      </c>
      <c r="N461" s="130">
        <v>43944</v>
      </c>
      <c r="O461" s="112" t="s">
        <v>24</v>
      </c>
      <c r="P461" s="112" t="s">
        <v>24</v>
      </c>
      <c r="Q461" s="112" t="s">
        <v>155</v>
      </c>
      <c r="R461" s="112" t="s">
        <v>73</v>
      </c>
      <c r="S461" s="112" t="s">
        <v>48</v>
      </c>
      <c r="T461" s="112" t="s">
        <v>23</v>
      </c>
      <c r="U461" s="112" t="s">
        <v>23</v>
      </c>
      <c r="V461" s="112" t="s">
        <v>1723</v>
      </c>
      <c r="W461" s="112" t="s">
        <v>24</v>
      </c>
      <c r="X461" s="112" t="s">
        <v>135</v>
      </c>
      <c r="Y461" s="112" t="s">
        <v>1721</v>
      </c>
      <c r="Z461" s="113" t="s">
        <v>1724</v>
      </c>
      <c r="AA461" s="112" t="s">
        <v>126</v>
      </c>
      <c r="AB461" s="112" t="s">
        <v>1725</v>
      </c>
      <c r="AC461" s="112" t="s">
        <v>127</v>
      </c>
      <c r="AD461" s="112" t="s">
        <v>1726</v>
      </c>
      <c r="AE461" s="185" t="s">
        <v>1727</v>
      </c>
      <c r="AF461" s="112" t="s">
        <v>137</v>
      </c>
      <c r="AG461" s="112" t="s">
        <v>1728</v>
      </c>
      <c r="AH461" s="193" t="s">
        <v>1729</v>
      </c>
      <c r="AI461" s="119" t="s">
        <v>22</v>
      </c>
      <c r="AJ461" s="112" t="s">
        <v>27</v>
      </c>
      <c r="AK461" s="112" t="s">
        <v>1732</v>
      </c>
      <c r="AL461" s="112">
        <v>1</v>
      </c>
      <c r="AM461" s="112" t="s">
        <v>432</v>
      </c>
      <c r="AN461" s="112" t="s">
        <v>1730</v>
      </c>
      <c r="AO461" s="112" t="s">
        <v>1739</v>
      </c>
      <c r="AP461" s="191" t="s">
        <v>1740</v>
      </c>
      <c r="AQ461" s="112" t="s">
        <v>24</v>
      </c>
      <c r="AR461" s="112" t="s">
        <v>23</v>
      </c>
      <c r="AS461" s="112" t="s">
        <v>1738</v>
      </c>
      <c r="AT461" s="112" t="s">
        <v>22</v>
      </c>
      <c r="AU461" s="194" t="s">
        <v>22</v>
      </c>
      <c r="AV461" s="195" t="s">
        <v>22</v>
      </c>
      <c r="AW461" s="112" t="s">
        <v>22</v>
      </c>
      <c r="AX461" s="112">
        <v>10</v>
      </c>
      <c r="AY461" s="105" t="s">
        <v>1767</v>
      </c>
      <c r="AZ461" s="112" t="str">
        <f t="shared" ref="AZ461" si="635">LEFT(AY461,FIND(" ", AY461)-1)</f>
        <v>66</v>
      </c>
      <c r="BA461" s="112" t="str">
        <f t="shared" ref="BA461" si="636">MID(LEFT(AY461,FIND("–",AY461)-1),FIND("(",AY461)+1,LEN(AY461))</f>
        <v>24</v>
      </c>
      <c r="BB461" s="112" t="str">
        <f t="shared" ref="BB461" si="637">MID(LEFT(AY461,FIND(")",AY461)-1),FIND("–",AY461)+1,LEN(AY461))</f>
        <v>107</v>
      </c>
      <c r="BC461" s="112">
        <v>10</v>
      </c>
      <c r="BD461" s="105" t="s">
        <v>1766</v>
      </c>
      <c r="BE461" s="112" t="str">
        <f t="shared" ref="BE461:BE475" si="638">LEFT(BD461,FIND(" ", BD461)-1)</f>
        <v>61</v>
      </c>
      <c r="BF461" s="112" t="str">
        <f t="shared" ref="BF461:BF475" si="639">MID(LEFT(BD461,FIND("–",BD461)-1),FIND("(",BD461)+1,LEN(BD461))</f>
        <v>20</v>
      </c>
      <c r="BG461" s="112" t="str">
        <f t="shared" ref="BG461:BG475" si="640">MID(LEFT(BD461,FIND(")",BD461)-1),FIND("–",BD461)+1,LEN(BD461))</f>
        <v>70</v>
      </c>
      <c r="BH461" s="112" t="s">
        <v>22</v>
      </c>
      <c r="BI461" s="113" t="s">
        <v>1762</v>
      </c>
      <c r="BJ461" s="112" t="s">
        <v>26</v>
      </c>
      <c r="BK461" s="112" t="s">
        <v>22</v>
      </c>
      <c r="BL461" s="112" t="s">
        <v>22</v>
      </c>
      <c r="BM461" s="112" t="s">
        <v>22</v>
      </c>
      <c r="BN461" s="112" t="s">
        <v>22</v>
      </c>
      <c r="BO461" s="112" t="s">
        <v>22</v>
      </c>
      <c r="BP461" s="112" t="s">
        <v>22</v>
      </c>
      <c r="BQ461" s="112" t="s">
        <v>22</v>
      </c>
      <c r="BR461" s="112" t="s">
        <v>22</v>
      </c>
      <c r="BS461" s="112" t="s">
        <v>22</v>
      </c>
      <c r="BT461" s="112" t="s">
        <v>22</v>
      </c>
      <c r="BU461" s="112" t="s">
        <v>22</v>
      </c>
      <c r="BV461" s="112" t="s">
        <v>22</v>
      </c>
      <c r="BW461" s="112" t="s">
        <v>22</v>
      </c>
      <c r="BX461" s="112" t="s">
        <v>22</v>
      </c>
      <c r="BY461" s="112" t="s">
        <v>22</v>
      </c>
      <c r="BZ461" s="112" t="s">
        <v>22</v>
      </c>
      <c r="CA461" s="112" t="s">
        <v>22</v>
      </c>
      <c r="CB461" s="112" t="s">
        <v>22</v>
      </c>
      <c r="CC461" s="112" t="s">
        <v>22</v>
      </c>
      <c r="CD461" s="175" t="s">
        <v>22</v>
      </c>
      <c r="CE461" s="112" t="s">
        <v>22</v>
      </c>
      <c r="CF461" s="112" t="s">
        <v>22</v>
      </c>
      <c r="CG461" s="112" t="s">
        <v>22</v>
      </c>
      <c r="CH461" s="175" t="s">
        <v>26</v>
      </c>
      <c r="CI461" s="112" t="s">
        <v>22</v>
      </c>
      <c r="CJ461" s="112" t="s">
        <v>22</v>
      </c>
      <c r="CK461" s="112" t="s">
        <v>22</v>
      </c>
      <c r="CL461" s="112" t="s">
        <v>22</v>
      </c>
      <c r="CM461" s="112" t="s">
        <v>22</v>
      </c>
      <c r="CN461" s="112" t="s">
        <v>22</v>
      </c>
      <c r="CO461" s="112" t="s">
        <v>22</v>
      </c>
      <c r="CP461" s="112" t="s">
        <v>22</v>
      </c>
      <c r="CQ461" s="112" t="s">
        <v>22</v>
      </c>
      <c r="CR461" s="112" t="s">
        <v>22</v>
      </c>
      <c r="CS461" s="112" t="s">
        <v>22</v>
      </c>
      <c r="CT461" s="112" t="s">
        <v>22</v>
      </c>
      <c r="CU461" s="112" t="s">
        <v>22</v>
      </c>
      <c r="CV461" s="113" t="s">
        <v>22</v>
      </c>
      <c r="CW461" s="112" t="s">
        <v>1736</v>
      </c>
      <c r="CX461" s="112" t="s">
        <v>1765</v>
      </c>
      <c r="CY461" s="112" t="s">
        <v>1158</v>
      </c>
      <c r="CZ461" s="113" t="s">
        <v>1262</v>
      </c>
      <c r="DA461" s="112" t="s">
        <v>68</v>
      </c>
    </row>
    <row r="462" spans="1:105" s="109" customFormat="1" ht="16" customHeight="1">
      <c r="A462" s="109" t="s">
        <v>2343</v>
      </c>
      <c r="K462" s="171"/>
      <c r="L462" s="110"/>
      <c r="N462" s="131"/>
      <c r="Z462" s="110"/>
      <c r="AE462" s="169"/>
      <c r="AI462" s="110"/>
      <c r="AJ462" s="109" t="s">
        <v>27</v>
      </c>
      <c r="AK462" s="109" t="s">
        <v>1735</v>
      </c>
      <c r="AL462" s="109">
        <v>2</v>
      </c>
      <c r="AM462" s="109" t="s">
        <v>432</v>
      </c>
      <c r="AN462" s="109" t="s">
        <v>1730</v>
      </c>
      <c r="AO462" s="109" t="s">
        <v>1739</v>
      </c>
      <c r="AP462" s="170" t="s">
        <v>1740</v>
      </c>
      <c r="AQ462" s="109" t="s">
        <v>24</v>
      </c>
      <c r="AR462" s="109" t="s">
        <v>23</v>
      </c>
      <c r="AS462" s="109" t="s">
        <v>1738</v>
      </c>
      <c r="AT462" s="109" t="s">
        <v>22</v>
      </c>
      <c r="AU462" s="172" t="s">
        <v>22</v>
      </c>
      <c r="AV462" s="177" t="s">
        <v>22</v>
      </c>
      <c r="AW462" s="109" t="s">
        <v>22</v>
      </c>
      <c r="AX462" s="109">
        <v>10</v>
      </c>
      <c r="AY462" s="15" t="s">
        <v>1768</v>
      </c>
      <c r="AZ462" s="109" t="str">
        <f t="shared" ref="AZ462" si="641">LEFT(AY462,FIND(" ", AY462)-1)</f>
        <v>62</v>
      </c>
      <c r="BA462" s="109" t="str">
        <f t="shared" ref="BA462" si="642">MID(LEFT(AY462,FIND("–",AY462)-1),FIND("(",AY462)+1,LEN(AY462))</f>
        <v>40</v>
      </c>
      <c r="BB462" s="109" t="str">
        <f t="shared" ref="BB462" si="643">MID(LEFT(AY462,FIND(")",AY462)-1),FIND("–",AY462)+1,LEN(AY462))</f>
        <v>190</v>
      </c>
      <c r="BC462" s="109">
        <v>10</v>
      </c>
      <c r="BD462" s="15" t="s">
        <v>1737</v>
      </c>
      <c r="BE462" s="109" t="str">
        <f t="shared" si="638"/>
        <v>32,519</v>
      </c>
      <c r="BF462" s="109" t="str">
        <f t="shared" si="639"/>
        <v>20,225</v>
      </c>
      <c r="BG462" s="109" t="str">
        <f t="shared" si="640"/>
        <v>39,315</v>
      </c>
      <c r="BH462" s="109" t="s">
        <v>22</v>
      </c>
      <c r="BI462" s="110" t="s">
        <v>22</v>
      </c>
      <c r="CD462" s="160"/>
      <c r="CH462" s="160"/>
      <c r="CV462" s="110"/>
      <c r="CW462" s="109" t="s">
        <v>1761</v>
      </c>
      <c r="CZ462" s="110"/>
    </row>
    <row r="463" spans="1:105" s="109" customFormat="1" ht="16" customHeight="1">
      <c r="A463" s="109" t="s">
        <v>2343</v>
      </c>
      <c r="K463" s="171"/>
      <c r="L463" s="110"/>
      <c r="N463" s="131"/>
      <c r="Z463" s="110"/>
      <c r="AE463" s="169"/>
      <c r="AI463" s="110"/>
      <c r="AJ463" s="109" t="s">
        <v>27</v>
      </c>
      <c r="AK463" s="109" t="s">
        <v>1733</v>
      </c>
      <c r="AL463" s="109">
        <v>3</v>
      </c>
      <c r="AM463" s="109" t="s">
        <v>432</v>
      </c>
      <c r="AN463" s="109" t="s">
        <v>1730</v>
      </c>
      <c r="AO463" s="109" t="s">
        <v>1739</v>
      </c>
      <c r="AP463" s="170" t="s">
        <v>1740</v>
      </c>
      <c r="AQ463" s="109" t="s">
        <v>24</v>
      </c>
      <c r="AR463" s="109" t="s">
        <v>23</v>
      </c>
      <c r="AS463" s="109" t="s">
        <v>1738</v>
      </c>
      <c r="AT463" s="109" t="s">
        <v>22</v>
      </c>
      <c r="AU463" s="172" t="s">
        <v>22</v>
      </c>
      <c r="AV463" s="177" t="s">
        <v>22</v>
      </c>
      <c r="AW463" s="109" t="s">
        <v>22</v>
      </c>
      <c r="AX463" s="109">
        <v>20</v>
      </c>
      <c r="AY463" s="58" t="s">
        <v>1741</v>
      </c>
      <c r="AZ463" s="109" t="str">
        <f t="shared" ref="AZ463" si="644">LEFT(AY463,FIND(" ", AY463)-1)</f>
        <v>84</v>
      </c>
      <c r="BA463" s="109" t="str">
        <f t="shared" ref="BA463" si="645">MID(LEFT(AY463,FIND("–",AY463)-1),FIND("(",AY463)+1,LEN(AY463))</f>
        <v>22</v>
      </c>
      <c r="BB463" s="109" t="str">
        <f t="shared" ref="BB463" si="646">MID(LEFT(AY463,FIND(")",AY463)-1),FIND("–",AY463)+1,LEN(AY463))</f>
        <v>178</v>
      </c>
      <c r="BC463" s="109">
        <v>19</v>
      </c>
      <c r="BD463" s="58" t="s">
        <v>1743</v>
      </c>
      <c r="BE463" s="109" t="str">
        <f t="shared" si="638"/>
        <v>41,927</v>
      </c>
      <c r="BF463" s="109" t="str">
        <f t="shared" si="639"/>
        <v>21,197</v>
      </c>
      <c r="BG463" s="109" t="str">
        <f t="shared" si="640"/>
        <v>85,118</v>
      </c>
      <c r="BH463" s="109" t="s">
        <v>22</v>
      </c>
      <c r="BI463" s="110" t="s">
        <v>22</v>
      </c>
      <c r="CD463" s="160"/>
      <c r="CH463" s="160"/>
      <c r="CV463" s="110"/>
      <c r="CW463" s="109" t="s">
        <v>1763</v>
      </c>
      <c r="CZ463" s="110"/>
    </row>
    <row r="464" spans="1:105" s="109" customFormat="1" ht="16" customHeight="1">
      <c r="A464" s="109" t="s">
        <v>2343</v>
      </c>
      <c r="K464" s="171"/>
      <c r="L464" s="110"/>
      <c r="N464" s="131"/>
      <c r="Z464" s="110"/>
      <c r="AE464" s="169"/>
      <c r="AI464" s="110"/>
      <c r="AJ464" s="109" t="s">
        <v>27</v>
      </c>
      <c r="AK464" s="109" t="s">
        <v>1734</v>
      </c>
      <c r="AL464" s="109">
        <v>4</v>
      </c>
      <c r="AM464" s="109" t="s">
        <v>432</v>
      </c>
      <c r="AN464" s="109" t="s">
        <v>1730</v>
      </c>
      <c r="AO464" s="109" t="s">
        <v>1739</v>
      </c>
      <c r="AP464" s="170" t="s">
        <v>1740</v>
      </c>
      <c r="AQ464" s="109" t="s">
        <v>24</v>
      </c>
      <c r="AR464" s="109" t="s">
        <v>23</v>
      </c>
      <c r="AS464" s="109" t="s">
        <v>1738</v>
      </c>
      <c r="AT464" s="109" t="s">
        <v>22</v>
      </c>
      <c r="AU464" s="172" t="s">
        <v>22</v>
      </c>
      <c r="AV464" s="177" t="s">
        <v>22</v>
      </c>
      <c r="AW464" s="109" t="s">
        <v>22</v>
      </c>
      <c r="AX464" s="109">
        <v>32</v>
      </c>
      <c r="AY464" s="58" t="s">
        <v>1742</v>
      </c>
      <c r="AZ464" s="109" t="str">
        <f t="shared" ref="AZ464:AZ467" si="647">LEFT(AY464,FIND(" ", AY464)-1)</f>
        <v>45</v>
      </c>
      <c r="BA464" s="109" t="str">
        <f t="shared" ref="BA464:BA467" si="648">MID(LEFT(AY464,FIND("–",AY464)-1),FIND("(",AY464)+1,LEN(AY464))</f>
        <v>31</v>
      </c>
      <c r="BB464" s="109" t="str">
        <f t="shared" ref="BB464:BB467" si="649">MID(LEFT(AY464,FIND(")",AY464)-1),FIND("–",AY464)+1,LEN(AY464))</f>
        <v>87</v>
      </c>
      <c r="BC464" s="109">
        <v>31</v>
      </c>
      <c r="BD464" s="58" t="s">
        <v>1744</v>
      </c>
      <c r="BE464" s="109" t="str">
        <f t="shared" si="638"/>
        <v>17,965</v>
      </c>
      <c r="BF464" s="109" t="str">
        <f t="shared" si="639"/>
        <v>11,238</v>
      </c>
      <c r="BG464" s="109" t="str">
        <f t="shared" si="640"/>
        <v>47,038</v>
      </c>
      <c r="BH464" s="109" t="s">
        <v>22</v>
      </c>
      <c r="BI464" s="110" t="s">
        <v>22</v>
      </c>
      <c r="CD464" s="160"/>
      <c r="CH464" s="160"/>
      <c r="CV464" s="110"/>
      <c r="CW464" s="109" t="s">
        <v>1764</v>
      </c>
      <c r="CZ464" s="110"/>
    </row>
    <row r="465" spans="1:105" s="109" customFormat="1">
      <c r="A465" s="109" t="s">
        <v>2343</v>
      </c>
      <c r="K465" s="171"/>
      <c r="L465" s="110"/>
      <c r="N465" s="131"/>
      <c r="Z465" s="110"/>
      <c r="AE465" s="110"/>
      <c r="AI465" s="110"/>
      <c r="AJ465" s="109" t="s">
        <v>27</v>
      </c>
      <c r="AK465" s="109" t="s">
        <v>1732</v>
      </c>
      <c r="AL465" s="109">
        <v>1</v>
      </c>
      <c r="AM465" s="170" t="s">
        <v>344</v>
      </c>
      <c r="AN465" s="109" t="s">
        <v>1769</v>
      </c>
      <c r="AO465" s="109" t="s">
        <v>1750</v>
      </c>
      <c r="AP465" s="170" t="s">
        <v>87</v>
      </c>
      <c r="AQ465" s="109" t="s">
        <v>23</v>
      </c>
      <c r="AR465" s="109" t="s">
        <v>23</v>
      </c>
      <c r="AS465" s="109" t="s">
        <v>1731</v>
      </c>
      <c r="AT465" s="109" t="s">
        <v>22</v>
      </c>
      <c r="AU465" s="172" t="s">
        <v>22</v>
      </c>
      <c r="AV465" s="177" t="s">
        <v>22</v>
      </c>
      <c r="AW465" s="109" t="s">
        <v>22</v>
      </c>
      <c r="AX465" s="109">
        <v>10</v>
      </c>
      <c r="AY465" s="58" t="s">
        <v>481</v>
      </c>
      <c r="AZ465" s="109" t="str">
        <f t="shared" si="647"/>
        <v>5</v>
      </c>
      <c r="BA465" s="109" t="str">
        <f t="shared" si="648"/>
        <v>5</v>
      </c>
      <c r="BB465" s="109" t="str">
        <f t="shared" si="649"/>
        <v>5</v>
      </c>
      <c r="BC465" s="109">
        <v>10</v>
      </c>
      <c r="BD465" s="58" t="s">
        <v>481</v>
      </c>
      <c r="BE465" s="109" t="str">
        <f t="shared" si="638"/>
        <v>5</v>
      </c>
      <c r="BF465" s="109" t="str">
        <f t="shared" si="639"/>
        <v>5</v>
      </c>
      <c r="BG465" s="109" t="str">
        <f t="shared" si="640"/>
        <v>5</v>
      </c>
      <c r="BH465" s="109" t="s">
        <v>22</v>
      </c>
      <c r="BI465" s="110" t="s">
        <v>22</v>
      </c>
      <c r="CD465" s="160"/>
      <c r="CH465" s="160"/>
      <c r="CV465" s="110"/>
      <c r="CZ465" s="110"/>
    </row>
    <row r="466" spans="1:105" s="109" customFormat="1">
      <c r="A466" s="109" t="s">
        <v>2343</v>
      </c>
      <c r="K466" s="171"/>
      <c r="L466" s="110"/>
      <c r="N466" s="131"/>
      <c r="Z466" s="110"/>
      <c r="AE466" s="169"/>
      <c r="AI466" s="110"/>
      <c r="AJ466" s="109" t="s">
        <v>27</v>
      </c>
      <c r="AK466" s="109" t="s">
        <v>1735</v>
      </c>
      <c r="AL466" s="109">
        <v>2</v>
      </c>
      <c r="AM466" s="170" t="s">
        <v>344</v>
      </c>
      <c r="AN466" s="109" t="s">
        <v>1769</v>
      </c>
      <c r="AO466" s="109" t="s">
        <v>1750</v>
      </c>
      <c r="AP466" s="170" t="s">
        <v>87</v>
      </c>
      <c r="AQ466" s="109" t="s">
        <v>23</v>
      </c>
      <c r="AR466" s="109" t="s">
        <v>23</v>
      </c>
      <c r="AS466" s="109" t="s">
        <v>1731</v>
      </c>
      <c r="AT466" s="109" t="s">
        <v>22</v>
      </c>
      <c r="AU466" s="172" t="s">
        <v>22</v>
      </c>
      <c r="AV466" s="177" t="s">
        <v>22</v>
      </c>
      <c r="AW466" s="109" t="s">
        <v>22</v>
      </c>
      <c r="AX466" s="109">
        <v>10</v>
      </c>
      <c r="AY466" s="58" t="s">
        <v>481</v>
      </c>
      <c r="AZ466" s="109" t="str">
        <f t="shared" si="647"/>
        <v>5</v>
      </c>
      <c r="BA466" s="109" t="str">
        <f t="shared" si="648"/>
        <v>5</v>
      </c>
      <c r="BB466" s="109" t="str">
        <f t="shared" si="649"/>
        <v>5</v>
      </c>
      <c r="BC466" s="109">
        <v>10</v>
      </c>
      <c r="BD466" s="58" t="s">
        <v>1759</v>
      </c>
      <c r="BE466" s="109" t="str">
        <f t="shared" si="638"/>
        <v>274</v>
      </c>
      <c r="BF466" s="109" t="str">
        <f t="shared" si="639"/>
        <v>232</v>
      </c>
      <c r="BG466" s="109" t="str">
        <f t="shared" si="640"/>
        <v>542</v>
      </c>
      <c r="BH466" s="109" t="s">
        <v>22</v>
      </c>
      <c r="BI466" s="110" t="s">
        <v>22</v>
      </c>
      <c r="CD466" s="160"/>
      <c r="CH466" s="160"/>
      <c r="CV466" s="110"/>
      <c r="CZ466" s="110"/>
    </row>
    <row r="467" spans="1:105" s="109" customFormat="1">
      <c r="A467" s="109" t="s">
        <v>2343</v>
      </c>
      <c r="K467" s="171"/>
      <c r="L467" s="110"/>
      <c r="N467" s="131"/>
      <c r="Z467" s="110"/>
      <c r="AE467" s="169"/>
      <c r="AI467" s="110"/>
      <c r="AJ467" s="109" t="s">
        <v>27</v>
      </c>
      <c r="AK467" s="109" t="s">
        <v>1733</v>
      </c>
      <c r="AL467" s="109">
        <v>3</v>
      </c>
      <c r="AM467" s="170" t="s">
        <v>344</v>
      </c>
      <c r="AN467" s="109" t="s">
        <v>1769</v>
      </c>
      <c r="AO467" s="109" t="s">
        <v>1750</v>
      </c>
      <c r="AP467" s="170" t="s">
        <v>87</v>
      </c>
      <c r="AQ467" s="109" t="s">
        <v>23</v>
      </c>
      <c r="AR467" s="109" t="s">
        <v>23</v>
      </c>
      <c r="AS467" s="109" t="s">
        <v>1731</v>
      </c>
      <c r="AT467" s="109" t="s">
        <v>22</v>
      </c>
      <c r="AU467" s="172" t="s">
        <v>22</v>
      </c>
      <c r="AV467" s="177" t="s">
        <v>22</v>
      </c>
      <c r="AW467" s="109" t="s">
        <v>22</v>
      </c>
      <c r="AX467" s="109">
        <v>19</v>
      </c>
      <c r="AY467" s="58" t="s">
        <v>481</v>
      </c>
      <c r="AZ467" s="109" t="str">
        <f t="shared" si="647"/>
        <v>5</v>
      </c>
      <c r="BA467" s="109" t="str">
        <f t="shared" si="648"/>
        <v>5</v>
      </c>
      <c r="BB467" s="109" t="str">
        <f t="shared" si="649"/>
        <v>5</v>
      </c>
      <c r="BC467" s="109">
        <v>19</v>
      </c>
      <c r="BD467" s="58" t="s">
        <v>1745</v>
      </c>
      <c r="BE467" s="109" t="str">
        <f t="shared" si="638"/>
        <v>395</v>
      </c>
      <c r="BF467" s="109" t="str">
        <f t="shared" si="639"/>
        <v>259</v>
      </c>
      <c r="BG467" s="109" t="str">
        <f t="shared" si="640"/>
        <v>640</v>
      </c>
      <c r="BH467" s="109" t="s">
        <v>22</v>
      </c>
      <c r="BI467" s="110" t="s">
        <v>22</v>
      </c>
      <c r="CD467" s="160"/>
      <c r="CH467" s="160"/>
      <c r="CV467" s="110"/>
      <c r="CZ467" s="110"/>
    </row>
    <row r="468" spans="1:105" s="109" customFormat="1">
      <c r="A468" s="109" t="s">
        <v>2343</v>
      </c>
      <c r="K468" s="171"/>
      <c r="L468" s="110"/>
      <c r="N468" s="131"/>
      <c r="Z468" s="110"/>
      <c r="AE468" s="169"/>
      <c r="AI468" s="110"/>
      <c r="AJ468" s="109" t="s">
        <v>27</v>
      </c>
      <c r="AK468" s="109" t="s">
        <v>1734</v>
      </c>
      <c r="AL468" s="109">
        <v>4</v>
      </c>
      <c r="AM468" s="170" t="s">
        <v>344</v>
      </c>
      <c r="AN468" s="109" t="s">
        <v>1769</v>
      </c>
      <c r="AO468" s="109" t="s">
        <v>1750</v>
      </c>
      <c r="AP468" s="170" t="s">
        <v>87</v>
      </c>
      <c r="AQ468" s="109" t="s">
        <v>23</v>
      </c>
      <c r="AR468" s="109" t="s">
        <v>23</v>
      </c>
      <c r="AS468" s="109" t="s">
        <v>1731</v>
      </c>
      <c r="AT468" s="109" t="s">
        <v>22</v>
      </c>
      <c r="AU468" s="172" t="s">
        <v>22</v>
      </c>
      <c r="AV468" s="177" t="s">
        <v>22</v>
      </c>
      <c r="AW468" s="109" t="s">
        <v>22</v>
      </c>
      <c r="AX468" s="109">
        <v>24</v>
      </c>
      <c r="AY468" s="58" t="s">
        <v>481</v>
      </c>
      <c r="AZ468" s="109" t="str">
        <f t="shared" ref="AZ468:AZ470" si="650">LEFT(AY468,FIND(" ", AY468)-1)</f>
        <v>5</v>
      </c>
      <c r="BA468" s="109" t="str">
        <f t="shared" ref="BA468:BA470" si="651">MID(LEFT(AY468,FIND("–",AY468)-1),FIND("(",AY468)+1,LEN(AY468))</f>
        <v>5</v>
      </c>
      <c r="BB468" s="109" t="str">
        <f t="shared" ref="BB468:BB470" si="652">MID(LEFT(AY468,FIND(")",AY468)-1),FIND("–",AY468)+1,LEN(AY468))</f>
        <v>5</v>
      </c>
      <c r="BC468" s="109">
        <v>24</v>
      </c>
      <c r="BD468" s="58" t="s">
        <v>1746</v>
      </c>
      <c r="BE468" s="109" t="str">
        <f t="shared" si="638"/>
        <v>170</v>
      </c>
      <c r="BF468" s="109" t="str">
        <f t="shared" si="639"/>
        <v>226</v>
      </c>
      <c r="BG468" s="109" t="str">
        <f t="shared" si="640"/>
        <v>368</v>
      </c>
      <c r="BH468" s="109" t="s">
        <v>22</v>
      </c>
      <c r="BI468" s="110" t="s">
        <v>22</v>
      </c>
      <c r="CD468" s="160"/>
      <c r="CH468" s="160"/>
      <c r="CV468" s="110"/>
      <c r="CZ468" s="110"/>
    </row>
    <row r="469" spans="1:105" s="109" customFormat="1">
      <c r="A469" s="109" t="s">
        <v>2343</v>
      </c>
      <c r="K469" s="171"/>
      <c r="L469" s="110"/>
      <c r="N469" s="131"/>
      <c r="Z469" s="110"/>
      <c r="AE469" s="169"/>
      <c r="AI469" s="110"/>
      <c r="AJ469" s="109" t="s">
        <v>27</v>
      </c>
      <c r="AK469" s="109" t="s">
        <v>1735</v>
      </c>
      <c r="AL469" s="109">
        <v>1</v>
      </c>
      <c r="AM469" s="109" t="s">
        <v>55</v>
      </c>
      <c r="AN469" s="11" t="s">
        <v>1770</v>
      </c>
      <c r="AO469" s="109" t="s">
        <v>1749</v>
      </c>
      <c r="AP469" s="170" t="s">
        <v>87</v>
      </c>
      <c r="AQ469" s="109" t="s">
        <v>23</v>
      </c>
      <c r="AR469" s="109" t="s">
        <v>23</v>
      </c>
      <c r="AS469" s="109" t="s">
        <v>1731</v>
      </c>
      <c r="AT469" s="109" t="s">
        <v>22</v>
      </c>
      <c r="AU469" s="172" t="s">
        <v>22</v>
      </c>
      <c r="AV469" s="177" t="s">
        <v>22</v>
      </c>
      <c r="AW469" s="109" t="s">
        <v>22</v>
      </c>
      <c r="AX469" s="109">
        <v>10</v>
      </c>
      <c r="AY469" s="58" t="s">
        <v>81</v>
      </c>
      <c r="AZ469" s="109" t="str">
        <f t="shared" si="650"/>
        <v>40</v>
      </c>
      <c r="BA469" s="109" t="str">
        <f t="shared" si="651"/>
        <v>40</v>
      </c>
      <c r="BB469" s="109" t="str">
        <f t="shared" si="652"/>
        <v>40</v>
      </c>
      <c r="BC469" s="109">
        <v>9</v>
      </c>
      <c r="BD469" s="58" t="s">
        <v>1760</v>
      </c>
      <c r="BE469" s="109" t="str">
        <f t="shared" si="638"/>
        <v>451</v>
      </c>
      <c r="BF469" s="109" t="str">
        <f t="shared" si="639"/>
        <v>212</v>
      </c>
      <c r="BG469" s="109" t="str">
        <f t="shared" si="640"/>
        <v>627</v>
      </c>
      <c r="BH469" s="109" t="s">
        <v>22</v>
      </c>
      <c r="BI469" s="110" t="s">
        <v>22</v>
      </c>
      <c r="CD469" s="160"/>
      <c r="CH469" s="160"/>
      <c r="CV469" s="110"/>
      <c r="CZ469" s="110"/>
    </row>
    <row r="470" spans="1:105" s="109" customFormat="1">
      <c r="A470" s="109" t="s">
        <v>2343</v>
      </c>
      <c r="K470" s="171"/>
      <c r="L470" s="110"/>
      <c r="N470" s="131"/>
      <c r="Z470" s="110"/>
      <c r="AE470" s="169"/>
      <c r="AI470" s="110"/>
      <c r="AJ470" s="109" t="s">
        <v>27</v>
      </c>
      <c r="AK470" s="109" t="s">
        <v>1733</v>
      </c>
      <c r="AL470" s="109">
        <v>2</v>
      </c>
      <c r="AM470" s="109" t="s">
        <v>55</v>
      </c>
      <c r="AN470" s="11" t="s">
        <v>1770</v>
      </c>
      <c r="AO470" s="109" t="s">
        <v>1749</v>
      </c>
      <c r="AP470" s="170" t="s">
        <v>87</v>
      </c>
      <c r="AQ470" s="109" t="s">
        <v>23</v>
      </c>
      <c r="AR470" s="109" t="s">
        <v>23</v>
      </c>
      <c r="AS470" s="109" t="s">
        <v>1731</v>
      </c>
      <c r="AT470" s="109" t="s">
        <v>22</v>
      </c>
      <c r="AU470" s="172" t="s">
        <v>22</v>
      </c>
      <c r="AV470" s="177" t="s">
        <v>22</v>
      </c>
      <c r="AW470" s="109" t="s">
        <v>22</v>
      </c>
      <c r="AX470" s="109">
        <v>20</v>
      </c>
      <c r="AY470" s="58" t="s">
        <v>81</v>
      </c>
      <c r="AZ470" s="109" t="str">
        <f t="shared" si="650"/>
        <v>40</v>
      </c>
      <c r="BA470" s="109" t="str">
        <f t="shared" si="651"/>
        <v>40</v>
      </c>
      <c r="BB470" s="109" t="str">
        <f t="shared" si="652"/>
        <v>40</v>
      </c>
      <c r="BC470" s="109">
        <v>19</v>
      </c>
      <c r="BD470" s="58" t="s">
        <v>1747</v>
      </c>
      <c r="BE470" s="109" t="str">
        <f t="shared" si="638"/>
        <v>424</v>
      </c>
      <c r="BF470" s="109" t="str">
        <f t="shared" si="639"/>
        <v>229</v>
      </c>
      <c r="BG470" s="109" t="str">
        <f t="shared" si="640"/>
        <v>915</v>
      </c>
      <c r="BH470" s="109" t="s">
        <v>22</v>
      </c>
      <c r="BI470" s="110" t="s">
        <v>22</v>
      </c>
      <c r="CD470" s="160"/>
      <c r="CH470" s="160"/>
      <c r="CV470" s="110"/>
      <c r="CZ470" s="110"/>
    </row>
    <row r="471" spans="1:105" s="109" customFormat="1">
      <c r="A471" s="109" t="s">
        <v>2343</v>
      </c>
      <c r="K471" s="171"/>
      <c r="L471" s="110"/>
      <c r="N471" s="131"/>
      <c r="Z471" s="110"/>
      <c r="AE471" s="169"/>
      <c r="AI471" s="110"/>
      <c r="AJ471" s="109" t="s">
        <v>27</v>
      </c>
      <c r="AK471" s="109" t="s">
        <v>1734</v>
      </c>
      <c r="AL471" s="109">
        <v>3</v>
      </c>
      <c r="AM471" s="109" t="s">
        <v>55</v>
      </c>
      <c r="AN471" s="11" t="s">
        <v>1770</v>
      </c>
      <c r="AO471" s="109" t="s">
        <v>1749</v>
      </c>
      <c r="AP471" s="170" t="s">
        <v>87</v>
      </c>
      <c r="AQ471" s="109" t="s">
        <v>23</v>
      </c>
      <c r="AR471" s="109" t="s">
        <v>23</v>
      </c>
      <c r="AS471" s="109" t="s">
        <v>1731</v>
      </c>
      <c r="AT471" s="109" t="s">
        <v>22</v>
      </c>
      <c r="AU471" s="172" t="s">
        <v>22</v>
      </c>
      <c r="AV471" s="177" t="s">
        <v>22</v>
      </c>
      <c r="AW471" s="109" t="s">
        <v>22</v>
      </c>
      <c r="AX471" s="109">
        <v>32</v>
      </c>
      <c r="AY471" s="58" t="s">
        <v>81</v>
      </c>
      <c r="AZ471" s="109" t="str">
        <f t="shared" ref="AZ471:AZ472" si="653">LEFT(AY471,FIND(" ", AY471)-1)</f>
        <v>40</v>
      </c>
      <c r="BA471" s="109" t="str">
        <f t="shared" ref="BA471:BA472" si="654">MID(LEFT(AY471,FIND("–",AY471)-1),FIND("(",AY471)+1,LEN(AY471))</f>
        <v>40</v>
      </c>
      <c r="BB471" s="109" t="str">
        <f t="shared" ref="BB471:BB472" si="655">MID(LEFT(AY471,FIND(")",AY471)-1),FIND("–",AY471)+1,LEN(AY471))</f>
        <v>40</v>
      </c>
      <c r="BC471" s="109">
        <v>29</v>
      </c>
      <c r="BD471" s="58" t="s">
        <v>1748</v>
      </c>
      <c r="BE471" s="109" t="str">
        <f t="shared" si="638"/>
        <v>253</v>
      </c>
      <c r="BF471" s="109" t="str">
        <f t="shared" si="639"/>
        <v>100</v>
      </c>
      <c r="BG471" s="109" t="str">
        <f t="shared" si="640"/>
        <v>391</v>
      </c>
      <c r="BH471" s="109" t="s">
        <v>22</v>
      </c>
      <c r="BI471" s="110" t="s">
        <v>22</v>
      </c>
      <c r="CD471" s="160"/>
      <c r="CH471" s="160"/>
      <c r="CV471" s="110"/>
      <c r="CZ471" s="110"/>
    </row>
    <row r="472" spans="1:105" s="109" customFormat="1">
      <c r="A472" s="109" t="s">
        <v>2343</v>
      </c>
      <c r="K472" s="171"/>
      <c r="L472" s="110"/>
      <c r="N472" s="131"/>
      <c r="Z472" s="110"/>
      <c r="AE472" s="169"/>
      <c r="AI472" s="110"/>
      <c r="AJ472" s="109" t="s">
        <v>60</v>
      </c>
      <c r="AK472" s="109" t="s">
        <v>1732</v>
      </c>
      <c r="AL472" s="109">
        <v>1</v>
      </c>
      <c r="AM472" s="170" t="s">
        <v>552</v>
      </c>
      <c r="AN472" s="170" t="s">
        <v>598</v>
      </c>
      <c r="AO472" s="109" t="s">
        <v>152</v>
      </c>
      <c r="AP472" s="109" t="s">
        <v>960</v>
      </c>
      <c r="AQ472" s="109" t="s">
        <v>24</v>
      </c>
      <c r="AR472" s="109" t="s">
        <v>24</v>
      </c>
      <c r="AS472" s="109" t="s">
        <v>1738</v>
      </c>
      <c r="AT472" s="109" t="s">
        <v>22</v>
      </c>
      <c r="AU472" s="172" t="s">
        <v>22</v>
      </c>
      <c r="AV472" s="177" t="s">
        <v>22</v>
      </c>
      <c r="AW472" s="109" t="s">
        <v>22</v>
      </c>
      <c r="AX472" s="109">
        <v>79</v>
      </c>
      <c r="AY472" s="15" t="s">
        <v>1755</v>
      </c>
      <c r="AZ472" s="109" t="str">
        <f t="shared" si="653"/>
        <v>64</v>
      </c>
      <c r="BA472" s="109" t="str">
        <f t="shared" si="654"/>
        <v>48</v>
      </c>
      <c r="BB472" s="109" t="str">
        <f t="shared" si="655"/>
        <v>131</v>
      </c>
      <c r="BC472" s="109">
        <v>10</v>
      </c>
      <c r="BD472" s="15" t="s">
        <v>1757</v>
      </c>
      <c r="BE472" s="109" t="str">
        <f t="shared" si="638"/>
        <v>73</v>
      </c>
      <c r="BF472" s="109" t="str">
        <f t="shared" si="639"/>
        <v>63</v>
      </c>
      <c r="BG472" s="109" t="str">
        <f t="shared" si="640"/>
        <v>134</v>
      </c>
      <c r="BH472" s="109" t="s">
        <v>22</v>
      </c>
      <c r="BI472" s="110" t="s">
        <v>22</v>
      </c>
      <c r="CD472" s="160"/>
      <c r="CH472" s="160"/>
      <c r="CV472" s="110"/>
      <c r="CZ472" s="110"/>
    </row>
    <row r="473" spans="1:105" s="109" customFormat="1">
      <c r="A473" s="109" t="s">
        <v>2343</v>
      </c>
      <c r="K473" s="171"/>
      <c r="L473" s="110"/>
      <c r="N473" s="131"/>
      <c r="Z473" s="110"/>
      <c r="AE473" s="169"/>
      <c r="AI473" s="110"/>
      <c r="AJ473" s="109" t="s">
        <v>60</v>
      </c>
      <c r="AK473" s="109" t="s">
        <v>1735</v>
      </c>
      <c r="AL473" s="109">
        <v>2</v>
      </c>
      <c r="AM473" s="170" t="s">
        <v>552</v>
      </c>
      <c r="AN473" s="170" t="s">
        <v>598</v>
      </c>
      <c r="AO473" s="109" t="s">
        <v>152</v>
      </c>
      <c r="AP473" s="109" t="s">
        <v>960</v>
      </c>
      <c r="AQ473" s="109" t="s">
        <v>24</v>
      </c>
      <c r="AR473" s="109" t="s">
        <v>24</v>
      </c>
      <c r="AS473" s="109" t="s">
        <v>1738</v>
      </c>
      <c r="AT473" s="109" t="s">
        <v>22</v>
      </c>
      <c r="AU473" s="172" t="s">
        <v>22</v>
      </c>
      <c r="AV473" s="177" t="s">
        <v>22</v>
      </c>
      <c r="AW473" s="109" t="s">
        <v>22</v>
      </c>
      <c r="AX473" s="109" t="s">
        <v>961</v>
      </c>
      <c r="AY473" s="15" t="s">
        <v>1756</v>
      </c>
      <c r="AZ473" s="109" t="str">
        <f t="shared" ref="AZ473:AZ475" si="656">LEFT(AY473,FIND(" ", AY473)-1)</f>
        <v>106</v>
      </c>
      <c r="BA473" s="109" t="str">
        <f t="shared" ref="BA473:BA475" si="657">MID(LEFT(AY473,FIND("–",AY473)-1),FIND("(",AY473)+1,LEN(AY473))</f>
        <v>89</v>
      </c>
      <c r="BB473" s="109" t="str">
        <f t="shared" ref="BB473:BB475" si="658">MID(LEFT(AY473,FIND(")",AY473)-1),FIND("–",AY473)+1,LEN(AY473))</f>
        <v>146</v>
      </c>
      <c r="BC473" s="109" t="s">
        <v>961</v>
      </c>
      <c r="BD473" s="15" t="s">
        <v>1758</v>
      </c>
      <c r="BE473" s="109" t="str">
        <f t="shared" si="638"/>
        <v>608</v>
      </c>
      <c r="BF473" s="109" t="str">
        <f t="shared" si="639"/>
        <v>438</v>
      </c>
      <c r="BG473" s="109" t="str">
        <f t="shared" si="640"/>
        <v>666</v>
      </c>
      <c r="BH473" s="109" t="s">
        <v>22</v>
      </c>
      <c r="BI473" s="110" t="s">
        <v>22</v>
      </c>
      <c r="CD473" s="160"/>
      <c r="CH473" s="160"/>
      <c r="CV473" s="110"/>
      <c r="CZ473" s="110"/>
    </row>
    <row r="474" spans="1:105" s="109" customFormat="1">
      <c r="A474" s="109" t="s">
        <v>2343</v>
      </c>
      <c r="K474" s="171"/>
      <c r="L474" s="110"/>
      <c r="N474" s="131"/>
      <c r="Z474" s="110"/>
      <c r="AE474" s="169"/>
      <c r="AI474" s="110"/>
      <c r="AJ474" s="109" t="s">
        <v>60</v>
      </c>
      <c r="AK474" s="109" t="s">
        <v>1733</v>
      </c>
      <c r="AL474" s="109">
        <v>3</v>
      </c>
      <c r="AM474" s="170" t="s">
        <v>552</v>
      </c>
      <c r="AN474" s="170" t="s">
        <v>598</v>
      </c>
      <c r="AO474" s="109" t="s">
        <v>152</v>
      </c>
      <c r="AP474" s="109" t="s">
        <v>960</v>
      </c>
      <c r="AQ474" s="109" t="s">
        <v>24</v>
      </c>
      <c r="AR474" s="109" t="s">
        <v>24</v>
      </c>
      <c r="AS474" s="109" t="s">
        <v>1738</v>
      </c>
      <c r="AT474" s="109" t="s">
        <v>22</v>
      </c>
      <c r="AU474" s="172" t="s">
        <v>22</v>
      </c>
      <c r="AV474" s="177" t="s">
        <v>22</v>
      </c>
      <c r="AW474" s="109" t="s">
        <v>22</v>
      </c>
      <c r="AX474" s="109">
        <v>4</v>
      </c>
      <c r="AY474" s="58" t="s">
        <v>1751</v>
      </c>
      <c r="AZ474" s="109" t="str">
        <f t="shared" si="656"/>
        <v>51</v>
      </c>
      <c r="BA474" s="109" t="str">
        <f t="shared" si="657"/>
        <v>48</v>
      </c>
      <c r="BB474" s="109" t="str">
        <f t="shared" si="658"/>
        <v>75</v>
      </c>
      <c r="BC474" s="109">
        <v>19</v>
      </c>
      <c r="BD474" s="58" t="s">
        <v>1753</v>
      </c>
      <c r="BE474" s="109" t="str">
        <f t="shared" si="638"/>
        <v>475</v>
      </c>
      <c r="BF474" s="109" t="str">
        <f t="shared" si="639"/>
        <v>307</v>
      </c>
      <c r="BG474" s="109" t="str">
        <f t="shared" si="640"/>
        <v>1,062</v>
      </c>
      <c r="BH474" s="109" t="s">
        <v>22</v>
      </c>
      <c r="BI474" s="110" t="s">
        <v>22</v>
      </c>
      <c r="CD474" s="160"/>
      <c r="CH474" s="160"/>
      <c r="CV474" s="110"/>
      <c r="CZ474" s="110"/>
    </row>
    <row r="475" spans="1:105" s="109" customFormat="1">
      <c r="A475" s="109" t="s">
        <v>2343</v>
      </c>
      <c r="K475" s="171"/>
      <c r="L475" s="110"/>
      <c r="N475" s="131"/>
      <c r="Z475" s="110"/>
      <c r="AE475" s="169"/>
      <c r="AI475" s="110"/>
      <c r="AJ475" s="109" t="s">
        <v>60</v>
      </c>
      <c r="AK475" s="109" t="s">
        <v>1734</v>
      </c>
      <c r="AL475" s="109">
        <v>4</v>
      </c>
      <c r="AM475" s="170" t="s">
        <v>552</v>
      </c>
      <c r="AN475" s="170" t="s">
        <v>598</v>
      </c>
      <c r="AO475" s="109" t="s">
        <v>152</v>
      </c>
      <c r="AP475" s="109" t="s">
        <v>960</v>
      </c>
      <c r="AQ475" s="109" t="s">
        <v>24</v>
      </c>
      <c r="AR475" s="109" t="s">
        <v>24</v>
      </c>
      <c r="AS475" s="109" t="s">
        <v>1738</v>
      </c>
      <c r="AT475" s="109" t="s">
        <v>22</v>
      </c>
      <c r="AU475" s="172" t="s">
        <v>22</v>
      </c>
      <c r="AV475" s="177" t="s">
        <v>22</v>
      </c>
      <c r="AW475" s="109" t="s">
        <v>22</v>
      </c>
      <c r="AX475" s="109">
        <v>9</v>
      </c>
      <c r="AY475" s="58" t="s">
        <v>1752</v>
      </c>
      <c r="AZ475" s="109" t="str">
        <f t="shared" si="656"/>
        <v>49</v>
      </c>
      <c r="BA475" s="109" t="str">
        <f t="shared" si="657"/>
        <v>48</v>
      </c>
      <c r="BB475" s="109" t="str">
        <f t="shared" si="658"/>
        <v>63</v>
      </c>
      <c r="BC475" s="109">
        <v>32</v>
      </c>
      <c r="BD475" s="58" t="s">
        <v>1754</v>
      </c>
      <c r="BE475" s="109" t="str">
        <f t="shared" si="638"/>
        <v>487</v>
      </c>
      <c r="BF475" s="109" t="str">
        <f t="shared" si="639"/>
        <v>313</v>
      </c>
      <c r="BG475" s="109" t="str">
        <f t="shared" si="640"/>
        <v>744</v>
      </c>
      <c r="BH475" s="109" t="s">
        <v>22</v>
      </c>
      <c r="BI475" s="110" t="s">
        <v>22</v>
      </c>
      <c r="CD475" s="160"/>
      <c r="CH475" s="160"/>
      <c r="CV475" s="110"/>
      <c r="CZ475" s="110"/>
    </row>
    <row r="476" spans="1:105" s="44" customFormat="1">
      <c r="L476" s="45"/>
      <c r="N476" s="127"/>
      <c r="Z476" s="64"/>
      <c r="AE476" s="45"/>
      <c r="AI476" s="45"/>
      <c r="AU476" s="85"/>
      <c r="BI476" s="45"/>
      <c r="CD476" s="157"/>
      <c r="CH476" s="157"/>
      <c r="CV476" s="45"/>
      <c r="CZ476" s="45"/>
    </row>
    <row r="477" spans="1:105" s="11" customFormat="1" ht="16" customHeight="1">
      <c r="A477" s="11" t="s">
        <v>1161</v>
      </c>
      <c r="B477" s="11" t="s">
        <v>119</v>
      </c>
      <c r="C477" s="11" t="s">
        <v>1684</v>
      </c>
      <c r="D477" s="11" t="s">
        <v>1168</v>
      </c>
      <c r="E477" s="11" t="s">
        <v>11</v>
      </c>
      <c r="F477" s="94" t="s">
        <v>2325</v>
      </c>
      <c r="G477" s="11" t="s">
        <v>1073</v>
      </c>
      <c r="H477" s="16" t="s">
        <v>1074</v>
      </c>
      <c r="I477" s="11" t="s">
        <v>1075</v>
      </c>
      <c r="J477" s="16" t="s">
        <v>1076</v>
      </c>
      <c r="K477" s="11" t="s">
        <v>1077</v>
      </c>
      <c r="L477" s="24">
        <v>44154</v>
      </c>
      <c r="M477" s="11" t="s">
        <v>123</v>
      </c>
      <c r="N477" s="125">
        <v>43981</v>
      </c>
      <c r="O477" s="11" t="s">
        <v>24</v>
      </c>
      <c r="P477" s="11" t="s">
        <v>24</v>
      </c>
      <c r="Q477" s="11" t="s">
        <v>155</v>
      </c>
      <c r="R477" s="11" t="s">
        <v>73</v>
      </c>
      <c r="S477" s="11" t="s">
        <v>48</v>
      </c>
      <c r="T477" s="11" t="s">
        <v>23</v>
      </c>
      <c r="U477" s="11" t="s">
        <v>1274</v>
      </c>
      <c r="V477" s="11">
        <v>560</v>
      </c>
      <c r="W477" s="11" t="s">
        <v>24</v>
      </c>
      <c r="X477" s="11" t="s">
        <v>1167</v>
      </c>
      <c r="Y477" s="11" t="s">
        <v>1078</v>
      </c>
      <c r="Z477" s="25" t="s">
        <v>2032</v>
      </c>
      <c r="AA477" s="11" t="s">
        <v>126</v>
      </c>
      <c r="AB477" s="11" t="s">
        <v>584</v>
      </c>
      <c r="AC477" s="11" t="s">
        <v>127</v>
      </c>
      <c r="AD477" s="11" t="s">
        <v>1324</v>
      </c>
      <c r="AE477" s="36" t="s">
        <v>1330</v>
      </c>
      <c r="AF477" s="11" t="s">
        <v>137</v>
      </c>
      <c r="AG477" s="11" t="s">
        <v>1162</v>
      </c>
      <c r="AH477" s="11" t="s">
        <v>1163</v>
      </c>
      <c r="AI477" s="38" t="s">
        <v>22</v>
      </c>
      <c r="AJ477" s="11" t="s">
        <v>27</v>
      </c>
      <c r="AK477" s="11" t="s">
        <v>1136</v>
      </c>
      <c r="AL477" s="11">
        <v>1</v>
      </c>
      <c r="AM477" s="11" t="s">
        <v>1079</v>
      </c>
      <c r="AN477" s="11" t="s">
        <v>44</v>
      </c>
      <c r="AO477" s="17" t="s">
        <v>78</v>
      </c>
      <c r="AP477" s="17" t="s">
        <v>949</v>
      </c>
      <c r="AQ477" s="11" t="s">
        <v>23</v>
      </c>
      <c r="AR477" s="11" t="s">
        <v>23</v>
      </c>
      <c r="AS477" s="11" t="s">
        <v>1164</v>
      </c>
      <c r="AT477" s="11" t="s">
        <v>22</v>
      </c>
      <c r="AU477" s="84" t="s">
        <v>22</v>
      </c>
      <c r="AV477" s="30" t="s">
        <v>22</v>
      </c>
      <c r="AW477" s="11" t="s">
        <v>22</v>
      </c>
      <c r="AX477" s="11">
        <v>49</v>
      </c>
      <c r="AY477" s="58" t="s">
        <v>1120</v>
      </c>
      <c r="AZ477" s="11" t="str">
        <f>LEFT(AY477,FIND(" ", AY477)-1)</f>
        <v>1.34</v>
      </c>
      <c r="BA477" s="11" t="str">
        <f>MID(LEFT(AY477,FIND("–",AY477)-1),FIND("(",AY477)+1,LEN(AY477))</f>
        <v>1.11</v>
      </c>
      <c r="BB477" s="11" t="str">
        <f>MID(LEFT(AY477,FIND(")",AY477)-1),FIND("–",AY477)+1,LEN(AY477))</f>
        <v>1.61</v>
      </c>
      <c r="BC477" s="11">
        <v>49</v>
      </c>
      <c r="BD477" s="58" t="s">
        <v>1121</v>
      </c>
      <c r="BE477" s="11" t="str">
        <f t="shared" ref="BE477:BE483" si="659">LEFT(BD477,FIND(" ", BD477)-1)</f>
        <v>1.65</v>
      </c>
      <c r="BF477" s="11" t="str">
        <f t="shared" ref="BF477:BF483" si="660">MID(LEFT(BD477,FIND("–",BD477)-1),FIND("(",BD477)+1,LEN(BD477))</f>
        <v>1.21</v>
      </c>
      <c r="BG477" s="11" t="str">
        <f t="shared" ref="BG477:BG483" si="661">MID(LEFT(BD477,FIND(")",BD477)-1),FIND("–",BD477)+1,LEN(BD477))</f>
        <v>2.25</v>
      </c>
      <c r="BH477" s="11" t="s">
        <v>22</v>
      </c>
      <c r="BI477" s="25" t="s">
        <v>346</v>
      </c>
      <c r="BJ477" s="11" t="s">
        <v>26</v>
      </c>
      <c r="BK477" s="11" t="s">
        <v>22</v>
      </c>
      <c r="BL477" s="11" t="s">
        <v>22</v>
      </c>
      <c r="BM477" s="11" t="s">
        <v>22</v>
      </c>
      <c r="BN477" s="11" t="s">
        <v>22</v>
      </c>
      <c r="BO477" s="11" t="s">
        <v>22</v>
      </c>
      <c r="BP477" s="11" t="s">
        <v>22</v>
      </c>
      <c r="BQ477" s="11" t="s">
        <v>22</v>
      </c>
      <c r="BR477" s="11" t="s">
        <v>22</v>
      </c>
      <c r="BS477" s="11" t="s">
        <v>22</v>
      </c>
      <c r="BT477" s="11" t="s">
        <v>22</v>
      </c>
      <c r="BU477" s="11" t="s">
        <v>22</v>
      </c>
      <c r="BV477" s="11" t="s">
        <v>22</v>
      </c>
      <c r="BW477" s="11" t="s">
        <v>22</v>
      </c>
      <c r="BX477" s="11" t="s">
        <v>22</v>
      </c>
      <c r="BY477" s="11" t="s">
        <v>22</v>
      </c>
      <c r="BZ477" s="11" t="s">
        <v>22</v>
      </c>
      <c r="CA477" s="11" t="s">
        <v>22</v>
      </c>
      <c r="CB477" s="11" t="s">
        <v>22</v>
      </c>
      <c r="CC477" s="11" t="s">
        <v>22</v>
      </c>
      <c r="CD477" s="103" t="s">
        <v>22</v>
      </c>
      <c r="CE477" s="94" t="s">
        <v>22</v>
      </c>
      <c r="CF477" s="94" t="s">
        <v>22</v>
      </c>
      <c r="CG477" s="94" t="s">
        <v>22</v>
      </c>
      <c r="CH477" s="155" t="s">
        <v>26</v>
      </c>
      <c r="CI477" s="94" t="s">
        <v>22</v>
      </c>
      <c r="CJ477" s="94" t="s">
        <v>22</v>
      </c>
      <c r="CK477" s="94" t="s">
        <v>22</v>
      </c>
      <c r="CL477" s="94" t="s">
        <v>22</v>
      </c>
      <c r="CM477" s="94" t="s">
        <v>22</v>
      </c>
      <c r="CN477" s="94" t="s">
        <v>22</v>
      </c>
      <c r="CO477" s="94" t="s">
        <v>22</v>
      </c>
      <c r="CP477" s="94" t="s">
        <v>22</v>
      </c>
      <c r="CQ477" s="94" t="s">
        <v>22</v>
      </c>
      <c r="CR477" s="94" t="s">
        <v>22</v>
      </c>
      <c r="CS477" s="94" t="s">
        <v>22</v>
      </c>
      <c r="CT477" s="94" t="s">
        <v>22</v>
      </c>
      <c r="CU477" s="94" t="s">
        <v>22</v>
      </c>
      <c r="CV477" s="98" t="s">
        <v>22</v>
      </c>
      <c r="CW477" s="11" t="s">
        <v>1157</v>
      </c>
      <c r="CX477" s="11" t="s">
        <v>22</v>
      </c>
      <c r="CY477" s="11" t="s">
        <v>1158</v>
      </c>
      <c r="CZ477" s="98" t="s">
        <v>24</v>
      </c>
      <c r="DA477" s="11" t="s">
        <v>68</v>
      </c>
    </row>
    <row r="478" spans="1:105" s="11" customFormat="1" ht="16" customHeight="1">
      <c r="A478" s="11" t="s">
        <v>1161</v>
      </c>
      <c r="K478" s="13"/>
      <c r="L478" s="25"/>
      <c r="N478" s="125"/>
      <c r="Z478" s="25"/>
      <c r="AE478" s="36"/>
      <c r="AI478" s="25"/>
      <c r="AJ478" s="11" t="s">
        <v>27</v>
      </c>
      <c r="AK478" s="11" t="s">
        <v>1135</v>
      </c>
      <c r="AL478" s="11">
        <v>2</v>
      </c>
      <c r="AM478" s="11" t="s">
        <v>1079</v>
      </c>
      <c r="AN478" s="11" t="s">
        <v>44</v>
      </c>
      <c r="AO478" s="17" t="s">
        <v>78</v>
      </c>
      <c r="AP478" s="17" t="s">
        <v>949</v>
      </c>
      <c r="AQ478" s="11" t="s">
        <v>23</v>
      </c>
      <c r="AR478" s="11" t="s">
        <v>23</v>
      </c>
      <c r="AS478" s="11" t="s">
        <v>1164</v>
      </c>
      <c r="AT478" s="11" t="s">
        <v>22</v>
      </c>
      <c r="AU478" s="84" t="s">
        <v>22</v>
      </c>
      <c r="AV478" s="30" t="s">
        <v>22</v>
      </c>
      <c r="AW478" s="11" t="s">
        <v>22</v>
      </c>
      <c r="AX478" s="11">
        <v>50</v>
      </c>
      <c r="AY478" s="58" t="s">
        <v>1086</v>
      </c>
      <c r="AZ478" s="11" t="str">
        <f t="shared" ref="AZ478" si="662">LEFT(AY478,FIND(" ", AY478)-1)</f>
        <v>1.41</v>
      </c>
      <c r="BA478" s="11" t="str">
        <f t="shared" ref="BA478" si="663">MID(LEFT(AY478,FIND("–",AY478)-1),FIND("(",AY478)+1,LEN(AY478))</f>
        <v>1.13</v>
      </c>
      <c r="BB478" s="11" t="str">
        <f t="shared" ref="BB478" si="664">MID(LEFT(AY478,FIND(")",AY478)-1),FIND("–",AY478)+1,LEN(AY478))</f>
        <v>1.75</v>
      </c>
      <c r="BC478" s="11">
        <v>50</v>
      </c>
      <c r="BD478" s="58" t="s">
        <v>1087</v>
      </c>
      <c r="BE478" s="11" t="str">
        <f t="shared" si="659"/>
        <v>317.38</v>
      </c>
      <c r="BF478" s="11" t="str">
        <f t="shared" si="660"/>
        <v>228.44</v>
      </c>
      <c r="BG478" s="11" t="str">
        <f t="shared" si="661"/>
        <v>440.94</v>
      </c>
      <c r="BH478" s="11" t="s">
        <v>22</v>
      </c>
      <c r="BI478" s="25" t="s">
        <v>22</v>
      </c>
      <c r="CD478" s="155"/>
      <c r="CH478" s="155"/>
      <c r="CV478" s="25"/>
      <c r="CW478" s="11" t="s">
        <v>168</v>
      </c>
      <c r="CZ478" s="25"/>
    </row>
    <row r="479" spans="1:105" s="11" customFormat="1" ht="16" customHeight="1">
      <c r="A479" s="11" t="s">
        <v>1161</v>
      </c>
      <c r="K479" s="13"/>
      <c r="L479" s="25"/>
      <c r="N479" s="125"/>
      <c r="Z479" s="25"/>
      <c r="AE479" s="36"/>
      <c r="AI479" s="25"/>
      <c r="AJ479" s="11" t="s">
        <v>27</v>
      </c>
      <c r="AK479" s="11" t="s">
        <v>1125</v>
      </c>
      <c r="AL479" s="11">
        <v>3</v>
      </c>
      <c r="AM479" s="11" t="s">
        <v>1079</v>
      </c>
      <c r="AN479" s="11" t="s">
        <v>44</v>
      </c>
      <c r="AO479" s="17" t="s">
        <v>78</v>
      </c>
      <c r="AP479" s="17" t="s">
        <v>949</v>
      </c>
      <c r="AQ479" s="11" t="s">
        <v>23</v>
      </c>
      <c r="AR479" s="11" t="s">
        <v>23</v>
      </c>
      <c r="AS479" s="11" t="s">
        <v>1164</v>
      </c>
      <c r="AT479" s="11" t="s">
        <v>22</v>
      </c>
      <c r="AU479" s="84" t="s">
        <v>22</v>
      </c>
      <c r="AV479" s="30" t="s">
        <v>22</v>
      </c>
      <c r="AW479" s="11" t="s">
        <v>22</v>
      </c>
      <c r="AX479" s="11">
        <v>48</v>
      </c>
      <c r="AY479" s="58" t="s">
        <v>1088</v>
      </c>
      <c r="AZ479" s="11" t="str">
        <f t="shared" ref="AZ479:AZ489" si="665">LEFT(AY479,FIND(" ", AY479)-1)</f>
        <v>2.54</v>
      </c>
      <c r="BA479" s="11" t="str">
        <f t="shared" ref="BA479:BA489" si="666">MID(LEFT(AY479,FIND("–",AY479)-1),FIND("(",AY479)+1,LEN(AY479))</f>
        <v>1.72</v>
      </c>
      <c r="BB479" s="11" t="str">
        <f t="shared" ref="BB479:BB489" si="667">MID(LEFT(AY479,FIND(")",AY479)-1),FIND("–",AY479)+1,LEN(AY479))</f>
        <v>3.74</v>
      </c>
      <c r="BC479" s="11">
        <v>43</v>
      </c>
      <c r="BD479" s="58" t="s">
        <v>1089</v>
      </c>
      <c r="BE479" s="11" t="str">
        <f t="shared" si="659"/>
        <v>627.88</v>
      </c>
      <c r="BF479" s="11" t="str">
        <f t="shared" si="660"/>
        <v>475.82</v>
      </c>
      <c r="BG479" s="11" t="str">
        <f t="shared" si="661"/>
        <v>828.53</v>
      </c>
      <c r="BH479" s="11" t="s">
        <v>22</v>
      </c>
      <c r="BI479" s="25" t="s">
        <v>22</v>
      </c>
      <c r="CD479" s="155"/>
      <c r="CH479" s="155"/>
      <c r="CV479" s="25"/>
      <c r="CZ479" s="25"/>
    </row>
    <row r="480" spans="1:105" s="11" customFormat="1">
      <c r="A480" s="11" t="s">
        <v>1161</v>
      </c>
      <c r="K480" s="13"/>
      <c r="L480" s="25"/>
      <c r="N480" s="125"/>
      <c r="Z480" s="25"/>
      <c r="AE480" s="25"/>
      <c r="AI480" s="25"/>
      <c r="AJ480" s="11" t="s">
        <v>27</v>
      </c>
      <c r="AK480" s="11" t="s">
        <v>1137</v>
      </c>
      <c r="AL480" s="11">
        <v>1</v>
      </c>
      <c r="AM480" s="11" t="s">
        <v>1080</v>
      </c>
      <c r="AN480" s="11" t="s">
        <v>44</v>
      </c>
      <c r="AO480" s="17" t="s">
        <v>78</v>
      </c>
      <c r="AP480" s="17" t="s">
        <v>949</v>
      </c>
      <c r="AQ480" s="11" t="s">
        <v>23</v>
      </c>
      <c r="AR480" s="11" t="s">
        <v>23</v>
      </c>
      <c r="AS480" s="11" t="s">
        <v>1122</v>
      </c>
      <c r="AT480" s="11" t="s">
        <v>22</v>
      </c>
      <c r="AU480" s="84" t="s">
        <v>22</v>
      </c>
      <c r="AV480" s="30" t="s">
        <v>22</v>
      </c>
      <c r="AW480" s="11" t="s">
        <v>22</v>
      </c>
      <c r="AX480" s="11">
        <v>10</v>
      </c>
      <c r="AY480" s="58" t="s">
        <v>1091</v>
      </c>
      <c r="AZ480" s="11" t="str">
        <f t="shared" si="665"/>
        <v>1.49</v>
      </c>
      <c r="BA480" s="11" t="str">
        <f t="shared" si="666"/>
        <v>0.60</v>
      </c>
      <c r="BB480" s="11" t="str">
        <f t="shared" si="667"/>
        <v>3.70</v>
      </c>
      <c r="BC480" s="11">
        <v>10</v>
      </c>
      <c r="BD480" s="58" t="s">
        <v>1100</v>
      </c>
      <c r="BE480" s="11" t="str">
        <f t="shared" si="659"/>
        <v>3.26</v>
      </c>
      <c r="BF480" s="11" t="str">
        <f t="shared" si="660"/>
        <v>1.23</v>
      </c>
      <c r="BG480" s="11" t="str">
        <f t="shared" si="661"/>
        <v>8.68</v>
      </c>
      <c r="BH480" s="11" t="s">
        <v>22</v>
      </c>
      <c r="BI480" s="25" t="s">
        <v>22</v>
      </c>
      <c r="CD480" s="155"/>
      <c r="CH480" s="155"/>
      <c r="CV480" s="25"/>
      <c r="CZ480" s="25"/>
    </row>
    <row r="481" spans="1:104" s="11" customFormat="1">
      <c r="A481" s="11" t="s">
        <v>1161</v>
      </c>
      <c r="K481" s="13"/>
      <c r="L481" s="25"/>
      <c r="N481" s="125"/>
      <c r="Z481" s="25"/>
      <c r="AE481" s="36"/>
      <c r="AI481" s="25"/>
      <c r="AJ481" s="11" t="s">
        <v>27</v>
      </c>
      <c r="AK481" s="11" t="s">
        <v>1126</v>
      </c>
      <c r="AL481" s="11">
        <v>2</v>
      </c>
      <c r="AM481" s="11" t="s">
        <v>1080</v>
      </c>
      <c r="AN481" s="11" t="s">
        <v>44</v>
      </c>
      <c r="AO481" s="17" t="s">
        <v>78</v>
      </c>
      <c r="AP481" s="17" t="s">
        <v>949</v>
      </c>
      <c r="AQ481" s="11" t="s">
        <v>23</v>
      </c>
      <c r="AR481" s="11" t="s">
        <v>23</v>
      </c>
      <c r="AS481" s="11" t="s">
        <v>1122</v>
      </c>
      <c r="AT481" s="11" t="s">
        <v>22</v>
      </c>
      <c r="AU481" s="84" t="s">
        <v>22</v>
      </c>
      <c r="AV481" s="30" t="s">
        <v>22</v>
      </c>
      <c r="AW481" s="11" t="s">
        <v>22</v>
      </c>
      <c r="AX481" s="11">
        <v>30</v>
      </c>
      <c r="AY481" s="58" t="s">
        <v>1090</v>
      </c>
      <c r="AZ481" s="11" t="str">
        <f t="shared" si="665"/>
        <v>1.29</v>
      </c>
      <c r="BA481" s="11" t="str">
        <f t="shared" si="666"/>
        <v>1.00</v>
      </c>
      <c r="BB481" s="11" t="str">
        <f t="shared" si="667"/>
        <v>1.66</v>
      </c>
      <c r="BC481" s="11">
        <v>30</v>
      </c>
      <c r="BD481" s="58" t="s">
        <v>1101</v>
      </c>
      <c r="BE481" s="11" t="str">
        <f t="shared" si="659"/>
        <v>89.05</v>
      </c>
      <c r="BF481" s="11" t="str">
        <f t="shared" si="660"/>
        <v>53.40</v>
      </c>
      <c r="BG481" s="11" t="str">
        <f t="shared" si="661"/>
        <v>148.49</v>
      </c>
      <c r="BH481" s="11" t="s">
        <v>22</v>
      </c>
      <c r="BI481" s="25" t="s">
        <v>22</v>
      </c>
      <c r="CD481" s="155"/>
      <c r="CH481" s="155"/>
      <c r="CV481" s="25"/>
      <c r="CZ481" s="25"/>
    </row>
    <row r="482" spans="1:104" s="11" customFormat="1">
      <c r="A482" s="11" t="s">
        <v>1161</v>
      </c>
      <c r="K482" s="13"/>
      <c r="L482" s="25"/>
      <c r="N482" s="125"/>
      <c r="Z482" s="25"/>
      <c r="AE482" s="36"/>
      <c r="AI482" s="25"/>
      <c r="AJ482" s="11" t="s">
        <v>27</v>
      </c>
      <c r="AK482" s="11" t="s">
        <v>1127</v>
      </c>
      <c r="AL482" s="11">
        <v>3</v>
      </c>
      <c r="AM482" s="11" t="s">
        <v>1080</v>
      </c>
      <c r="AN482" s="11" t="s">
        <v>44</v>
      </c>
      <c r="AO482" s="17" t="s">
        <v>78</v>
      </c>
      <c r="AP482" s="17" t="s">
        <v>949</v>
      </c>
      <c r="AQ482" s="11" t="s">
        <v>23</v>
      </c>
      <c r="AR482" s="11" t="s">
        <v>23</v>
      </c>
      <c r="AS482" s="11" t="s">
        <v>1122</v>
      </c>
      <c r="AT482" s="11" t="s">
        <v>22</v>
      </c>
      <c r="AU482" s="84" t="s">
        <v>22</v>
      </c>
      <c r="AV482" s="30" t="s">
        <v>22</v>
      </c>
      <c r="AW482" s="11" t="s">
        <v>22</v>
      </c>
      <c r="AX482" s="11">
        <v>30</v>
      </c>
      <c r="AY482" s="58" t="s">
        <v>1092</v>
      </c>
      <c r="AZ482" s="11" t="str">
        <f t="shared" si="665"/>
        <v>1.23</v>
      </c>
      <c r="BA482" s="11" t="str">
        <f t="shared" si="666"/>
        <v>0.94</v>
      </c>
      <c r="BB482" s="11" t="str">
        <f t="shared" si="667"/>
        <v>1.60</v>
      </c>
      <c r="BC482" s="11">
        <v>28</v>
      </c>
      <c r="BD482" s="58" t="s">
        <v>1102</v>
      </c>
      <c r="BE482" s="11" t="str">
        <f t="shared" si="659"/>
        <v>123.22</v>
      </c>
      <c r="BF482" s="11" t="str">
        <f t="shared" si="660"/>
        <v>77.28</v>
      </c>
      <c r="BG482" s="11" t="str">
        <f t="shared" si="661"/>
        <v>196.46</v>
      </c>
      <c r="BH482" s="11" t="s">
        <v>22</v>
      </c>
      <c r="BI482" s="25" t="s">
        <v>22</v>
      </c>
      <c r="CD482" s="155"/>
      <c r="CH482" s="155"/>
      <c r="CV482" s="25"/>
      <c r="CZ482" s="25"/>
    </row>
    <row r="483" spans="1:104" s="11" customFormat="1">
      <c r="A483" s="11" t="s">
        <v>1161</v>
      </c>
      <c r="K483" s="13"/>
      <c r="L483" s="25"/>
      <c r="N483" s="125"/>
      <c r="Z483" s="25"/>
      <c r="AE483" s="36"/>
      <c r="AI483" s="25"/>
      <c r="AJ483" s="11" t="s">
        <v>27</v>
      </c>
      <c r="AK483" s="11" t="s">
        <v>1128</v>
      </c>
      <c r="AL483" s="11">
        <v>4</v>
      </c>
      <c r="AM483" s="11" t="s">
        <v>1080</v>
      </c>
      <c r="AN483" s="11" t="s">
        <v>44</v>
      </c>
      <c r="AO483" s="17" t="s">
        <v>78</v>
      </c>
      <c r="AP483" s="17" t="s">
        <v>949</v>
      </c>
      <c r="AQ483" s="11" t="s">
        <v>23</v>
      </c>
      <c r="AR483" s="11" t="s">
        <v>23</v>
      </c>
      <c r="AS483" s="11" t="s">
        <v>1122</v>
      </c>
      <c r="AT483" s="11" t="s">
        <v>22</v>
      </c>
      <c r="AU483" s="84" t="s">
        <v>22</v>
      </c>
      <c r="AV483" s="11" t="s">
        <v>22</v>
      </c>
      <c r="AW483" s="11" t="s">
        <v>22</v>
      </c>
      <c r="AX483" s="11">
        <v>30</v>
      </c>
      <c r="AY483" s="58" t="s">
        <v>1093</v>
      </c>
      <c r="AZ483" s="11" t="str">
        <f t="shared" si="665"/>
        <v>1.37</v>
      </c>
      <c r="BA483" s="11" t="str">
        <f t="shared" si="666"/>
        <v>1.02</v>
      </c>
      <c r="BB483" s="11" t="str">
        <f t="shared" si="667"/>
        <v>1.84</v>
      </c>
      <c r="BC483" s="11">
        <v>29</v>
      </c>
      <c r="BD483" s="58" t="s">
        <v>1103</v>
      </c>
      <c r="BE483" s="11" t="str">
        <f t="shared" si="659"/>
        <v>304.62</v>
      </c>
      <c r="BF483" s="11" t="str">
        <f t="shared" si="660"/>
        <v>194.09</v>
      </c>
      <c r="BG483" s="11" t="str">
        <f t="shared" si="661"/>
        <v>478.11</v>
      </c>
      <c r="BH483" s="11" t="s">
        <v>22</v>
      </c>
      <c r="BI483" s="25" t="s">
        <v>22</v>
      </c>
      <c r="CD483" s="155"/>
      <c r="CH483" s="155"/>
      <c r="CV483" s="25"/>
      <c r="CZ483" s="25"/>
    </row>
    <row r="484" spans="1:104" s="11" customFormat="1">
      <c r="A484" s="11" t="s">
        <v>1161</v>
      </c>
      <c r="K484" s="13"/>
      <c r="L484" s="25"/>
      <c r="N484" s="125"/>
      <c r="Z484" s="25"/>
      <c r="AE484" s="36"/>
      <c r="AI484" s="25"/>
      <c r="AJ484" s="11" t="s">
        <v>27</v>
      </c>
      <c r="AK484" s="11" t="s">
        <v>1129</v>
      </c>
      <c r="AL484" s="11">
        <v>5</v>
      </c>
      <c r="AM484" s="11" t="s">
        <v>1080</v>
      </c>
      <c r="AN484" s="11" t="s">
        <v>44</v>
      </c>
      <c r="AO484" s="17" t="s">
        <v>78</v>
      </c>
      <c r="AP484" s="17" t="s">
        <v>949</v>
      </c>
      <c r="AQ484" s="11" t="s">
        <v>23</v>
      </c>
      <c r="AR484" s="11" t="s">
        <v>23</v>
      </c>
      <c r="AS484" s="11" t="s">
        <v>1122</v>
      </c>
      <c r="AT484" s="11" t="s">
        <v>22</v>
      </c>
      <c r="AU484" s="84" t="s">
        <v>22</v>
      </c>
      <c r="AV484" s="30" t="s">
        <v>22</v>
      </c>
      <c r="AW484" s="11" t="s">
        <v>22</v>
      </c>
      <c r="AX484" s="11">
        <v>30</v>
      </c>
      <c r="AY484" s="58" t="s">
        <v>1094</v>
      </c>
      <c r="AZ484" s="11" t="str">
        <f t="shared" si="665"/>
        <v>1.05</v>
      </c>
      <c r="BA484" s="11" t="str">
        <f t="shared" si="666"/>
        <v>0.95</v>
      </c>
      <c r="BB484" s="11" t="str">
        <f t="shared" si="667"/>
        <v>1.15</v>
      </c>
      <c r="BC484" s="11">
        <v>29</v>
      </c>
      <c r="BD484" s="58" t="s">
        <v>1104</v>
      </c>
      <c r="BE484" s="11" t="str">
        <f t="shared" ref="BE484" si="668">LEFT(BD484,FIND(" ", BD484)-1)</f>
        <v>522.69</v>
      </c>
      <c r="BF484" s="11" t="str">
        <f t="shared" ref="BF484" si="669">MID(LEFT(BD484,FIND("–",BD484)-1),FIND("(",BD484)+1,LEN(BD484))</f>
        <v>368.79</v>
      </c>
      <c r="BG484" s="11" t="str">
        <f t="shared" ref="BG484" si="670">MID(LEFT(BD484,FIND(")",BD484)-1),FIND("–",BD484)+1,LEN(BD484))</f>
        <v>740.81</v>
      </c>
      <c r="BH484" s="11" t="s">
        <v>22</v>
      </c>
      <c r="BI484" s="25" t="s">
        <v>22</v>
      </c>
      <c r="CD484" s="155"/>
      <c r="CH484" s="155"/>
      <c r="CV484" s="25"/>
      <c r="CZ484" s="25"/>
    </row>
    <row r="485" spans="1:104" s="11" customFormat="1">
      <c r="A485" s="11" t="s">
        <v>1161</v>
      </c>
      <c r="K485" s="13"/>
      <c r="L485" s="25"/>
      <c r="N485" s="125"/>
      <c r="Z485" s="25"/>
      <c r="AE485" s="25"/>
      <c r="AI485" s="25"/>
      <c r="AJ485" s="11" t="s">
        <v>27</v>
      </c>
      <c r="AK485" s="11" t="s">
        <v>1131</v>
      </c>
      <c r="AL485" s="11">
        <v>1</v>
      </c>
      <c r="AM485" s="11" t="s">
        <v>1081</v>
      </c>
      <c r="AN485" s="11" t="s">
        <v>44</v>
      </c>
      <c r="AO485" s="17" t="s">
        <v>78</v>
      </c>
      <c r="AP485" s="17" t="s">
        <v>949</v>
      </c>
      <c r="AQ485" s="11" t="s">
        <v>23</v>
      </c>
      <c r="AR485" s="11" t="s">
        <v>23</v>
      </c>
      <c r="AS485" s="11" t="s">
        <v>1122</v>
      </c>
      <c r="AT485" s="11" t="s">
        <v>22</v>
      </c>
      <c r="AU485" s="84" t="s">
        <v>22</v>
      </c>
      <c r="AV485" s="30" t="s">
        <v>22</v>
      </c>
      <c r="AW485" s="11" t="s">
        <v>22</v>
      </c>
      <c r="AX485" s="11">
        <v>10</v>
      </c>
      <c r="AY485" s="58" t="s">
        <v>1095</v>
      </c>
      <c r="AZ485" s="11" t="str">
        <f t="shared" si="665"/>
        <v>1.52</v>
      </c>
      <c r="BA485" s="11" t="str">
        <f t="shared" si="666"/>
        <v>1.03</v>
      </c>
      <c r="BB485" s="11" t="str">
        <f t="shared" si="667"/>
        <v>2.24</v>
      </c>
      <c r="BC485" s="11">
        <v>10</v>
      </c>
      <c r="BD485" s="58" t="s">
        <v>1105</v>
      </c>
      <c r="BE485" s="11" t="str">
        <f>LEFT(BD485,FIND(" ", BD485)-1)</f>
        <v>1.66</v>
      </c>
      <c r="BF485" s="11" t="str">
        <f>MID(LEFT(BD485,FIND("–",BD485)-1),FIND("(",BD485)+1,LEN(BD485))</f>
        <v>0.84</v>
      </c>
      <c r="BG485" s="11" t="str">
        <f>MID(LEFT(BD485,FIND(")",BD485)-1),FIND("–",BD485)+1,LEN(BD485))</f>
        <v>3.29</v>
      </c>
      <c r="BH485" s="11" t="s">
        <v>22</v>
      </c>
      <c r="BI485" s="25" t="s">
        <v>22</v>
      </c>
      <c r="CD485" s="155"/>
      <c r="CH485" s="155"/>
      <c r="CV485" s="25"/>
      <c r="CZ485" s="25"/>
    </row>
    <row r="486" spans="1:104" s="11" customFormat="1">
      <c r="A486" s="11" t="s">
        <v>1161</v>
      </c>
      <c r="K486" s="13"/>
      <c r="L486" s="25"/>
      <c r="N486" s="125"/>
      <c r="Z486" s="25"/>
      <c r="AE486" s="36"/>
      <c r="AI486" s="25"/>
      <c r="AJ486" s="11" t="s">
        <v>27</v>
      </c>
      <c r="AK486" s="11" t="s">
        <v>1132</v>
      </c>
      <c r="AL486" s="11">
        <v>2</v>
      </c>
      <c r="AM486" s="11" t="s">
        <v>1081</v>
      </c>
      <c r="AN486" s="11" t="s">
        <v>44</v>
      </c>
      <c r="AO486" s="17" t="s">
        <v>78</v>
      </c>
      <c r="AP486" s="17" t="s">
        <v>949</v>
      </c>
      <c r="AQ486" s="11" t="s">
        <v>23</v>
      </c>
      <c r="AR486" s="11" t="s">
        <v>23</v>
      </c>
      <c r="AS486" s="11" t="s">
        <v>1122</v>
      </c>
      <c r="AT486" s="11" t="s">
        <v>22</v>
      </c>
      <c r="AU486" s="84" t="s">
        <v>22</v>
      </c>
      <c r="AV486" s="30" t="s">
        <v>22</v>
      </c>
      <c r="AW486" s="11" t="s">
        <v>22</v>
      </c>
      <c r="AX486" s="11">
        <v>49</v>
      </c>
      <c r="AY486" s="58" t="s">
        <v>1096</v>
      </c>
      <c r="AZ486" s="11" t="str">
        <f t="shared" si="665"/>
        <v>1.88</v>
      </c>
      <c r="BA486" s="11" t="str">
        <f t="shared" si="666"/>
        <v>1.58</v>
      </c>
      <c r="BB486" s="11" t="str">
        <f t="shared" si="667"/>
        <v>2.24</v>
      </c>
      <c r="BC486" s="11">
        <v>49</v>
      </c>
      <c r="BD486" s="58" t="s">
        <v>1106</v>
      </c>
      <c r="BE486" s="11" t="str">
        <f>LEFT(BD486,FIND(" ", BD486)-1)</f>
        <v>87.38</v>
      </c>
      <c r="BF486" s="11" t="str">
        <f>MID(LEFT(BD486,FIND("–",BD486)-1),FIND("(",BD486)+1,LEN(BD486))</f>
        <v>60.75</v>
      </c>
      <c r="BG486" s="11" t="str">
        <f>MID(LEFT(BD486,FIND(")",BD486)-1),FIND("–",BD486)+1,LEN(BD486))</f>
        <v>125.69</v>
      </c>
      <c r="BH486" s="11" t="s">
        <v>22</v>
      </c>
      <c r="BI486" s="25" t="s">
        <v>22</v>
      </c>
      <c r="CD486" s="155"/>
      <c r="CH486" s="155"/>
      <c r="CV486" s="25"/>
      <c r="CZ486" s="25"/>
    </row>
    <row r="487" spans="1:104" s="11" customFormat="1">
      <c r="A487" s="11" t="s">
        <v>1161</v>
      </c>
      <c r="K487" s="13"/>
      <c r="L487" s="25"/>
      <c r="N487" s="125"/>
      <c r="Z487" s="25"/>
      <c r="AE487" s="36"/>
      <c r="AI487" s="25"/>
      <c r="AJ487" s="11" t="s">
        <v>27</v>
      </c>
      <c r="AK487" s="11" t="s">
        <v>1133</v>
      </c>
      <c r="AL487" s="11">
        <v>3</v>
      </c>
      <c r="AM487" s="11" t="s">
        <v>1081</v>
      </c>
      <c r="AN487" s="11" t="s">
        <v>44</v>
      </c>
      <c r="AO487" s="17" t="s">
        <v>78</v>
      </c>
      <c r="AP487" s="17" t="s">
        <v>949</v>
      </c>
      <c r="AQ487" s="11" t="s">
        <v>23</v>
      </c>
      <c r="AR487" s="11" t="s">
        <v>23</v>
      </c>
      <c r="AS487" s="11" t="s">
        <v>1122</v>
      </c>
      <c r="AT487" s="11" t="s">
        <v>22</v>
      </c>
      <c r="AU487" s="84" t="s">
        <v>22</v>
      </c>
      <c r="AV487" s="30" t="s">
        <v>22</v>
      </c>
      <c r="AW487" s="11" t="s">
        <v>22</v>
      </c>
      <c r="AX487" s="11">
        <v>49</v>
      </c>
      <c r="AY487" s="58" t="s">
        <v>1097</v>
      </c>
      <c r="AZ487" s="11" t="str">
        <f t="shared" si="665"/>
        <v>2.07</v>
      </c>
      <c r="BA487" s="11" t="str">
        <f t="shared" si="666"/>
        <v>1.65</v>
      </c>
      <c r="BB487" s="11" t="str">
        <f t="shared" si="667"/>
        <v>2.59</v>
      </c>
      <c r="BC487" s="11">
        <v>49</v>
      </c>
      <c r="BD487" s="58" t="s">
        <v>1107</v>
      </c>
      <c r="BE487" s="11" t="str">
        <f t="shared" ref="BE487:BE489" si="671">LEFT(BD487,FIND(" ", BD487)-1)</f>
        <v>100.33</v>
      </c>
      <c r="BF487" s="11" t="str">
        <f t="shared" ref="BF487:BF489" si="672">MID(LEFT(BD487,FIND("–",BD487)-1),FIND("(",BD487)+1,LEN(BD487))</f>
        <v>70.71</v>
      </c>
      <c r="BG487" s="11" t="str">
        <f t="shared" ref="BG487:BG489" si="673">MID(LEFT(BD487,FIND(")",BD487)-1),FIND("–",BD487)+1,LEN(BD487))</f>
        <v>142.35</v>
      </c>
      <c r="BH487" s="11" t="s">
        <v>22</v>
      </c>
      <c r="BI487" s="25" t="s">
        <v>22</v>
      </c>
      <c r="CD487" s="155"/>
      <c r="CH487" s="155"/>
      <c r="CV487" s="25"/>
      <c r="CZ487" s="25"/>
    </row>
    <row r="488" spans="1:104" s="11" customFormat="1">
      <c r="A488" s="11" t="s">
        <v>1161</v>
      </c>
      <c r="K488" s="13"/>
      <c r="L488" s="25"/>
      <c r="N488" s="125"/>
      <c r="Z488" s="25"/>
      <c r="AE488" s="36"/>
      <c r="AI488" s="25"/>
      <c r="AJ488" s="11" t="s">
        <v>27</v>
      </c>
      <c r="AK488" s="11" t="s">
        <v>1134</v>
      </c>
      <c r="AL488" s="11">
        <v>4</v>
      </c>
      <c r="AM488" s="11" t="s">
        <v>1081</v>
      </c>
      <c r="AN488" s="11" t="s">
        <v>44</v>
      </c>
      <c r="AO488" s="17" t="s">
        <v>78</v>
      </c>
      <c r="AP488" s="17" t="s">
        <v>949</v>
      </c>
      <c r="AQ488" s="11" t="s">
        <v>23</v>
      </c>
      <c r="AR488" s="11" t="s">
        <v>23</v>
      </c>
      <c r="AS488" s="11" t="s">
        <v>1122</v>
      </c>
      <c r="AT488" s="11" t="s">
        <v>22</v>
      </c>
      <c r="AU488" s="84" t="s">
        <v>22</v>
      </c>
      <c r="AV488" s="11" t="s">
        <v>22</v>
      </c>
      <c r="AW488" s="11" t="s">
        <v>22</v>
      </c>
      <c r="AX488" s="11">
        <v>45</v>
      </c>
      <c r="AY488" s="58" t="s">
        <v>1098</v>
      </c>
      <c r="AZ488" s="11" t="str">
        <f t="shared" si="665"/>
        <v>1.79</v>
      </c>
      <c r="BA488" s="11" t="str">
        <f t="shared" si="666"/>
        <v>1.48</v>
      </c>
      <c r="BB488" s="11" t="str">
        <f t="shared" si="667"/>
        <v>2.17</v>
      </c>
      <c r="BC488" s="11">
        <v>45</v>
      </c>
      <c r="BD488" s="58" t="s">
        <v>1108</v>
      </c>
      <c r="BE488" s="11" t="str">
        <f>LEFT(BD488,FIND(" ", BD488)-1)</f>
        <v>419.70</v>
      </c>
      <c r="BF488" s="11" t="str">
        <f>MID(LEFT(BD488,FIND("–",BD488)-1),FIND("(",BD488)+1,LEN(BD488))</f>
        <v>302.14</v>
      </c>
      <c r="BG488" s="11" t="str">
        <f>MID(LEFT(BD488,FIND(")",BD488)-1),FIND("–",BD488)+1,LEN(BD488))</f>
        <v>583.00</v>
      </c>
      <c r="BH488" s="11" t="s">
        <v>22</v>
      </c>
      <c r="BI488" s="25" t="s">
        <v>22</v>
      </c>
      <c r="CD488" s="155"/>
      <c r="CH488" s="155"/>
      <c r="CV488" s="25"/>
      <c r="CZ488" s="25"/>
    </row>
    <row r="489" spans="1:104" s="11" customFormat="1">
      <c r="A489" s="11" t="s">
        <v>1161</v>
      </c>
      <c r="K489" s="13"/>
      <c r="L489" s="25"/>
      <c r="N489" s="125"/>
      <c r="Z489" s="25"/>
      <c r="AE489" s="36"/>
      <c r="AI489" s="25"/>
      <c r="AJ489" s="11" t="s">
        <v>27</v>
      </c>
      <c r="AK489" s="11" t="s">
        <v>1130</v>
      </c>
      <c r="AL489" s="11">
        <v>5</v>
      </c>
      <c r="AM489" s="11" t="s">
        <v>1081</v>
      </c>
      <c r="AN489" s="11" t="s">
        <v>44</v>
      </c>
      <c r="AO489" s="17" t="s">
        <v>78</v>
      </c>
      <c r="AP489" s="17" t="s">
        <v>949</v>
      </c>
      <c r="AQ489" s="11" t="s">
        <v>23</v>
      </c>
      <c r="AR489" s="11" t="s">
        <v>23</v>
      </c>
      <c r="AS489" s="11" t="s">
        <v>1122</v>
      </c>
      <c r="AT489" s="11" t="s">
        <v>22</v>
      </c>
      <c r="AU489" s="84" t="s">
        <v>22</v>
      </c>
      <c r="AV489" s="30" t="s">
        <v>22</v>
      </c>
      <c r="AW489" s="11" t="s">
        <v>22</v>
      </c>
      <c r="AX489" s="11">
        <v>49</v>
      </c>
      <c r="AY489" s="58" t="s">
        <v>1099</v>
      </c>
      <c r="AZ489" s="11" t="str">
        <f t="shared" si="665"/>
        <v>2.11</v>
      </c>
      <c r="BA489" s="11" t="str">
        <f t="shared" si="666"/>
        <v>1.67</v>
      </c>
      <c r="BB489" s="11" t="str">
        <f t="shared" si="667"/>
        <v>2.68</v>
      </c>
      <c r="BC489" s="11">
        <v>48</v>
      </c>
      <c r="BD489" s="58" t="s">
        <v>1109</v>
      </c>
      <c r="BE489" s="11" t="str">
        <f t="shared" si="671"/>
        <v>471.51</v>
      </c>
      <c r="BF489" s="11" t="str">
        <f t="shared" si="672"/>
        <v>344.75</v>
      </c>
      <c r="BG489" s="11" t="str">
        <f t="shared" si="673"/>
        <v>644.87</v>
      </c>
      <c r="BH489" s="11" t="s">
        <v>22</v>
      </c>
      <c r="BI489" s="25" t="s">
        <v>22</v>
      </c>
      <c r="CD489" s="155"/>
      <c r="CH489" s="155"/>
      <c r="CV489" s="25"/>
      <c r="CZ489" s="25"/>
    </row>
    <row r="490" spans="1:104" s="11" customFormat="1" ht="16" customHeight="1">
      <c r="A490" s="11" t="s">
        <v>1161</v>
      </c>
      <c r="K490" s="13"/>
      <c r="L490" s="25"/>
      <c r="N490" s="125"/>
      <c r="Z490" s="25"/>
      <c r="AE490" s="36"/>
      <c r="AI490" s="25"/>
      <c r="AJ490" s="11" t="s">
        <v>27</v>
      </c>
      <c r="AK490" s="11" t="s">
        <v>1135</v>
      </c>
      <c r="AL490" s="11">
        <v>1</v>
      </c>
      <c r="AM490" s="11" t="s">
        <v>521</v>
      </c>
      <c r="AN490" s="11" t="s">
        <v>1084</v>
      </c>
      <c r="AO490" s="151" t="s">
        <v>1085</v>
      </c>
      <c r="AP490" s="151" t="s">
        <v>1085</v>
      </c>
      <c r="AQ490" s="11" t="s">
        <v>23</v>
      </c>
      <c r="AR490" s="11" t="s">
        <v>23</v>
      </c>
      <c r="AS490" s="11" t="s">
        <v>1165</v>
      </c>
      <c r="AT490" s="11" t="s">
        <v>22</v>
      </c>
      <c r="AU490" s="84" t="s">
        <v>22</v>
      </c>
      <c r="AV490" s="30" t="s">
        <v>22</v>
      </c>
      <c r="AW490" s="11" t="s">
        <v>22</v>
      </c>
      <c r="AX490" s="11">
        <v>47</v>
      </c>
      <c r="AY490" s="58" t="s">
        <v>481</v>
      </c>
      <c r="AZ490" s="11" t="str">
        <f t="shared" ref="AZ490:AZ499" si="674">LEFT(AY490,FIND(" ", AY490)-1)</f>
        <v>5</v>
      </c>
      <c r="BA490" s="11" t="str">
        <f t="shared" ref="BA490:BA499" si="675">MID(LEFT(AY490,FIND("–",AY490)-1),FIND("(",AY490)+1,LEN(AY490))</f>
        <v>5</v>
      </c>
      <c r="BB490" s="11" t="str">
        <f t="shared" ref="BB490:BB499" si="676">MID(LEFT(AY490,FIND(")",AY490)-1),FIND("–",AY490)+1,LEN(AY490))</f>
        <v>5</v>
      </c>
      <c r="BC490" s="11">
        <v>39</v>
      </c>
      <c r="BD490" s="58" t="s">
        <v>1110</v>
      </c>
      <c r="BE490" s="11" t="str">
        <f>LEFT(BD490,FIND(" ", BD490)-1)</f>
        <v>110</v>
      </c>
      <c r="BF490" s="11" t="str">
        <f>MID(LEFT(BD490,FIND("–",BD490)-1),FIND("(",BD490)+1,LEN(BD490))</f>
        <v>74</v>
      </c>
      <c r="BG490" s="11" t="str">
        <f>MID(LEFT(BD490,FIND(")",BD490)-1),FIND("–",BD490)+1,LEN(BD490))</f>
        <v>184</v>
      </c>
      <c r="BH490" s="11" t="s">
        <v>22</v>
      </c>
      <c r="BI490" s="25" t="s">
        <v>22</v>
      </c>
      <c r="CD490" s="155"/>
      <c r="CH490" s="155"/>
      <c r="CV490" s="25"/>
      <c r="CZ490" s="25"/>
    </row>
    <row r="491" spans="1:104" s="11" customFormat="1" ht="16" customHeight="1">
      <c r="A491" s="11" t="s">
        <v>1161</v>
      </c>
      <c r="K491" s="13"/>
      <c r="L491" s="25"/>
      <c r="N491" s="125"/>
      <c r="Z491" s="25"/>
      <c r="AE491" s="36"/>
      <c r="AI491" s="25"/>
      <c r="AJ491" s="11" t="s">
        <v>27</v>
      </c>
      <c r="AK491" s="11" t="s">
        <v>1125</v>
      </c>
      <c r="AL491" s="11">
        <v>2</v>
      </c>
      <c r="AM491" s="11" t="s">
        <v>521</v>
      </c>
      <c r="AN491" s="11" t="s">
        <v>1084</v>
      </c>
      <c r="AO491" s="151" t="s">
        <v>1085</v>
      </c>
      <c r="AP491" s="151" t="s">
        <v>1085</v>
      </c>
      <c r="AQ491" s="11" t="s">
        <v>23</v>
      </c>
      <c r="AR491" s="11" t="s">
        <v>23</v>
      </c>
      <c r="AS491" s="11" t="s">
        <v>1165</v>
      </c>
      <c r="AT491" s="11" t="s">
        <v>22</v>
      </c>
      <c r="AU491" s="84" t="s">
        <v>22</v>
      </c>
      <c r="AV491" s="30" t="s">
        <v>22</v>
      </c>
      <c r="AW491" s="11" t="s">
        <v>22</v>
      </c>
      <c r="AX491" s="11">
        <v>47</v>
      </c>
      <c r="AY491" s="58" t="s">
        <v>481</v>
      </c>
      <c r="AZ491" s="11" t="str">
        <f t="shared" si="674"/>
        <v>5</v>
      </c>
      <c r="BA491" s="11" t="str">
        <f t="shared" si="675"/>
        <v>5</v>
      </c>
      <c r="BB491" s="11" t="str">
        <f t="shared" si="676"/>
        <v>5</v>
      </c>
      <c r="BC491" s="11">
        <v>37</v>
      </c>
      <c r="BD491" s="58" t="s">
        <v>1111</v>
      </c>
      <c r="BE491" s="11" t="str">
        <f>LEFT(BD491,FIND(" ", BD491)-1)</f>
        <v>185</v>
      </c>
      <c r="BF491" s="11" t="str">
        <f>MID(LEFT(BD491,FIND("–",BD491)-1),FIND("(",BD491)+1,LEN(BD491))</f>
        <v>129</v>
      </c>
      <c r="BG491" s="11" t="str">
        <f>MID(LEFT(BD491,FIND(")",BD491)-1),FIND("–",BD491)+1,LEN(BD491))</f>
        <v>359</v>
      </c>
      <c r="BH491" s="11" t="s">
        <v>22</v>
      </c>
      <c r="BI491" s="25" t="s">
        <v>22</v>
      </c>
      <c r="CD491" s="155"/>
      <c r="CH491" s="155"/>
      <c r="CV491" s="25"/>
      <c r="CZ491" s="25"/>
    </row>
    <row r="492" spans="1:104" s="11" customFormat="1">
      <c r="A492" s="11" t="s">
        <v>1161</v>
      </c>
      <c r="K492" s="13"/>
      <c r="L492" s="25"/>
      <c r="N492" s="125"/>
      <c r="Z492" s="25"/>
      <c r="AE492" s="36"/>
      <c r="AI492" s="25"/>
      <c r="AJ492" s="11" t="s">
        <v>27</v>
      </c>
      <c r="AK492" s="11" t="s">
        <v>1126</v>
      </c>
      <c r="AL492" s="11">
        <v>1</v>
      </c>
      <c r="AM492" s="11" t="s">
        <v>1082</v>
      </c>
      <c r="AN492" s="11" t="s">
        <v>1084</v>
      </c>
      <c r="AO492" s="151" t="s">
        <v>1085</v>
      </c>
      <c r="AP492" s="151" t="s">
        <v>1085</v>
      </c>
      <c r="AQ492" s="11" t="s">
        <v>23</v>
      </c>
      <c r="AR492" s="11" t="s">
        <v>24</v>
      </c>
      <c r="AS492" s="11" t="s">
        <v>1123</v>
      </c>
      <c r="AT492" s="11" t="s">
        <v>22</v>
      </c>
      <c r="AU492" s="84" t="s">
        <v>22</v>
      </c>
      <c r="AV492" s="30" t="s">
        <v>22</v>
      </c>
      <c r="AW492" s="11" t="s">
        <v>22</v>
      </c>
      <c r="AX492" s="11">
        <v>30</v>
      </c>
      <c r="AY492" s="58" t="s">
        <v>481</v>
      </c>
      <c r="AZ492" s="11" t="str">
        <f t="shared" si="674"/>
        <v>5</v>
      </c>
      <c r="BA492" s="11" t="str">
        <f t="shared" si="675"/>
        <v>5</v>
      </c>
      <c r="BB492" s="11" t="str">
        <f t="shared" si="676"/>
        <v>5</v>
      </c>
      <c r="BC492" s="11">
        <v>18</v>
      </c>
      <c r="BD492" s="58" t="s">
        <v>1112</v>
      </c>
      <c r="BE492" s="11" t="str">
        <f>LEFT(BD492,FIND(" ", BD492)-1)</f>
        <v>64</v>
      </c>
      <c r="BF492" s="11" t="str">
        <f>MID(LEFT(BD492,FIND("–",BD492)-1),FIND("(",BD492)+1,LEN(BD492))</f>
        <v>41</v>
      </c>
      <c r="BG492" s="11" t="str">
        <f>MID(LEFT(BD492,FIND(")",BD492)-1),FIND("–",BD492)+1,LEN(BD492))</f>
        <v>93</v>
      </c>
      <c r="BH492" s="11" t="s">
        <v>22</v>
      </c>
      <c r="BI492" s="25" t="s">
        <v>22</v>
      </c>
      <c r="CD492" s="155"/>
      <c r="CH492" s="155"/>
      <c r="CV492" s="25"/>
      <c r="CZ492" s="25"/>
    </row>
    <row r="493" spans="1:104" s="11" customFormat="1">
      <c r="A493" s="11" t="s">
        <v>1161</v>
      </c>
      <c r="K493" s="13"/>
      <c r="L493" s="25"/>
      <c r="N493" s="125"/>
      <c r="Z493" s="25"/>
      <c r="AE493" s="36"/>
      <c r="AI493" s="25"/>
      <c r="AJ493" s="11" t="s">
        <v>27</v>
      </c>
      <c r="AK493" s="11" t="s">
        <v>1127</v>
      </c>
      <c r="AL493" s="11">
        <v>2</v>
      </c>
      <c r="AM493" s="11" t="s">
        <v>1082</v>
      </c>
      <c r="AN493" s="11" t="s">
        <v>1084</v>
      </c>
      <c r="AO493" s="151" t="s">
        <v>1085</v>
      </c>
      <c r="AP493" s="151" t="s">
        <v>1085</v>
      </c>
      <c r="AQ493" s="11" t="s">
        <v>23</v>
      </c>
      <c r="AR493" s="11" t="s">
        <v>24</v>
      </c>
      <c r="AS493" s="11" t="s">
        <v>1123</v>
      </c>
      <c r="AT493" s="11" t="s">
        <v>22</v>
      </c>
      <c r="AU493" s="84" t="s">
        <v>22</v>
      </c>
      <c r="AV493" s="30" t="s">
        <v>22</v>
      </c>
      <c r="AW493" s="11" t="s">
        <v>22</v>
      </c>
      <c r="AX493" s="11">
        <v>6</v>
      </c>
      <c r="AY493" s="58" t="s">
        <v>481</v>
      </c>
      <c r="AZ493" s="11" t="str">
        <f t="shared" si="674"/>
        <v>5</v>
      </c>
      <c r="BA493" s="11" t="str">
        <f t="shared" si="675"/>
        <v>5</v>
      </c>
      <c r="BB493" s="11" t="str">
        <f t="shared" si="676"/>
        <v>5</v>
      </c>
      <c r="BC493" s="11">
        <v>9</v>
      </c>
      <c r="BD493" s="58" t="s">
        <v>1113</v>
      </c>
      <c r="BE493" s="11" t="str">
        <f t="shared" ref="BE493:BE495" si="677">LEFT(BD493,FIND(" ", BD493)-1)</f>
        <v>76</v>
      </c>
      <c r="BF493" s="11" t="str">
        <f t="shared" ref="BF493:BF495" si="678">MID(LEFT(BD493,FIND("–",BD493)-1),FIND("(",BD493)+1,LEN(BD493))</f>
        <v>46</v>
      </c>
      <c r="BG493" s="11" t="str">
        <f t="shared" ref="BG493:BG495" si="679">MID(LEFT(BD493,FIND(")",BD493)-1),FIND("–",BD493)+1,LEN(BD493))</f>
        <v>179</v>
      </c>
      <c r="BH493" s="11" t="s">
        <v>22</v>
      </c>
      <c r="BI493" s="25" t="s">
        <v>22</v>
      </c>
      <c r="CD493" s="155"/>
      <c r="CH493" s="155"/>
      <c r="CV493" s="25"/>
      <c r="CZ493" s="25"/>
    </row>
    <row r="494" spans="1:104" s="11" customFormat="1">
      <c r="A494" s="11" t="s">
        <v>1161</v>
      </c>
      <c r="K494" s="13"/>
      <c r="L494" s="25"/>
      <c r="N494" s="125"/>
      <c r="Z494" s="25"/>
      <c r="AE494" s="36"/>
      <c r="AI494" s="25"/>
      <c r="AJ494" s="11" t="s">
        <v>27</v>
      </c>
      <c r="AK494" s="11" t="s">
        <v>1128</v>
      </c>
      <c r="AL494" s="11">
        <v>3</v>
      </c>
      <c r="AM494" s="11" t="s">
        <v>1082</v>
      </c>
      <c r="AN494" s="11" t="s">
        <v>1084</v>
      </c>
      <c r="AO494" s="151" t="s">
        <v>1085</v>
      </c>
      <c r="AP494" s="151" t="s">
        <v>1085</v>
      </c>
      <c r="AQ494" s="11" t="s">
        <v>23</v>
      </c>
      <c r="AR494" s="11" t="s">
        <v>24</v>
      </c>
      <c r="AS494" s="11" t="s">
        <v>1123</v>
      </c>
      <c r="AT494" s="11" t="s">
        <v>22</v>
      </c>
      <c r="AU494" s="84" t="s">
        <v>22</v>
      </c>
      <c r="AV494" s="30" t="s">
        <v>22</v>
      </c>
      <c r="AW494" s="11" t="s">
        <v>22</v>
      </c>
      <c r="AX494" s="11">
        <v>27</v>
      </c>
      <c r="AY494" s="58" t="s">
        <v>481</v>
      </c>
      <c r="AZ494" s="11" t="str">
        <f t="shared" si="674"/>
        <v>5</v>
      </c>
      <c r="BA494" s="11" t="str">
        <f t="shared" si="675"/>
        <v>5</v>
      </c>
      <c r="BB494" s="11" t="str">
        <f t="shared" si="676"/>
        <v>5</v>
      </c>
      <c r="BC494" s="11">
        <v>27</v>
      </c>
      <c r="BD494" s="58" t="s">
        <v>1114</v>
      </c>
      <c r="BE494" s="11" t="str">
        <f>LEFT(BD494,FIND(" ", BD494)-1)</f>
        <v>127</v>
      </c>
      <c r="BF494" s="11" t="str">
        <f>MID(LEFT(BD494,FIND("–",BD494)-1),FIND("(",BD494)+1,LEN(BD494))</f>
        <v>74</v>
      </c>
      <c r="BG494" s="11" t="str">
        <f>MID(LEFT(BD494,FIND(")",BD494)-1),FIND("–",BD494)+1,LEN(BD494))</f>
        <v>183</v>
      </c>
      <c r="BH494" s="11" t="s">
        <v>22</v>
      </c>
      <c r="BI494" s="25" t="s">
        <v>22</v>
      </c>
      <c r="CD494" s="155"/>
      <c r="CH494" s="155"/>
      <c r="CV494" s="25"/>
      <c r="CZ494" s="25"/>
    </row>
    <row r="495" spans="1:104" s="11" customFormat="1">
      <c r="A495" s="11" t="s">
        <v>1161</v>
      </c>
      <c r="K495" s="13"/>
      <c r="L495" s="25"/>
      <c r="N495" s="125"/>
      <c r="Z495" s="25"/>
      <c r="AE495" s="36"/>
      <c r="AI495" s="25"/>
      <c r="AJ495" s="11" t="s">
        <v>27</v>
      </c>
      <c r="AK495" s="11" t="s">
        <v>1129</v>
      </c>
      <c r="AL495" s="11">
        <v>4</v>
      </c>
      <c r="AM495" s="11" t="s">
        <v>1082</v>
      </c>
      <c r="AN495" s="11" t="s">
        <v>1084</v>
      </c>
      <c r="AO495" s="151" t="s">
        <v>1085</v>
      </c>
      <c r="AP495" s="151" t="s">
        <v>1085</v>
      </c>
      <c r="AQ495" s="11" t="s">
        <v>23</v>
      </c>
      <c r="AR495" s="11" t="s">
        <v>24</v>
      </c>
      <c r="AS495" s="11" t="s">
        <v>1123</v>
      </c>
      <c r="AT495" s="11" t="s">
        <v>22</v>
      </c>
      <c r="AU495" s="84" t="s">
        <v>22</v>
      </c>
      <c r="AV495" s="30" t="s">
        <v>22</v>
      </c>
      <c r="AW495" s="11" t="s">
        <v>22</v>
      </c>
      <c r="AX495" s="11">
        <v>27</v>
      </c>
      <c r="AY495" s="58" t="s">
        <v>481</v>
      </c>
      <c r="AZ495" s="11" t="str">
        <f t="shared" si="674"/>
        <v>5</v>
      </c>
      <c r="BA495" s="11" t="str">
        <f t="shared" si="675"/>
        <v>5</v>
      </c>
      <c r="BB495" s="11" t="str">
        <f t="shared" si="676"/>
        <v>5</v>
      </c>
      <c r="BC495" s="11">
        <v>22</v>
      </c>
      <c r="BD495" s="58" t="s">
        <v>1115</v>
      </c>
      <c r="BE495" s="11" t="str">
        <f t="shared" si="677"/>
        <v>178</v>
      </c>
      <c r="BF495" s="11" t="str">
        <f t="shared" si="678"/>
        <v>124</v>
      </c>
      <c r="BG495" s="11" t="str">
        <f t="shared" si="679"/>
        <v>416</v>
      </c>
      <c r="BH495" s="11" t="s">
        <v>22</v>
      </c>
      <c r="BI495" s="25" t="s">
        <v>22</v>
      </c>
      <c r="CD495" s="155"/>
      <c r="CH495" s="155"/>
      <c r="CV495" s="25"/>
      <c r="CZ495" s="25"/>
    </row>
    <row r="496" spans="1:104" s="11" customFormat="1">
      <c r="A496" s="11" t="s">
        <v>1161</v>
      </c>
      <c r="K496" s="13"/>
      <c r="L496" s="25"/>
      <c r="N496" s="125"/>
      <c r="Z496" s="25"/>
      <c r="AE496" s="36"/>
      <c r="AI496" s="25"/>
      <c r="AJ496" s="11" t="s">
        <v>27</v>
      </c>
      <c r="AK496" s="11" t="s">
        <v>1132</v>
      </c>
      <c r="AL496" s="11">
        <v>1</v>
      </c>
      <c r="AM496" s="11" t="s">
        <v>1083</v>
      </c>
      <c r="AN496" s="11" t="s">
        <v>1084</v>
      </c>
      <c r="AO496" s="151" t="s">
        <v>1085</v>
      </c>
      <c r="AP496" s="151" t="s">
        <v>1085</v>
      </c>
      <c r="AQ496" s="11" t="s">
        <v>23</v>
      </c>
      <c r="AR496" s="11" t="s">
        <v>23</v>
      </c>
      <c r="AS496" s="11" t="s">
        <v>1123</v>
      </c>
      <c r="AT496" s="11" t="s">
        <v>22</v>
      </c>
      <c r="AU496" s="84" t="s">
        <v>22</v>
      </c>
      <c r="AV496" s="30" t="s">
        <v>22</v>
      </c>
      <c r="AW496" s="11" t="s">
        <v>22</v>
      </c>
      <c r="AX496" s="11">
        <v>22</v>
      </c>
      <c r="AY496" s="58" t="s">
        <v>481</v>
      </c>
      <c r="AZ496" s="11" t="str">
        <f t="shared" si="674"/>
        <v>5</v>
      </c>
      <c r="BA496" s="11" t="str">
        <f t="shared" si="675"/>
        <v>5</v>
      </c>
      <c r="BB496" s="11" t="str">
        <f t="shared" si="676"/>
        <v>5</v>
      </c>
      <c r="BC496" s="11">
        <v>21</v>
      </c>
      <c r="BD496" s="58" t="s">
        <v>1116</v>
      </c>
      <c r="BE496" s="11" t="str">
        <f>LEFT(BD496,FIND(" ", BD496)-1)</f>
        <v>47</v>
      </c>
      <c r="BF496" s="11" t="str">
        <f>MID(LEFT(BD496,FIND("–",BD496)-1),FIND("(",BD496)+1,LEN(BD496))</f>
        <v>23</v>
      </c>
      <c r="BG496" s="11" t="str">
        <f>MID(LEFT(BD496,FIND(")",BD496)-1),FIND("–",BD496)+1,LEN(BD496))</f>
        <v>82</v>
      </c>
      <c r="BH496" s="11" t="s">
        <v>22</v>
      </c>
      <c r="BI496" s="25" t="s">
        <v>22</v>
      </c>
      <c r="CD496" s="155"/>
      <c r="CH496" s="155"/>
      <c r="CV496" s="25"/>
      <c r="CZ496" s="25"/>
    </row>
    <row r="497" spans="1:105" s="11" customFormat="1">
      <c r="A497" s="11" t="s">
        <v>1161</v>
      </c>
      <c r="K497" s="13"/>
      <c r="L497" s="25"/>
      <c r="N497" s="125"/>
      <c r="Z497" s="25"/>
      <c r="AE497" s="36"/>
      <c r="AI497" s="25"/>
      <c r="AJ497" s="11" t="s">
        <v>27</v>
      </c>
      <c r="AK497" s="11" t="s">
        <v>1133</v>
      </c>
      <c r="AL497" s="11">
        <v>2</v>
      </c>
      <c r="AM497" s="11" t="s">
        <v>1083</v>
      </c>
      <c r="AN497" s="11" t="s">
        <v>1084</v>
      </c>
      <c r="AO497" s="151" t="s">
        <v>1085</v>
      </c>
      <c r="AP497" s="151" t="s">
        <v>1085</v>
      </c>
      <c r="AQ497" s="11" t="s">
        <v>23</v>
      </c>
      <c r="AR497" s="11" t="s">
        <v>23</v>
      </c>
      <c r="AS497" s="11" t="s">
        <v>1123</v>
      </c>
      <c r="AT497" s="11" t="s">
        <v>22</v>
      </c>
      <c r="AU497" s="84" t="s">
        <v>22</v>
      </c>
      <c r="AV497" s="30" t="s">
        <v>22</v>
      </c>
      <c r="AW497" s="11" t="s">
        <v>22</v>
      </c>
      <c r="AX497" s="11">
        <v>47</v>
      </c>
      <c r="AY497" s="58" t="s">
        <v>481</v>
      </c>
      <c r="AZ497" s="11" t="str">
        <f t="shared" si="674"/>
        <v>5</v>
      </c>
      <c r="BA497" s="11" t="str">
        <f t="shared" si="675"/>
        <v>5</v>
      </c>
      <c r="BB497" s="11" t="str">
        <f t="shared" si="676"/>
        <v>5</v>
      </c>
      <c r="BC497" s="11">
        <v>49</v>
      </c>
      <c r="BD497" s="58" t="s">
        <v>1117</v>
      </c>
      <c r="BE497" s="11" t="str">
        <f t="shared" ref="BE497:BE499" si="680">LEFT(BD497,FIND(" ", BD497)-1)</f>
        <v>58</v>
      </c>
      <c r="BF497" s="11" t="str">
        <f t="shared" ref="BF497:BF499" si="681">MID(LEFT(BD497,FIND("–",BD497)-1),FIND("(",BD497)+1,LEN(BD497))</f>
        <v>20</v>
      </c>
      <c r="BG497" s="11" t="str">
        <f t="shared" ref="BG497:BG499" si="682">MID(LEFT(BD497,FIND(")",BD497)-1),FIND("–",BD497)+1,LEN(BD497))</f>
        <v>120</v>
      </c>
      <c r="BH497" s="11" t="s">
        <v>22</v>
      </c>
      <c r="BI497" s="25" t="s">
        <v>22</v>
      </c>
      <c r="CD497" s="155"/>
      <c r="CH497" s="155"/>
      <c r="CV497" s="25"/>
      <c r="CZ497" s="25"/>
    </row>
    <row r="498" spans="1:105" s="11" customFormat="1">
      <c r="A498" s="11" t="s">
        <v>1161</v>
      </c>
      <c r="K498" s="13"/>
      <c r="L498" s="25"/>
      <c r="N498" s="125"/>
      <c r="Z498" s="25"/>
      <c r="AE498" s="36"/>
      <c r="AI498" s="25"/>
      <c r="AJ498" s="11" t="s">
        <v>27</v>
      </c>
      <c r="AK498" s="11" t="s">
        <v>1134</v>
      </c>
      <c r="AL498" s="11">
        <v>3</v>
      </c>
      <c r="AM498" s="11" t="s">
        <v>1083</v>
      </c>
      <c r="AN498" s="11" t="s">
        <v>1084</v>
      </c>
      <c r="AO498" s="151" t="s">
        <v>1085</v>
      </c>
      <c r="AP498" s="151" t="s">
        <v>1085</v>
      </c>
      <c r="AQ498" s="11" t="s">
        <v>23</v>
      </c>
      <c r="AR498" s="11" t="s">
        <v>23</v>
      </c>
      <c r="AS498" s="11" t="s">
        <v>1123</v>
      </c>
      <c r="AT498" s="11" t="s">
        <v>22</v>
      </c>
      <c r="AU498" s="84" t="s">
        <v>22</v>
      </c>
      <c r="AV498" s="30" t="s">
        <v>22</v>
      </c>
      <c r="AW498" s="11" t="s">
        <v>22</v>
      </c>
      <c r="AX498" s="11">
        <v>35</v>
      </c>
      <c r="AY498" s="58" t="s">
        <v>481</v>
      </c>
      <c r="AZ498" s="11" t="str">
        <f t="shared" si="674"/>
        <v>5</v>
      </c>
      <c r="BA498" s="11" t="str">
        <f t="shared" si="675"/>
        <v>5</v>
      </c>
      <c r="BB498" s="11" t="str">
        <f t="shared" si="676"/>
        <v>5</v>
      </c>
      <c r="BC498" s="11">
        <v>36</v>
      </c>
      <c r="BD498" s="58" t="s">
        <v>1118</v>
      </c>
      <c r="BE498" s="11" t="str">
        <f>LEFT(BD498,FIND(" ", BD498)-1)</f>
        <v>111</v>
      </c>
      <c r="BF498" s="11" t="str">
        <f>MID(LEFT(BD498,FIND("–",BD498)-1),FIND("(",BD498)+1,LEN(BD498))</f>
        <v>61</v>
      </c>
      <c r="BG498" s="11" t="str">
        <f>MID(LEFT(BD498,FIND(")",BD498)-1),FIND("–",BD498)+1,LEN(BD498))</f>
        <v>251</v>
      </c>
      <c r="BH498" s="11" t="s">
        <v>22</v>
      </c>
      <c r="BI498" s="25" t="s">
        <v>22</v>
      </c>
      <c r="CD498" s="155"/>
      <c r="CH498" s="155"/>
      <c r="CV498" s="25"/>
      <c r="CZ498" s="25"/>
    </row>
    <row r="499" spans="1:105" s="11" customFormat="1">
      <c r="A499" s="11" t="s">
        <v>1161</v>
      </c>
      <c r="K499" s="13"/>
      <c r="L499" s="25"/>
      <c r="N499" s="125"/>
      <c r="Z499" s="25"/>
      <c r="AE499" s="36"/>
      <c r="AI499" s="25"/>
      <c r="AJ499" s="11" t="s">
        <v>27</v>
      </c>
      <c r="AK499" s="11" t="s">
        <v>1130</v>
      </c>
      <c r="AL499" s="11">
        <v>4</v>
      </c>
      <c r="AM499" s="11" t="s">
        <v>1083</v>
      </c>
      <c r="AN499" s="11" t="s">
        <v>1084</v>
      </c>
      <c r="AO499" s="151" t="s">
        <v>1085</v>
      </c>
      <c r="AP499" s="151" t="s">
        <v>1085</v>
      </c>
      <c r="AQ499" s="11" t="s">
        <v>23</v>
      </c>
      <c r="AR499" s="11" t="s">
        <v>23</v>
      </c>
      <c r="AS499" s="11" t="s">
        <v>1123</v>
      </c>
      <c r="AT499" s="11" t="s">
        <v>22</v>
      </c>
      <c r="AU499" s="84" t="s">
        <v>22</v>
      </c>
      <c r="AV499" s="30" t="s">
        <v>22</v>
      </c>
      <c r="AW499" s="11" t="s">
        <v>22</v>
      </c>
      <c r="AX499" s="11">
        <v>47</v>
      </c>
      <c r="AY499" s="58" t="s">
        <v>481</v>
      </c>
      <c r="AZ499" s="11" t="str">
        <f t="shared" si="674"/>
        <v>5</v>
      </c>
      <c r="BA499" s="11" t="str">
        <f t="shared" si="675"/>
        <v>5</v>
      </c>
      <c r="BB499" s="11" t="str">
        <f t="shared" si="676"/>
        <v>5</v>
      </c>
      <c r="BC499" s="11">
        <v>43</v>
      </c>
      <c r="BD499" s="58" t="s">
        <v>1119</v>
      </c>
      <c r="BE499" s="11" t="str">
        <f t="shared" si="680"/>
        <v>146</v>
      </c>
      <c r="BF499" s="11" t="str">
        <f t="shared" si="681"/>
        <v>56</v>
      </c>
      <c r="BG499" s="11" t="str">
        <f t="shared" si="682"/>
        <v>239</v>
      </c>
      <c r="BH499" s="11" t="s">
        <v>22</v>
      </c>
      <c r="BI499" s="25" t="s">
        <v>22</v>
      </c>
      <c r="CD499" s="155"/>
      <c r="CH499" s="155"/>
      <c r="CV499" s="25"/>
      <c r="CZ499" s="25"/>
    </row>
    <row r="500" spans="1:105" s="11" customFormat="1" ht="16" customHeight="1">
      <c r="A500" s="11" t="s">
        <v>1161</v>
      </c>
      <c r="K500" s="13"/>
      <c r="L500" s="25"/>
      <c r="N500" s="125"/>
      <c r="Z500" s="25"/>
      <c r="AE500" s="36"/>
      <c r="AI500" s="25"/>
      <c r="AJ500" s="11" t="s">
        <v>60</v>
      </c>
      <c r="AK500" s="11" t="s">
        <v>1125</v>
      </c>
      <c r="AL500" s="11">
        <v>1</v>
      </c>
      <c r="AM500" s="17" t="s">
        <v>1124</v>
      </c>
      <c r="AN500" s="17" t="s">
        <v>1160</v>
      </c>
      <c r="AO500" s="11" t="s">
        <v>152</v>
      </c>
      <c r="AP500" s="11" t="s">
        <v>960</v>
      </c>
      <c r="AQ500" s="11" t="s">
        <v>23</v>
      </c>
      <c r="AR500" s="11" t="s">
        <v>23</v>
      </c>
      <c r="AS500" s="11" t="s">
        <v>1139</v>
      </c>
      <c r="AT500" s="11" t="s">
        <v>22</v>
      </c>
      <c r="AU500" s="84" t="s">
        <v>22</v>
      </c>
      <c r="AV500" s="30" t="s">
        <v>22</v>
      </c>
      <c r="AW500" s="11" t="s">
        <v>22</v>
      </c>
      <c r="AX500" s="11">
        <v>25</v>
      </c>
      <c r="AY500" s="58" t="s">
        <v>1138</v>
      </c>
      <c r="AZ500" s="11" t="str">
        <f t="shared" ref="AZ500:AZ508" si="683">LEFT(AY500,FIND(" ", AY500)-1)</f>
        <v>58</v>
      </c>
      <c r="BA500" s="11" t="str">
        <f t="shared" ref="BA500:BA508" si="684">MID(LEFT(AY500,FIND("–",AY500)-1),FIND("(",AY500)+1,LEN(AY500))</f>
        <v>48</v>
      </c>
      <c r="BB500" s="11" t="str">
        <f t="shared" ref="BB500:BB508" si="685">MID(LEFT(AY500,FIND(")",AY500)-1),FIND("–",AY500)+1,LEN(AY500))</f>
        <v>108</v>
      </c>
      <c r="BC500" s="11">
        <v>23</v>
      </c>
      <c r="BD500" s="58" t="s">
        <v>1140</v>
      </c>
      <c r="BE500" s="11" t="str">
        <f>LEFT(BD500,FIND(" ", BD500)-1)</f>
        <v>413</v>
      </c>
      <c r="BF500" s="11" t="str">
        <f>MID(LEFT(BD500,FIND("–",BD500)-1),FIND("(",BD500)+1,LEN(BD500))</f>
        <v>245</v>
      </c>
      <c r="BG500" s="11" t="str">
        <f>MID(LEFT(BD500,FIND(")",BD500)-1),FIND("–",BD500)+1,LEN(BD500))</f>
        <v>675</v>
      </c>
      <c r="BH500" s="11" t="s">
        <v>22</v>
      </c>
      <c r="BI500" s="25" t="s">
        <v>22</v>
      </c>
      <c r="CD500" s="155"/>
      <c r="CH500" s="155"/>
      <c r="CV500" s="25"/>
      <c r="CZ500" s="25"/>
    </row>
    <row r="501" spans="1:105" s="11" customFormat="1" ht="16" customHeight="1">
      <c r="A501" s="11" t="s">
        <v>1161</v>
      </c>
      <c r="K501" s="13"/>
      <c r="L501" s="25"/>
      <c r="N501" s="125"/>
      <c r="Z501" s="25"/>
      <c r="AE501" s="36"/>
      <c r="AI501" s="25"/>
      <c r="AJ501" s="11" t="s">
        <v>60</v>
      </c>
      <c r="AK501" s="11" t="s">
        <v>1126</v>
      </c>
      <c r="AL501" s="11">
        <v>2</v>
      </c>
      <c r="AM501" s="17" t="s">
        <v>1124</v>
      </c>
      <c r="AN501" s="17" t="s">
        <v>1160</v>
      </c>
      <c r="AO501" s="11" t="s">
        <v>152</v>
      </c>
      <c r="AP501" s="11" t="s">
        <v>960</v>
      </c>
      <c r="AQ501" s="11" t="s">
        <v>23</v>
      </c>
      <c r="AR501" s="11" t="s">
        <v>23</v>
      </c>
      <c r="AS501" s="11" t="s">
        <v>1139</v>
      </c>
      <c r="AT501" s="11" t="s">
        <v>22</v>
      </c>
      <c r="AU501" s="84" t="s">
        <v>22</v>
      </c>
      <c r="AV501" s="30" t="s">
        <v>22</v>
      </c>
      <c r="AW501" s="11" t="s">
        <v>22</v>
      </c>
      <c r="AX501" s="11">
        <v>29</v>
      </c>
      <c r="AY501" s="58" t="s">
        <v>1141</v>
      </c>
      <c r="AZ501" s="11" t="str">
        <f t="shared" si="683"/>
        <v>57</v>
      </c>
      <c r="BA501" s="11" t="str">
        <f t="shared" si="684"/>
        <v>48</v>
      </c>
      <c r="BB501" s="11" t="str">
        <f t="shared" si="685"/>
        <v>103</v>
      </c>
      <c r="BC501" s="11">
        <v>30</v>
      </c>
      <c r="BD501" s="58" t="s">
        <v>1142</v>
      </c>
      <c r="BE501" s="11" t="str">
        <f>LEFT(BD501,FIND(" ", BD501)-1)</f>
        <v>1,001</v>
      </c>
      <c r="BF501" s="11" t="str">
        <f>MID(LEFT(BD501,FIND("–",BD501)-1),FIND("(",BD501)+1,LEN(BD501))</f>
        <v>662</v>
      </c>
      <c r="BG501" s="11" t="str">
        <f>MID(LEFT(BD501,FIND(")",BD501)-1),FIND("–",BD501)+1,LEN(BD501))</f>
        <v>1,965</v>
      </c>
      <c r="BH501" s="11" t="s">
        <v>22</v>
      </c>
      <c r="BI501" s="25" t="s">
        <v>22</v>
      </c>
      <c r="CD501" s="155"/>
      <c r="CH501" s="155"/>
      <c r="CV501" s="25"/>
      <c r="CZ501" s="25"/>
    </row>
    <row r="502" spans="1:105" s="11" customFormat="1">
      <c r="A502" s="11" t="s">
        <v>1161</v>
      </c>
      <c r="K502" s="13"/>
      <c r="L502" s="25"/>
      <c r="N502" s="125"/>
      <c r="Z502" s="25"/>
      <c r="AE502" s="36"/>
      <c r="AI502" s="25"/>
      <c r="AJ502" s="11" t="s">
        <v>60</v>
      </c>
      <c r="AK502" s="11" t="s">
        <v>1127</v>
      </c>
      <c r="AL502" s="11">
        <v>3</v>
      </c>
      <c r="AM502" s="17" t="s">
        <v>1124</v>
      </c>
      <c r="AN502" s="17" t="s">
        <v>1160</v>
      </c>
      <c r="AO502" s="11" t="s">
        <v>152</v>
      </c>
      <c r="AP502" s="11" t="s">
        <v>960</v>
      </c>
      <c r="AQ502" s="11" t="s">
        <v>23</v>
      </c>
      <c r="AR502" s="11" t="s">
        <v>23</v>
      </c>
      <c r="AS502" s="11" t="s">
        <v>1139</v>
      </c>
      <c r="AT502" s="11" t="s">
        <v>22</v>
      </c>
      <c r="AU502" s="84" t="s">
        <v>22</v>
      </c>
      <c r="AV502" s="30" t="s">
        <v>22</v>
      </c>
      <c r="AW502" s="11" t="s">
        <v>22</v>
      </c>
      <c r="AX502" s="11">
        <v>25</v>
      </c>
      <c r="AY502" s="58" t="s">
        <v>1143</v>
      </c>
      <c r="AZ502" s="11" t="str">
        <f t="shared" si="683"/>
        <v>48</v>
      </c>
      <c r="BA502" s="11" t="str">
        <f t="shared" si="684"/>
        <v>48</v>
      </c>
      <c r="BB502" s="11" t="str">
        <f t="shared" si="685"/>
        <v>65</v>
      </c>
      <c r="BC502" s="11">
        <v>21</v>
      </c>
      <c r="BD502" s="58" t="s">
        <v>1144</v>
      </c>
      <c r="BE502" s="11" t="str">
        <f>LEFT(BD502,FIND(" ", BD502)-1)</f>
        <v>677</v>
      </c>
      <c r="BF502" s="11" t="str">
        <f>MID(LEFT(BD502,FIND("–",BD502)-1),FIND("(",BD502)+1,LEN(BD502))</f>
        <v>411</v>
      </c>
      <c r="BG502" s="11" t="str">
        <f>MID(LEFT(BD502,FIND(")",BD502)-1),FIND("–",BD502)+1,LEN(BD502))</f>
        <v>1,503</v>
      </c>
      <c r="BH502" s="11" t="s">
        <v>22</v>
      </c>
      <c r="BI502" s="25" t="s">
        <v>22</v>
      </c>
      <c r="CD502" s="155"/>
      <c r="CH502" s="155"/>
      <c r="CV502" s="25"/>
      <c r="CZ502" s="25"/>
    </row>
    <row r="503" spans="1:105" s="11" customFormat="1">
      <c r="A503" s="11" t="s">
        <v>1161</v>
      </c>
      <c r="K503" s="13"/>
      <c r="L503" s="25"/>
      <c r="N503" s="125"/>
      <c r="Z503" s="25"/>
      <c r="AE503" s="36"/>
      <c r="AI503" s="25"/>
      <c r="AJ503" s="11" t="s">
        <v>60</v>
      </c>
      <c r="AK503" s="11" t="s">
        <v>1128</v>
      </c>
      <c r="AL503" s="11">
        <v>4</v>
      </c>
      <c r="AM503" s="17" t="s">
        <v>1124</v>
      </c>
      <c r="AN503" s="17" t="s">
        <v>1160</v>
      </c>
      <c r="AO503" s="11" t="s">
        <v>152</v>
      </c>
      <c r="AP503" s="11" t="s">
        <v>960</v>
      </c>
      <c r="AQ503" s="11" t="s">
        <v>23</v>
      </c>
      <c r="AR503" s="11" t="s">
        <v>23</v>
      </c>
      <c r="AS503" s="11" t="s">
        <v>1139</v>
      </c>
      <c r="AT503" s="11" t="s">
        <v>22</v>
      </c>
      <c r="AU503" s="84" t="s">
        <v>22</v>
      </c>
      <c r="AV503" s="30" t="s">
        <v>22</v>
      </c>
      <c r="AW503" s="11" t="s">
        <v>22</v>
      </c>
      <c r="AX503" s="11">
        <v>30</v>
      </c>
      <c r="AY503" s="58" t="s">
        <v>1145</v>
      </c>
      <c r="AZ503" s="11" t="str">
        <f t="shared" si="683"/>
        <v>67</v>
      </c>
      <c r="BA503" s="11" t="str">
        <f t="shared" si="684"/>
        <v>48</v>
      </c>
      <c r="BB503" s="11" t="str">
        <f t="shared" si="685"/>
        <v>109</v>
      </c>
      <c r="BC503" s="11">
        <v>29</v>
      </c>
      <c r="BD503" s="58" t="s">
        <v>1166</v>
      </c>
      <c r="BE503" s="11" t="str">
        <f t="shared" ref="BE503" si="686">LEFT(BD503,FIND(" ", BD503)-1)</f>
        <v>501</v>
      </c>
      <c r="BF503" s="11" t="str">
        <f t="shared" ref="BF503" si="687">MID(LEFT(BD503,FIND("–",BD503)-1),FIND("(",BD503)+1,LEN(BD503))</f>
        <v>253</v>
      </c>
      <c r="BG503" s="11" t="str">
        <f t="shared" ref="BG503" si="688">MID(LEFT(BD503,FIND(")",BD503)-1),FIND("–",BD503)+1,LEN(BD503))</f>
        <v>905</v>
      </c>
      <c r="BH503" s="11" t="s">
        <v>22</v>
      </c>
      <c r="BI503" s="25" t="s">
        <v>22</v>
      </c>
      <c r="CD503" s="155"/>
      <c r="CH503" s="155"/>
      <c r="CV503" s="25"/>
      <c r="CZ503" s="25"/>
    </row>
    <row r="504" spans="1:105" s="11" customFormat="1">
      <c r="A504" s="11" t="s">
        <v>1161</v>
      </c>
      <c r="K504" s="13"/>
      <c r="L504" s="25"/>
      <c r="N504" s="125"/>
      <c r="Z504" s="25"/>
      <c r="AE504" s="36"/>
      <c r="AI504" s="25"/>
      <c r="AJ504" s="11" t="s">
        <v>60</v>
      </c>
      <c r="AK504" s="11" t="s">
        <v>1129</v>
      </c>
      <c r="AL504" s="11">
        <v>5</v>
      </c>
      <c r="AM504" s="17" t="s">
        <v>1124</v>
      </c>
      <c r="AN504" s="17" t="s">
        <v>1160</v>
      </c>
      <c r="AO504" s="11" t="s">
        <v>152</v>
      </c>
      <c r="AP504" s="11" t="s">
        <v>960</v>
      </c>
      <c r="AQ504" s="11" t="s">
        <v>23</v>
      </c>
      <c r="AR504" s="11" t="s">
        <v>23</v>
      </c>
      <c r="AS504" s="11" t="s">
        <v>1139</v>
      </c>
      <c r="AT504" s="11" t="s">
        <v>22</v>
      </c>
      <c r="AU504" s="84" t="s">
        <v>22</v>
      </c>
      <c r="AV504" s="30" t="s">
        <v>22</v>
      </c>
      <c r="AW504" s="11" t="s">
        <v>22</v>
      </c>
      <c r="AX504" s="11">
        <v>30</v>
      </c>
      <c r="AY504" s="58" t="s">
        <v>1146</v>
      </c>
      <c r="AZ504" s="11" t="str">
        <f t="shared" si="683"/>
        <v>63</v>
      </c>
      <c r="BA504" s="11" t="str">
        <f t="shared" si="684"/>
        <v>48</v>
      </c>
      <c r="BB504" s="11" t="str">
        <f t="shared" si="685"/>
        <v>84</v>
      </c>
      <c r="BC504" s="11">
        <v>28</v>
      </c>
      <c r="BD504" s="58" t="s">
        <v>1147</v>
      </c>
      <c r="BE504" s="11" t="str">
        <f>LEFT(BD504,FIND(" ", BD504)-1)</f>
        <v>798</v>
      </c>
      <c r="BF504" s="11" t="str">
        <f>MID(LEFT(BD504,FIND("–",BD504)-1),FIND("(",BD504)+1,LEN(BD504))</f>
        <v>462</v>
      </c>
      <c r="BG504" s="11" t="str">
        <f>MID(LEFT(BD504,FIND(")",BD504)-1),FIND("–",BD504)+1,LEN(BD504))</f>
        <v>1,186</v>
      </c>
      <c r="BH504" s="11" t="s">
        <v>22</v>
      </c>
      <c r="BI504" s="25" t="s">
        <v>22</v>
      </c>
      <c r="CD504" s="155"/>
      <c r="CH504" s="155"/>
      <c r="CV504" s="25"/>
      <c r="CZ504" s="25"/>
    </row>
    <row r="505" spans="1:105" s="11" customFormat="1">
      <c r="A505" s="11" t="s">
        <v>1161</v>
      </c>
      <c r="K505" s="13"/>
      <c r="L505" s="25"/>
      <c r="N505" s="125"/>
      <c r="Z505" s="25"/>
      <c r="AE505" s="36"/>
      <c r="AI505" s="25"/>
      <c r="AJ505" s="11" t="s">
        <v>60</v>
      </c>
      <c r="AK505" s="11" t="s">
        <v>1132</v>
      </c>
      <c r="AL505" s="11">
        <v>1</v>
      </c>
      <c r="AM505" s="17" t="s">
        <v>1159</v>
      </c>
      <c r="AN505" s="17" t="s">
        <v>1160</v>
      </c>
      <c r="AO505" s="11" t="s">
        <v>152</v>
      </c>
      <c r="AP505" s="11" t="s">
        <v>960</v>
      </c>
      <c r="AQ505" s="11" t="s">
        <v>23</v>
      </c>
      <c r="AR505" s="11" t="s">
        <v>23</v>
      </c>
      <c r="AS505" s="11" t="s">
        <v>1139</v>
      </c>
      <c r="AT505" s="11" t="s">
        <v>22</v>
      </c>
      <c r="AU505" s="84" t="s">
        <v>22</v>
      </c>
      <c r="AV505" s="30" t="s">
        <v>22</v>
      </c>
      <c r="AW505" s="11" t="s">
        <v>22</v>
      </c>
      <c r="AX505" s="11">
        <v>48</v>
      </c>
      <c r="AY505" s="58" t="s">
        <v>1148</v>
      </c>
      <c r="AZ505" s="11" t="str">
        <f t="shared" si="683"/>
        <v>48</v>
      </c>
      <c r="BA505" s="11" t="str">
        <f t="shared" si="684"/>
        <v>48</v>
      </c>
      <c r="BB505" s="11" t="str">
        <f t="shared" si="685"/>
        <v>69</v>
      </c>
      <c r="BC505" s="11">
        <v>49</v>
      </c>
      <c r="BD505" s="58" t="s">
        <v>1149</v>
      </c>
      <c r="BE505" s="11" t="str">
        <f t="shared" ref="BE505" si="689">LEFT(BD505,FIND(" ", BD505)-1)</f>
        <v>1,009</v>
      </c>
      <c r="BF505" s="11" t="str">
        <f t="shared" ref="BF505" si="690">MID(LEFT(BD505,FIND("–",BD505)-1),FIND("(",BD505)+1,LEN(BD505))</f>
        <v>485</v>
      </c>
      <c r="BG505" s="11" t="str">
        <f t="shared" ref="BG505" si="691">MID(LEFT(BD505,FIND(")",BD505)-1),FIND("–",BD505)+1,LEN(BD505))</f>
        <v>2,265</v>
      </c>
      <c r="BH505" s="11" t="s">
        <v>22</v>
      </c>
      <c r="BI505" s="25" t="s">
        <v>22</v>
      </c>
      <c r="CD505" s="155"/>
      <c r="CH505" s="155"/>
      <c r="CV505" s="25"/>
      <c r="CZ505" s="25"/>
    </row>
    <row r="506" spans="1:105" s="11" customFormat="1">
      <c r="A506" s="11" t="s">
        <v>1161</v>
      </c>
      <c r="K506" s="13"/>
      <c r="L506" s="25"/>
      <c r="N506" s="125"/>
      <c r="Z506" s="25"/>
      <c r="AE506" s="36"/>
      <c r="AI506" s="25"/>
      <c r="AJ506" s="11" t="s">
        <v>60</v>
      </c>
      <c r="AK506" s="11" t="s">
        <v>1133</v>
      </c>
      <c r="AL506" s="11">
        <v>2</v>
      </c>
      <c r="AM506" s="17" t="s">
        <v>1159</v>
      </c>
      <c r="AN506" s="17" t="s">
        <v>1160</v>
      </c>
      <c r="AO506" s="11" t="s">
        <v>152</v>
      </c>
      <c r="AP506" s="11" t="s">
        <v>960</v>
      </c>
      <c r="AQ506" s="11" t="s">
        <v>23</v>
      </c>
      <c r="AR506" s="11" t="s">
        <v>23</v>
      </c>
      <c r="AS506" s="11" t="s">
        <v>1139</v>
      </c>
      <c r="AT506" s="11" t="s">
        <v>22</v>
      </c>
      <c r="AU506" s="84" t="s">
        <v>22</v>
      </c>
      <c r="AV506" s="30" t="s">
        <v>22</v>
      </c>
      <c r="AW506" s="11" t="s">
        <v>22</v>
      </c>
      <c r="AX506" s="11">
        <v>47</v>
      </c>
      <c r="AY506" s="58" t="s">
        <v>1150</v>
      </c>
      <c r="AZ506" s="11" t="str">
        <f t="shared" si="683"/>
        <v>63</v>
      </c>
      <c r="BA506" s="11" t="str">
        <f t="shared" si="684"/>
        <v>48</v>
      </c>
      <c r="BB506" s="11" t="str">
        <f t="shared" si="685"/>
        <v>96</v>
      </c>
      <c r="BC506" s="11">
        <v>48</v>
      </c>
      <c r="BD506" s="58" t="s">
        <v>1151</v>
      </c>
      <c r="BE506" s="11" t="str">
        <f>LEFT(BD506,FIND(" ", BD506)-1)</f>
        <v>975</v>
      </c>
      <c r="BF506" s="11" t="str">
        <f>MID(LEFT(BD506,FIND("–",BD506)-1),FIND("(",BD506)+1,LEN(BD506))</f>
        <v>442</v>
      </c>
      <c r="BG506" s="11" t="str">
        <f>MID(LEFT(BD506,FIND(")",BD506)-1),FIND("–",BD506)+1,LEN(BD506))</f>
        <v>1,530</v>
      </c>
      <c r="BH506" s="11" t="s">
        <v>22</v>
      </c>
      <c r="BI506" s="25" t="s">
        <v>22</v>
      </c>
      <c r="CD506" s="155"/>
      <c r="CH506" s="155"/>
      <c r="CV506" s="25"/>
      <c r="CZ506" s="25"/>
    </row>
    <row r="507" spans="1:105" s="11" customFormat="1">
      <c r="A507" s="11" t="s">
        <v>1161</v>
      </c>
      <c r="K507" s="13"/>
      <c r="L507" s="25"/>
      <c r="N507" s="125"/>
      <c r="Z507" s="25"/>
      <c r="AE507" s="36"/>
      <c r="AI507" s="25"/>
      <c r="AJ507" s="11" t="s">
        <v>60</v>
      </c>
      <c r="AK507" s="11" t="s">
        <v>1134</v>
      </c>
      <c r="AL507" s="11">
        <v>3</v>
      </c>
      <c r="AM507" s="17" t="s">
        <v>1159</v>
      </c>
      <c r="AN507" s="17" t="s">
        <v>1160</v>
      </c>
      <c r="AO507" s="11" t="s">
        <v>152</v>
      </c>
      <c r="AP507" s="11" t="s">
        <v>960</v>
      </c>
      <c r="AQ507" s="11" t="s">
        <v>23</v>
      </c>
      <c r="AR507" s="11" t="s">
        <v>23</v>
      </c>
      <c r="AS507" s="11" t="s">
        <v>1139</v>
      </c>
      <c r="AT507" s="11" t="s">
        <v>22</v>
      </c>
      <c r="AU507" s="84" t="s">
        <v>22</v>
      </c>
      <c r="AV507" s="30" t="s">
        <v>22</v>
      </c>
      <c r="AW507" s="11" t="s">
        <v>22</v>
      </c>
      <c r="AX507" s="11">
        <v>40</v>
      </c>
      <c r="AY507" s="58" t="s">
        <v>1152</v>
      </c>
      <c r="AZ507" s="11" t="str">
        <f t="shared" si="683"/>
        <v>48</v>
      </c>
      <c r="BA507" s="11" t="str">
        <f t="shared" si="684"/>
        <v>48</v>
      </c>
      <c r="BB507" s="11" t="str">
        <f t="shared" si="685"/>
        <v>72</v>
      </c>
      <c r="BC507" s="11">
        <v>43</v>
      </c>
      <c r="BD507" s="58" t="s">
        <v>1153</v>
      </c>
      <c r="BE507" s="11" t="str">
        <f t="shared" ref="BE507" si="692">LEFT(BD507,FIND(" ", BD507)-1)</f>
        <v>285</v>
      </c>
      <c r="BF507" s="11" t="str">
        <f t="shared" ref="BF507" si="693">MID(LEFT(BD507,FIND("–",BD507)-1),FIND("(",BD507)+1,LEN(BD507))</f>
        <v>172</v>
      </c>
      <c r="BG507" s="11" t="str">
        <f t="shared" ref="BG507" si="694">MID(LEFT(BD507,FIND(")",BD507)-1),FIND("–",BD507)+1,LEN(BD507))</f>
        <v>554</v>
      </c>
      <c r="BH507" s="11" t="s">
        <v>22</v>
      </c>
      <c r="BI507" s="25" t="s">
        <v>22</v>
      </c>
      <c r="CD507" s="155"/>
      <c r="CH507" s="155"/>
      <c r="CV507" s="25"/>
      <c r="CZ507" s="25"/>
    </row>
    <row r="508" spans="1:105" s="11" customFormat="1">
      <c r="A508" s="11" t="s">
        <v>1161</v>
      </c>
      <c r="K508" s="13"/>
      <c r="L508" s="25"/>
      <c r="N508" s="125"/>
      <c r="Z508" s="25"/>
      <c r="AE508" s="36"/>
      <c r="AI508" s="25"/>
      <c r="AJ508" s="11" t="s">
        <v>60</v>
      </c>
      <c r="AK508" s="11" t="s">
        <v>1130</v>
      </c>
      <c r="AL508" s="11">
        <v>4</v>
      </c>
      <c r="AM508" s="17" t="s">
        <v>1159</v>
      </c>
      <c r="AN508" s="17" t="s">
        <v>1160</v>
      </c>
      <c r="AO508" s="11" t="s">
        <v>152</v>
      </c>
      <c r="AP508" s="11" t="s">
        <v>960</v>
      </c>
      <c r="AQ508" s="11" t="s">
        <v>23</v>
      </c>
      <c r="AR508" s="11" t="s">
        <v>23</v>
      </c>
      <c r="AS508" s="11" t="s">
        <v>1139</v>
      </c>
      <c r="AT508" s="11" t="s">
        <v>22</v>
      </c>
      <c r="AU508" s="84" t="s">
        <v>22</v>
      </c>
      <c r="AV508" s="30" t="s">
        <v>22</v>
      </c>
      <c r="AW508" s="11" t="s">
        <v>22</v>
      </c>
      <c r="AX508" s="11">
        <v>47</v>
      </c>
      <c r="AY508" s="58" t="s">
        <v>1154</v>
      </c>
      <c r="AZ508" s="11" t="str">
        <f t="shared" si="683"/>
        <v>73</v>
      </c>
      <c r="BA508" s="11" t="str">
        <f t="shared" si="684"/>
        <v>48</v>
      </c>
      <c r="BB508" s="11" t="str">
        <f t="shared" si="685"/>
        <v>100</v>
      </c>
      <c r="BC508" s="11">
        <v>47</v>
      </c>
      <c r="BD508" s="58" t="s">
        <v>1155</v>
      </c>
      <c r="BE508" s="11" t="str">
        <f>LEFT(BD508,FIND(" ", BD508)-1)</f>
        <v>307</v>
      </c>
      <c r="BF508" s="11" t="str">
        <f>MID(LEFT(BD508,FIND("–",BD508)-1),FIND("(",BD508)+1,LEN(BD508))</f>
        <v>161</v>
      </c>
      <c r="BG508" s="11" t="str">
        <f>MID(LEFT(BD508,FIND(")",BD508)-1),FIND("–",BD508)+1,LEN(BD508))</f>
        <v>516</v>
      </c>
      <c r="BH508" s="11" t="s">
        <v>22</v>
      </c>
      <c r="BI508" s="25" t="s">
        <v>22</v>
      </c>
      <c r="CD508" s="155"/>
      <c r="CH508" s="155"/>
      <c r="CV508" s="25"/>
      <c r="CZ508" s="25"/>
    </row>
    <row r="509" spans="1:105" s="52" customFormat="1">
      <c r="K509" s="53"/>
      <c r="L509" s="54"/>
      <c r="N509" s="132"/>
      <c r="Z509" s="54"/>
      <c r="AE509" s="56"/>
      <c r="AI509" s="54"/>
      <c r="AJ509" s="63"/>
      <c r="AL509" s="63"/>
      <c r="AU509" s="91"/>
      <c r="AV509" s="57"/>
      <c r="BI509" s="54"/>
      <c r="CD509" s="161"/>
      <c r="CH509" s="161"/>
      <c r="CV509" s="54"/>
      <c r="CZ509" s="54"/>
    </row>
    <row r="510" spans="1:105" s="112" customFormat="1">
      <c r="A510" s="205" t="s">
        <v>2634</v>
      </c>
      <c r="B510" s="112" t="s">
        <v>2626</v>
      </c>
      <c r="C510" s="112" t="s">
        <v>35</v>
      </c>
      <c r="D510" s="94" t="s">
        <v>2676</v>
      </c>
      <c r="E510" s="112" t="s">
        <v>10</v>
      </c>
      <c r="F510" s="94" t="s">
        <v>2325</v>
      </c>
      <c r="G510" s="206" t="s">
        <v>2627</v>
      </c>
      <c r="H510" s="207" t="s">
        <v>2628</v>
      </c>
      <c r="I510" s="205" t="s">
        <v>2629</v>
      </c>
      <c r="J510" s="114" t="s">
        <v>2630</v>
      </c>
      <c r="K510" s="94" t="s">
        <v>2631</v>
      </c>
      <c r="L510" s="115">
        <v>44305</v>
      </c>
      <c r="M510" s="103" t="s">
        <v>528</v>
      </c>
      <c r="N510" s="130">
        <v>44005</v>
      </c>
      <c r="O510" s="94" t="s">
        <v>24</v>
      </c>
      <c r="P510" s="94" t="s">
        <v>24</v>
      </c>
      <c r="Q510" s="112" t="s">
        <v>236</v>
      </c>
      <c r="R510" s="112" t="s">
        <v>371</v>
      </c>
      <c r="S510" s="112" t="s">
        <v>2540</v>
      </c>
      <c r="T510" s="94" t="s">
        <v>23</v>
      </c>
      <c r="U510" s="94" t="s">
        <v>23</v>
      </c>
      <c r="V510" s="112">
        <v>120</v>
      </c>
      <c r="W510" s="112" t="s">
        <v>24</v>
      </c>
      <c r="X510" s="94" t="s">
        <v>135</v>
      </c>
      <c r="Y510" s="94" t="s">
        <v>2632</v>
      </c>
      <c r="Z510" s="113" t="s">
        <v>2633</v>
      </c>
      <c r="AA510" s="112" t="s">
        <v>2635</v>
      </c>
      <c r="AB510" s="112" t="s">
        <v>568</v>
      </c>
      <c r="AC510" s="112" t="s">
        <v>127</v>
      </c>
      <c r="AD510" s="112" t="s">
        <v>2636</v>
      </c>
      <c r="AE510" s="98" t="s">
        <v>2637</v>
      </c>
      <c r="AF510" s="94" t="s">
        <v>137</v>
      </c>
      <c r="AG510" s="112" t="s">
        <v>2638</v>
      </c>
      <c r="AH510" s="112" t="s">
        <v>2639</v>
      </c>
      <c r="AI510" s="98" t="s">
        <v>22</v>
      </c>
      <c r="AJ510" s="112" t="s">
        <v>27</v>
      </c>
      <c r="AK510" s="112" t="s">
        <v>105</v>
      </c>
      <c r="AL510" s="112">
        <v>1</v>
      </c>
      <c r="AM510" s="94" t="s">
        <v>2644</v>
      </c>
      <c r="AN510" s="94" t="s">
        <v>44</v>
      </c>
      <c r="AO510" s="94" t="s">
        <v>2646</v>
      </c>
      <c r="AP510" s="94" t="s">
        <v>2647</v>
      </c>
      <c r="AQ510" s="112" t="s">
        <v>24</v>
      </c>
      <c r="AR510" s="112" t="s">
        <v>23</v>
      </c>
      <c r="AS510" s="94" t="s">
        <v>2665</v>
      </c>
      <c r="AT510" s="97" t="s">
        <v>62</v>
      </c>
      <c r="AU510" s="102" t="s">
        <v>2677</v>
      </c>
      <c r="AV510" s="94" t="str">
        <f t="shared" ref="AV510" si="695">MID(LEFT(AU510,FIND(" (",AU510)-1),FIND("/",AU510)+1,LEN(AU510))</f>
        <v>22</v>
      </c>
      <c r="AW510" s="101" t="str">
        <f t="shared" ref="AW510" si="696">MID(LEFT(AU510,FIND("%",AU510)-1),FIND("(",AU510)+1,LEN(AU510))</f>
        <v>0</v>
      </c>
      <c r="AX510" s="112">
        <v>23</v>
      </c>
      <c r="AY510" s="105" t="s">
        <v>2651</v>
      </c>
      <c r="AZ510" s="105" t="str">
        <f t="shared" ref="AZ510:AZ515" si="697">LEFT(AY510,FIND(" ", AY510)-1)</f>
        <v>54</v>
      </c>
      <c r="BA510" s="94" t="str">
        <f t="shared" ref="BA510:BA514" si="698">MID(LEFT(AY510,FIND("–",AY510)-1),FIND("(",AY510)+1,LEN(AY510))</f>
        <v>50</v>
      </c>
      <c r="BB510" s="94" t="str">
        <f t="shared" ref="BB510:BB514" si="699">MID(LEFT(AY510,FIND(")",AY510)-1),FIND("–",AY510)+1,LEN(AY510))</f>
        <v>63</v>
      </c>
      <c r="BC510" s="112">
        <v>22</v>
      </c>
      <c r="BD510" s="102" t="s">
        <v>2657</v>
      </c>
      <c r="BE510" s="94" t="str">
        <f t="shared" ref="BE510:BE519" si="700">LEFT(BD510,FIND(" ", BD510)-1)</f>
        <v>59</v>
      </c>
      <c r="BF510" s="94" t="str">
        <f t="shared" ref="BF510:BF513" si="701">MID(LEFT(BD510,FIND("–",BD510)-1),FIND("(",BD510)+1,LEN(BD510))</f>
        <v>50</v>
      </c>
      <c r="BG510" s="94" t="str">
        <f t="shared" ref="BG510:BG513" si="702">MID(LEFT(BD510,FIND(")",BD510)-1),FIND("–",BD510)+1,LEN(BD510))</f>
        <v>69</v>
      </c>
      <c r="BH510" s="94" t="s">
        <v>22</v>
      </c>
      <c r="BI510" s="113" t="s">
        <v>2667</v>
      </c>
      <c r="BJ510" s="94" t="s">
        <v>26</v>
      </c>
      <c r="BK510" s="94" t="s">
        <v>22</v>
      </c>
      <c r="BL510" s="94" t="s">
        <v>22</v>
      </c>
      <c r="BM510" s="94" t="s">
        <v>22</v>
      </c>
      <c r="BN510" s="94" t="s">
        <v>22</v>
      </c>
      <c r="BO510" s="94" t="s">
        <v>22</v>
      </c>
      <c r="BP510" s="94" t="s">
        <v>22</v>
      </c>
      <c r="BQ510" s="94" t="s">
        <v>22</v>
      </c>
      <c r="BR510" s="94" t="s">
        <v>22</v>
      </c>
      <c r="BS510" s="94" t="s">
        <v>22</v>
      </c>
      <c r="BT510" s="94" t="s">
        <v>22</v>
      </c>
      <c r="BU510" s="94" t="s">
        <v>22</v>
      </c>
      <c r="BV510" s="94" t="s">
        <v>22</v>
      </c>
      <c r="BW510" s="94" t="s">
        <v>22</v>
      </c>
      <c r="BX510" s="94" t="s">
        <v>22</v>
      </c>
      <c r="BY510" s="94" t="s">
        <v>22</v>
      </c>
      <c r="BZ510" s="94" t="s">
        <v>22</v>
      </c>
      <c r="CA510" s="94" t="s">
        <v>22</v>
      </c>
      <c r="CB510" s="94" t="s">
        <v>22</v>
      </c>
      <c r="CC510" s="94" t="s">
        <v>22</v>
      </c>
      <c r="CD510" s="103" t="s">
        <v>22</v>
      </c>
      <c r="CE510" s="94" t="s">
        <v>22</v>
      </c>
      <c r="CF510" s="94" t="s">
        <v>22</v>
      </c>
      <c r="CG510" s="94" t="s">
        <v>22</v>
      </c>
      <c r="CH510" s="103" t="s">
        <v>26</v>
      </c>
      <c r="CI510" s="94" t="s">
        <v>22</v>
      </c>
      <c r="CJ510" s="94" t="s">
        <v>22</v>
      </c>
      <c r="CK510" s="94" t="s">
        <v>22</v>
      </c>
      <c r="CL510" s="94" t="s">
        <v>22</v>
      </c>
      <c r="CM510" s="94" t="s">
        <v>22</v>
      </c>
      <c r="CN510" s="94" t="s">
        <v>22</v>
      </c>
      <c r="CO510" s="94" t="s">
        <v>22</v>
      </c>
      <c r="CP510" s="94" t="s">
        <v>22</v>
      </c>
      <c r="CQ510" s="94" t="s">
        <v>22</v>
      </c>
      <c r="CR510" s="94" t="s">
        <v>22</v>
      </c>
      <c r="CS510" s="94" t="s">
        <v>22</v>
      </c>
      <c r="CT510" s="94" t="s">
        <v>22</v>
      </c>
      <c r="CU510" s="94" t="s">
        <v>22</v>
      </c>
      <c r="CV510" s="98" t="s">
        <v>22</v>
      </c>
      <c r="CW510" s="94" t="s">
        <v>2681</v>
      </c>
      <c r="CX510" s="112" t="s">
        <v>22</v>
      </c>
      <c r="CY510" s="98" t="s">
        <v>2683</v>
      </c>
      <c r="CZ510" s="98" t="s">
        <v>1262</v>
      </c>
      <c r="DA510" s="112" t="s">
        <v>68</v>
      </c>
    </row>
    <row r="511" spans="1:105" s="109" customFormat="1">
      <c r="A511" s="116" t="s">
        <v>2634</v>
      </c>
      <c r="L511" s="110"/>
      <c r="N511" s="131"/>
      <c r="Z511" s="111"/>
      <c r="AE511" s="110"/>
      <c r="AI511" s="110"/>
      <c r="AJ511" s="109" t="s">
        <v>27</v>
      </c>
      <c r="AK511" s="109" t="s">
        <v>2640</v>
      </c>
      <c r="AL511" s="109">
        <v>2</v>
      </c>
      <c r="AM511" s="11" t="s">
        <v>2644</v>
      </c>
      <c r="AN511" s="11" t="s">
        <v>44</v>
      </c>
      <c r="AO511" s="11" t="s">
        <v>2646</v>
      </c>
      <c r="AP511" s="11" t="s">
        <v>2647</v>
      </c>
      <c r="AQ511" s="109" t="s">
        <v>24</v>
      </c>
      <c r="AR511" s="109" t="s">
        <v>23</v>
      </c>
      <c r="AS511" s="11" t="s">
        <v>2665</v>
      </c>
      <c r="AT511" s="17" t="s">
        <v>62</v>
      </c>
      <c r="AU511" s="58" t="s">
        <v>496</v>
      </c>
      <c r="AV511" s="11" t="str">
        <f t="shared" ref="AV511:AV514" si="703">MID(LEFT(AU511,FIND(" (",AU511)-1),FIND("/",AU511)+1,LEN(AU511))</f>
        <v>24</v>
      </c>
      <c r="AW511" s="18" t="str">
        <f t="shared" ref="AW511:AW514" si="704">MID(LEFT(AU511,FIND("%",AU511)-1),FIND("(",AU511)+1,LEN(AU511))</f>
        <v>96</v>
      </c>
      <c r="AX511" s="109">
        <v>24</v>
      </c>
      <c r="AY511" s="15" t="s">
        <v>2652</v>
      </c>
      <c r="AZ511" s="15" t="str">
        <f t="shared" si="697"/>
        <v>51</v>
      </c>
      <c r="BA511" s="11" t="str">
        <f t="shared" si="698"/>
        <v>50</v>
      </c>
      <c r="BB511" s="11" t="str">
        <f t="shared" si="699"/>
        <v>67</v>
      </c>
      <c r="BC511" s="109">
        <v>24</v>
      </c>
      <c r="BD511" s="58" t="s">
        <v>2649</v>
      </c>
      <c r="BE511" s="11" t="str">
        <f t="shared" si="700"/>
        <v>102,400</v>
      </c>
      <c r="BF511" s="11" t="str">
        <f t="shared" si="701"/>
        <v>64,857</v>
      </c>
      <c r="BG511" s="11" t="str">
        <f t="shared" si="702"/>
        <v>161,676</v>
      </c>
      <c r="BH511" s="11" t="s">
        <v>22</v>
      </c>
      <c r="BI511" s="25" t="s">
        <v>22</v>
      </c>
      <c r="CD511" s="160"/>
      <c r="CH511" s="160"/>
      <c r="CV511" s="110"/>
      <c r="CW511" s="109" t="s">
        <v>2678</v>
      </c>
      <c r="CZ511" s="110"/>
    </row>
    <row r="512" spans="1:105" s="109" customFormat="1">
      <c r="A512" s="116" t="s">
        <v>2634</v>
      </c>
      <c r="L512" s="110"/>
      <c r="N512" s="131"/>
      <c r="Z512" s="111"/>
      <c r="AE512" s="110"/>
      <c r="AI512" s="110"/>
      <c r="AJ512" s="109" t="s">
        <v>27</v>
      </c>
      <c r="AK512" s="109" t="s">
        <v>2641</v>
      </c>
      <c r="AL512" s="109">
        <v>3</v>
      </c>
      <c r="AM512" s="11" t="s">
        <v>2644</v>
      </c>
      <c r="AN512" s="11" t="s">
        <v>44</v>
      </c>
      <c r="AO512" s="11" t="s">
        <v>2646</v>
      </c>
      <c r="AP512" s="11" t="s">
        <v>2647</v>
      </c>
      <c r="AQ512" s="109" t="s">
        <v>24</v>
      </c>
      <c r="AR512" s="109" t="s">
        <v>23</v>
      </c>
      <c r="AS512" s="11" t="s">
        <v>2665</v>
      </c>
      <c r="AT512" s="17" t="s">
        <v>62</v>
      </c>
      <c r="AU512" s="58" t="s">
        <v>2659</v>
      </c>
      <c r="AV512" s="11" t="str">
        <f t="shared" si="703"/>
        <v>22</v>
      </c>
      <c r="AW512" s="18" t="str">
        <f t="shared" si="704"/>
        <v>100</v>
      </c>
      <c r="AX512" s="109">
        <v>24</v>
      </c>
      <c r="AY512" s="15" t="s">
        <v>2653</v>
      </c>
      <c r="AZ512" s="15" t="str">
        <f t="shared" si="697"/>
        <v>54</v>
      </c>
      <c r="BA512" s="11" t="str">
        <f t="shared" si="698"/>
        <v>50</v>
      </c>
      <c r="BB512" s="11" t="str">
        <f t="shared" si="699"/>
        <v>73</v>
      </c>
      <c r="BC512" s="109">
        <v>22</v>
      </c>
      <c r="BD512" s="58" t="s">
        <v>2650</v>
      </c>
      <c r="BE512" s="11" t="str">
        <f t="shared" si="700"/>
        <v>74,725</v>
      </c>
      <c r="BF512" s="11" t="str">
        <f t="shared" si="701"/>
        <v>51,300</v>
      </c>
      <c r="BG512" s="11" t="str">
        <f t="shared" si="702"/>
        <v>108,847</v>
      </c>
      <c r="BH512" s="11" t="s">
        <v>22</v>
      </c>
      <c r="BI512" s="25" t="s">
        <v>22</v>
      </c>
      <c r="CD512" s="160"/>
      <c r="CH512" s="160"/>
      <c r="CV512" s="110"/>
      <c r="CW512" s="109" t="s">
        <v>2666</v>
      </c>
      <c r="CZ512" s="110"/>
    </row>
    <row r="513" spans="1:105" s="109" customFormat="1">
      <c r="A513" s="116" t="s">
        <v>2634</v>
      </c>
      <c r="L513" s="110"/>
      <c r="N513" s="131"/>
      <c r="Z513" s="111"/>
      <c r="AE513" s="110"/>
      <c r="AI513" s="110"/>
      <c r="AJ513" s="109" t="s">
        <v>27</v>
      </c>
      <c r="AK513" s="109" t="s">
        <v>2643</v>
      </c>
      <c r="AL513" s="109">
        <v>4</v>
      </c>
      <c r="AM513" s="11" t="s">
        <v>2644</v>
      </c>
      <c r="AN513" s="11" t="s">
        <v>44</v>
      </c>
      <c r="AO513" s="11" t="s">
        <v>2646</v>
      </c>
      <c r="AP513" s="11" t="s">
        <v>2647</v>
      </c>
      <c r="AQ513" s="109" t="s">
        <v>24</v>
      </c>
      <c r="AR513" s="109" t="s">
        <v>23</v>
      </c>
      <c r="AS513" s="11" t="s">
        <v>2665</v>
      </c>
      <c r="AT513" s="17" t="s">
        <v>62</v>
      </c>
      <c r="AU513" s="58" t="s">
        <v>2659</v>
      </c>
      <c r="AV513" s="11" t="str">
        <f t="shared" si="703"/>
        <v>22</v>
      </c>
      <c r="AW513" s="18" t="str">
        <f t="shared" si="704"/>
        <v>100</v>
      </c>
      <c r="AX513" s="109">
        <v>24</v>
      </c>
      <c r="AY513" s="15" t="s">
        <v>2654</v>
      </c>
      <c r="AZ513" s="15" t="str">
        <f t="shared" si="697"/>
        <v>54</v>
      </c>
      <c r="BA513" s="11" t="str">
        <f t="shared" si="698"/>
        <v>50</v>
      </c>
      <c r="BB513" s="11" t="str">
        <f t="shared" si="699"/>
        <v>75</v>
      </c>
      <c r="BC513" s="109">
        <v>22</v>
      </c>
      <c r="BD513" s="58" t="s">
        <v>2656</v>
      </c>
      <c r="BE513" s="11" t="str">
        <f t="shared" si="700"/>
        <v>79,586</v>
      </c>
      <c r="BF513" s="11" t="str">
        <f t="shared" si="701"/>
        <v>55,430</v>
      </c>
      <c r="BG513" s="11" t="str">
        <f t="shared" si="702"/>
        <v>114,268</v>
      </c>
      <c r="BH513" s="11" t="s">
        <v>22</v>
      </c>
      <c r="BI513" s="25" t="s">
        <v>22</v>
      </c>
      <c r="CD513" s="160"/>
      <c r="CH513" s="160"/>
      <c r="CV513" s="110"/>
      <c r="CW513" s="109" t="s">
        <v>2679</v>
      </c>
      <c r="CZ513" s="110"/>
    </row>
    <row r="514" spans="1:105" s="109" customFormat="1">
      <c r="A514" s="116" t="s">
        <v>2634</v>
      </c>
      <c r="L514" s="110"/>
      <c r="N514" s="131"/>
      <c r="Z514" s="111"/>
      <c r="AE514" s="110"/>
      <c r="AI514" s="110"/>
      <c r="AJ514" s="109" t="s">
        <v>27</v>
      </c>
      <c r="AK514" s="109" t="s">
        <v>2642</v>
      </c>
      <c r="AL514" s="109">
        <v>5</v>
      </c>
      <c r="AM514" s="11" t="s">
        <v>2644</v>
      </c>
      <c r="AN514" s="11" t="s">
        <v>44</v>
      </c>
      <c r="AO514" s="11" t="s">
        <v>2646</v>
      </c>
      <c r="AP514" s="11" t="s">
        <v>2647</v>
      </c>
      <c r="AQ514" s="109" t="s">
        <v>24</v>
      </c>
      <c r="AR514" s="109" t="s">
        <v>23</v>
      </c>
      <c r="AS514" s="11" t="s">
        <v>2665</v>
      </c>
      <c r="AT514" s="17" t="s">
        <v>62</v>
      </c>
      <c r="AU514" s="58" t="s">
        <v>2658</v>
      </c>
      <c r="AV514" s="11" t="str">
        <f t="shared" si="703"/>
        <v>24</v>
      </c>
      <c r="AW514" s="18" t="str">
        <f t="shared" si="704"/>
        <v>13</v>
      </c>
      <c r="AX514" s="109">
        <v>24</v>
      </c>
      <c r="AY514" s="15" t="s">
        <v>2655</v>
      </c>
      <c r="AZ514" s="15" t="str">
        <f t="shared" si="697"/>
        <v>50</v>
      </c>
      <c r="BA514" s="11" t="str">
        <f t="shared" si="698"/>
        <v>50</v>
      </c>
      <c r="BB514" s="11" t="str">
        <f t="shared" si="699"/>
        <v>57</v>
      </c>
      <c r="BC514" s="109">
        <v>24</v>
      </c>
      <c r="BD514" s="58" t="s">
        <v>2648</v>
      </c>
      <c r="BE514" s="11" t="str">
        <f t="shared" si="700"/>
        <v>8,793</v>
      </c>
      <c r="BF514" s="11" t="str">
        <f t="shared" ref="BF514" si="705">MID(LEFT(BD514,FIND("–",BD514)-1),FIND("(",BD514)+1,LEN(BD514))</f>
        <v>5,570</v>
      </c>
      <c r="BG514" s="11" t="str">
        <f t="shared" ref="BG514" si="706">MID(LEFT(BD514,FIND(")",BD514)-1),FIND("–",BD514)+1,LEN(BD514))</f>
        <v>13,881</v>
      </c>
      <c r="BH514" s="11" t="s">
        <v>22</v>
      </c>
      <c r="BI514" s="25" t="s">
        <v>22</v>
      </c>
      <c r="CD514" s="160"/>
      <c r="CH514" s="160"/>
      <c r="CV514" s="110"/>
      <c r="CW514" s="109" t="s">
        <v>2664</v>
      </c>
      <c r="CZ514" s="110"/>
    </row>
    <row r="515" spans="1:105" s="109" customFormat="1">
      <c r="A515" s="116" t="s">
        <v>2634</v>
      </c>
      <c r="L515" s="110"/>
      <c r="N515" s="131"/>
      <c r="Z515" s="111"/>
      <c r="AE515" s="110"/>
      <c r="AI515" s="110"/>
      <c r="AJ515" s="109" t="s">
        <v>27</v>
      </c>
      <c r="AK515" s="109" t="s">
        <v>105</v>
      </c>
      <c r="AL515" s="109">
        <v>1</v>
      </c>
      <c r="AM515" s="170" t="s">
        <v>344</v>
      </c>
      <c r="AN515" s="109" t="s">
        <v>2645</v>
      </c>
      <c r="AO515" s="11" t="s">
        <v>2147</v>
      </c>
      <c r="AP515" s="11" t="s">
        <v>2148</v>
      </c>
      <c r="AQ515" s="109" t="s">
        <v>24</v>
      </c>
      <c r="AR515" s="109" t="s">
        <v>23</v>
      </c>
      <c r="AS515" s="11" t="s">
        <v>2670</v>
      </c>
      <c r="AT515" s="11" t="s">
        <v>22</v>
      </c>
      <c r="AU515" s="11" t="s">
        <v>22</v>
      </c>
      <c r="AV515" s="11" t="s">
        <v>22</v>
      </c>
      <c r="AW515" s="11" t="s">
        <v>22</v>
      </c>
      <c r="AX515" s="109">
        <v>23</v>
      </c>
      <c r="AY515" s="15" t="s">
        <v>66</v>
      </c>
      <c r="AZ515" s="15" t="str">
        <f t="shared" si="697"/>
        <v>10</v>
      </c>
      <c r="BA515" s="11" t="str">
        <f t="shared" ref="BA515" si="707">MID(LEFT(AY515,FIND("–",AY515)-1),FIND("(",AY515)+1,LEN(AY515))</f>
        <v>10</v>
      </c>
      <c r="BB515" s="11" t="str">
        <f t="shared" ref="BB515" si="708">MID(LEFT(AY515,FIND(")",AY515)-1),FIND("–",AY515)+1,LEN(AY515))</f>
        <v>10</v>
      </c>
      <c r="BC515" s="109">
        <v>22</v>
      </c>
      <c r="BD515" s="15" t="s">
        <v>66</v>
      </c>
      <c r="BE515" s="11" t="str">
        <f t="shared" si="700"/>
        <v>10</v>
      </c>
      <c r="BF515" s="11" t="str">
        <f t="shared" ref="BF515:BF519" si="709">MID(LEFT(BD515,FIND("–",BD515)-1),FIND("(",BD515)+1,LEN(BD515))</f>
        <v>10</v>
      </c>
      <c r="BG515" s="11" t="str">
        <f t="shared" ref="BG515:BG519" si="710">MID(LEFT(BD515,FIND(")",BD515)-1),FIND("–",BD515)+1,LEN(BD515))</f>
        <v>10</v>
      </c>
      <c r="BH515" s="11" t="s">
        <v>22</v>
      </c>
      <c r="BI515" s="25" t="s">
        <v>22</v>
      </c>
      <c r="CD515" s="160"/>
      <c r="CH515" s="160"/>
      <c r="CV515" s="110"/>
      <c r="CW515" s="109" t="s">
        <v>2680</v>
      </c>
      <c r="CZ515" s="110"/>
      <c r="DA515" s="109" t="s">
        <v>68</v>
      </c>
    </row>
    <row r="516" spans="1:105" s="109" customFormat="1">
      <c r="A516" s="116" t="s">
        <v>2634</v>
      </c>
      <c r="L516" s="110"/>
      <c r="N516" s="131"/>
      <c r="Z516" s="111"/>
      <c r="AE516" s="110"/>
      <c r="AI516" s="110"/>
      <c r="AJ516" s="109" t="s">
        <v>27</v>
      </c>
      <c r="AK516" s="109" t="s">
        <v>2640</v>
      </c>
      <c r="AL516" s="109">
        <v>2</v>
      </c>
      <c r="AM516" s="170" t="s">
        <v>344</v>
      </c>
      <c r="AN516" s="109" t="s">
        <v>2645</v>
      </c>
      <c r="AO516" s="11" t="s">
        <v>2147</v>
      </c>
      <c r="AP516" s="11" t="s">
        <v>2148</v>
      </c>
      <c r="AQ516" s="109" t="s">
        <v>24</v>
      </c>
      <c r="AR516" s="109" t="s">
        <v>23</v>
      </c>
      <c r="AS516" s="11" t="s">
        <v>2670</v>
      </c>
      <c r="AT516" s="11" t="s">
        <v>22</v>
      </c>
      <c r="AU516" s="11" t="s">
        <v>22</v>
      </c>
      <c r="AV516" s="11" t="s">
        <v>22</v>
      </c>
      <c r="AW516" s="11" t="s">
        <v>22</v>
      </c>
      <c r="AX516" s="109">
        <v>24</v>
      </c>
      <c r="AY516" s="15" t="s">
        <v>66</v>
      </c>
      <c r="AZ516" s="15" t="str">
        <f t="shared" ref="AZ516:AZ517" si="711">LEFT(AY516,FIND(" ", AY516)-1)</f>
        <v>10</v>
      </c>
      <c r="BA516" s="11" t="str">
        <f t="shared" ref="BA516:BA517" si="712">MID(LEFT(AY516,FIND("–",AY516)-1),FIND("(",AY516)+1,LEN(AY516))</f>
        <v>10</v>
      </c>
      <c r="BB516" s="11" t="str">
        <f t="shared" ref="BB516:BB517" si="713">MID(LEFT(AY516,FIND(")",AY516)-1),FIND("–",AY516)+1,LEN(AY516))</f>
        <v>10</v>
      </c>
      <c r="BC516" s="109">
        <v>24</v>
      </c>
      <c r="BD516" s="58" t="s">
        <v>2660</v>
      </c>
      <c r="BE516" s="11" t="str">
        <f t="shared" si="700"/>
        <v>228</v>
      </c>
      <c r="BF516" s="11" t="str">
        <f t="shared" si="709"/>
        <v>146</v>
      </c>
      <c r="BG516" s="11" t="str">
        <f t="shared" si="710"/>
        <v>356</v>
      </c>
      <c r="BH516" s="11" t="s">
        <v>22</v>
      </c>
      <c r="BI516" s="25" t="s">
        <v>22</v>
      </c>
      <c r="CD516" s="160"/>
      <c r="CH516" s="160"/>
      <c r="CV516" s="110"/>
      <c r="CW516" s="109" t="s">
        <v>2682</v>
      </c>
      <c r="CZ516" s="110"/>
    </row>
    <row r="517" spans="1:105" s="109" customFormat="1">
      <c r="A517" s="116" t="s">
        <v>2634</v>
      </c>
      <c r="L517" s="110"/>
      <c r="N517" s="131"/>
      <c r="Z517" s="111"/>
      <c r="AE517" s="110"/>
      <c r="AI517" s="110"/>
      <c r="AJ517" s="109" t="s">
        <v>27</v>
      </c>
      <c r="AK517" s="109" t="s">
        <v>2641</v>
      </c>
      <c r="AL517" s="109">
        <v>3</v>
      </c>
      <c r="AM517" s="170" t="s">
        <v>344</v>
      </c>
      <c r="AN517" s="109" t="s">
        <v>2645</v>
      </c>
      <c r="AO517" s="11" t="s">
        <v>2147</v>
      </c>
      <c r="AP517" s="11" t="s">
        <v>2148</v>
      </c>
      <c r="AQ517" s="109" t="s">
        <v>24</v>
      </c>
      <c r="AR517" s="109" t="s">
        <v>23</v>
      </c>
      <c r="AS517" s="11" t="s">
        <v>2670</v>
      </c>
      <c r="AT517" s="11" t="s">
        <v>22</v>
      </c>
      <c r="AU517" s="11" t="s">
        <v>22</v>
      </c>
      <c r="AV517" s="11" t="s">
        <v>22</v>
      </c>
      <c r="AW517" s="11" t="s">
        <v>22</v>
      </c>
      <c r="AX517" s="109">
        <v>24</v>
      </c>
      <c r="AY517" s="15" t="s">
        <v>66</v>
      </c>
      <c r="AZ517" s="15" t="str">
        <f t="shared" si="711"/>
        <v>10</v>
      </c>
      <c r="BA517" s="11" t="str">
        <f t="shared" si="712"/>
        <v>10</v>
      </c>
      <c r="BB517" s="11" t="str">
        <f t="shared" si="713"/>
        <v>10</v>
      </c>
      <c r="BC517" s="109">
        <v>22</v>
      </c>
      <c r="BD517" s="58" t="s">
        <v>2661</v>
      </c>
      <c r="BE517" s="11" t="str">
        <f t="shared" si="700"/>
        <v>230</v>
      </c>
      <c r="BF517" s="11" t="str">
        <f t="shared" si="709"/>
        <v>170</v>
      </c>
      <c r="BG517" s="11" t="str">
        <f t="shared" si="710"/>
        <v>312</v>
      </c>
      <c r="BH517" s="11" t="s">
        <v>22</v>
      </c>
      <c r="BI517" s="25" t="s">
        <v>22</v>
      </c>
      <c r="CD517" s="160"/>
      <c r="CH517" s="160"/>
      <c r="CV517" s="110"/>
      <c r="CZ517" s="110"/>
    </row>
    <row r="518" spans="1:105" s="109" customFormat="1">
      <c r="A518" s="116" t="s">
        <v>2634</v>
      </c>
      <c r="L518" s="110"/>
      <c r="N518" s="131"/>
      <c r="Z518" s="111"/>
      <c r="AE518" s="110"/>
      <c r="AI518" s="110"/>
      <c r="AJ518" s="109" t="s">
        <v>27</v>
      </c>
      <c r="AK518" s="109" t="s">
        <v>2643</v>
      </c>
      <c r="AL518" s="109">
        <v>4</v>
      </c>
      <c r="AM518" s="170" t="s">
        <v>344</v>
      </c>
      <c r="AN518" s="109" t="s">
        <v>2645</v>
      </c>
      <c r="AO518" s="109" t="s">
        <v>2147</v>
      </c>
      <c r="AP518" s="109" t="s">
        <v>2148</v>
      </c>
      <c r="AQ518" s="109" t="s">
        <v>24</v>
      </c>
      <c r="AR518" s="109" t="s">
        <v>23</v>
      </c>
      <c r="AS518" s="11" t="s">
        <v>2670</v>
      </c>
      <c r="AT518" s="11" t="s">
        <v>22</v>
      </c>
      <c r="AU518" s="11" t="s">
        <v>22</v>
      </c>
      <c r="AV518" s="11" t="s">
        <v>22</v>
      </c>
      <c r="AW518" s="11" t="s">
        <v>22</v>
      </c>
      <c r="AX518" s="109">
        <v>24</v>
      </c>
      <c r="AY518" s="15" t="s">
        <v>66</v>
      </c>
      <c r="AZ518" s="15" t="str">
        <f t="shared" ref="AZ518:AZ519" si="714">LEFT(AY518,FIND(" ", AY518)-1)</f>
        <v>10</v>
      </c>
      <c r="BA518" s="11" t="str">
        <f t="shared" ref="BA518:BA519" si="715">MID(LEFT(AY518,FIND("–",AY518)-1),FIND("(",AY518)+1,LEN(AY518))</f>
        <v>10</v>
      </c>
      <c r="BB518" s="11" t="str">
        <f t="shared" ref="BB518:BB519" si="716">MID(LEFT(AY518,FIND(")",AY518)-1),FIND("–",AY518)+1,LEN(AY518))</f>
        <v>10</v>
      </c>
      <c r="BC518" s="109">
        <v>22</v>
      </c>
      <c r="BD518" s="58" t="s">
        <v>2662</v>
      </c>
      <c r="BE518" s="109" t="str">
        <f t="shared" si="700"/>
        <v>239</v>
      </c>
      <c r="BF518" s="11" t="str">
        <f t="shared" si="709"/>
        <v>187</v>
      </c>
      <c r="BG518" s="11" t="str">
        <f t="shared" si="710"/>
        <v>307</v>
      </c>
      <c r="BH518" s="11" t="s">
        <v>22</v>
      </c>
      <c r="BI518" s="25" t="s">
        <v>22</v>
      </c>
      <c r="CD518" s="160"/>
      <c r="CH518" s="160"/>
      <c r="CV518" s="110"/>
      <c r="CZ518" s="110"/>
    </row>
    <row r="519" spans="1:105" s="109" customFormat="1">
      <c r="A519" s="116" t="s">
        <v>2634</v>
      </c>
      <c r="L519" s="110"/>
      <c r="N519" s="131"/>
      <c r="Z519" s="111"/>
      <c r="AE519" s="110"/>
      <c r="AI519" s="110"/>
      <c r="AJ519" s="109" t="s">
        <v>27</v>
      </c>
      <c r="AK519" s="109" t="s">
        <v>2642</v>
      </c>
      <c r="AL519" s="109">
        <v>5</v>
      </c>
      <c r="AM519" s="170" t="s">
        <v>344</v>
      </c>
      <c r="AN519" s="109" t="s">
        <v>2645</v>
      </c>
      <c r="AO519" s="109" t="s">
        <v>2147</v>
      </c>
      <c r="AP519" s="109" t="s">
        <v>2148</v>
      </c>
      <c r="AQ519" s="109" t="s">
        <v>24</v>
      </c>
      <c r="AR519" s="109" t="s">
        <v>23</v>
      </c>
      <c r="AS519" s="11" t="s">
        <v>2670</v>
      </c>
      <c r="AT519" s="11" t="s">
        <v>22</v>
      </c>
      <c r="AU519" s="11" t="s">
        <v>22</v>
      </c>
      <c r="AV519" s="11" t="s">
        <v>22</v>
      </c>
      <c r="AW519" s="11" t="s">
        <v>22</v>
      </c>
      <c r="AX519" s="109">
        <v>24</v>
      </c>
      <c r="AY519" s="15" t="s">
        <v>66</v>
      </c>
      <c r="AZ519" s="15" t="str">
        <f t="shared" si="714"/>
        <v>10</v>
      </c>
      <c r="BA519" s="11" t="str">
        <f t="shared" si="715"/>
        <v>10</v>
      </c>
      <c r="BB519" s="11" t="str">
        <f t="shared" si="716"/>
        <v>10</v>
      </c>
      <c r="BC519" s="109">
        <v>24</v>
      </c>
      <c r="BD519" s="15" t="s">
        <v>2663</v>
      </c>
      <c r="BE519" s="109" t="str">
        <f t="shared" si="700"/>
        <v>15</v>
      </c>
      <c r="BF519" s="11" t="str">
        <f t="shared" si="709"/>
        <v>10</v>
      </c>
      <c r="BG519" s="11" t="str">
        <f t="shared" si="710"/>
        <v>26</v>
      </c>
      <c r="BH519" s="11" t="s">
        <v>22</v>
      </c>
      <c r="BI519" s="25" t="s">
        <v>22</v>
      </c>
      <c r="CD519" s="160"/>
      <c r="CH519" s="160"/>
      <c r="CV519" s="110"/>
      <c r="CZ519" s="110"/>
    </row>
    <row r="520" spans="1:105" s="109" customFormat="1">
      <c r="A520" s="116" t="s">
        <v>2634</v>
      </c>
      <c r="L520" s="110"/>
      <c r="N520" s="131"/>
      <c r="Z520" s="111"/>
      <c r="AE520" s="110"/>
      <c r="AI520" s="110"/>
      <c r="AJ520" s="109" t="s">
        <v>60</v>
      </c>
      <c r="AK520" s="109" t="s">
        <v>105</v>
      </c>
      <c r="AL520" s="109">
        <v>1</v>
      </c>
      <c r="AM520" s="11" t="s">
        <v>572</v>
      </c>
      <c r="AN520" s="109" t="s">
        <v>2668</v>
      </c>
      <c r="AO520" s="11" t="s">
        <v>576</v>
      </c>
      <c r="AP520" s="11" t="s">
        <v>576</v>
      </c>
      <c r="AQ520" s="109" t="s">
        <v>24</v>
      </c>
      <c r="AR520" s="109" t="s">
        <v>23</v>
      </c>
      <c r="AS520" s="11" t="s">
        <v>2670</v>
      </c>
      <c r="AT520" s="11" t="s">
        <v>22</v>
      </c>
      <c r="AU520" s="11" t="s">
        <v>22</v>
      </c>
      <c r="AV520" s="11" t="s">
        <v>22</v>
      </c>
      <c r="AW520" s="11" t="s">
        <v>22</v>
      </c>
      <c r="AX520" s="11" t="s">
        <v>22</v>
      </c>
      <c r="AY520" s="11" t="s">
        <v>22</v>
      </c>
      <c r="AZ520" s="11" t="s">
        <v>22</v>
      </c>
      <c r="BA520" s="11" t="s">
        <v>22</v>
      </c>
      <c r="BB520" s="11" t="s">
        <v>22</v>
      </c>
      <c r="BC520" s="109">
        <v>22</v>
      </c>
      <c r="BD520" s="15" t="s">
        <v>158</v>
      </c>
      <c r="BE520" s="11" t="str">
        <f t="shared" ref="BE520" si="717">LEFT(BD520,FIND(" ", BD520)-1)</f>
        <v>0.00</v>
      </c>
      <c r="BF520" s="11" t="str">
        <f t="shared" ref="BF520" si="718">MID(LEFT(BD520,FIND("–",BD520)-1),FIND("(",BD520)+1,LEN(BD520))</f>
        <v>0.00</v>
      </c>
      <c r="BG520" s="11" t="str">
        <f t="shared" ref="BG520" si="719">MID(LEFT(BD520,FIND(")",BD520)-1),FIND("–",BD520)+1,LEN(BD520))</f>
        <v>0.01</v>
      </c>
      <c r="BH520" s="11">
        <v>0.2</v>
      </c>
      <c r="BI520" s="25" t="s">
        <v>22</v>
      </c>
      <c r="CD520" s="160"/>
      <c r="CH520" s="160"/>
      <c r="CV520" s="110"/>
      <c r="CZ520" s="110"/>
      <c r="DA520" s="109" t="s">
        <v>68</v>
      </c>
    </row>
    <row r="521" spans="1:105" s="109" customFormat="1">
      <c r="A521" s="116" t="s">
        <v>2634</v>
      </c>
      <c r="L521" s="110"/>
      <c r="N521" s="131"/>
      <c r="Z521" s="111"/>
      <c r="AE521" s="110"/>
      <c r="AI521" s="110"/>
      <c r="AJ521" s="109" t="s">
        <v>60</v>
      </c>
      <c r="AK521" s="109" t="s">
        <v>2640</v>
      </c>
      <c r="AL521" s="109">
        <v>2</v>
      </c>
      <c r="AM521" s="11" t="s">
        <v>572</v>
      </c>
      <c r="AN521" s="109" t="s">
        <v>2668</v>
      </c>
      <c r="AO521" s="11" t="s">
        <v>576</v>
      </c>
      <c r="AP521" s="11" t="s">
        <v>576</v>
      </c>
      <c r="AQ521" s="109" t="s">
        <v>24</v>
      </c>
      <c r="AR521" s="109" t="s">
        <v>23</v>
      </c>
      <c r="AS521" s="11" t="s">
        <v>2670</v>
      </c>
      <c r="AT521" s="11" t="s">
        <v>22</v>
      </c>
      <c r="AU521" s="11" t="s">
        <v>22</v>
      </c>
      <c r="AV521" s="11" t="s">
        <v>22</v>
      </c>
      <c r="AW521" s="11" t="s">
        <v>22</v>
      </c>
      <c r="AX521" s="11" t="s">
        <v>22</v>
      </c>
      <c r="AY521" s="11" t="s">
        <v>22</v>
      </c>
      <c r="AZ521" s="11" t="s">
        <v>22</v>
      </c>
      <c r="BA521" s="11" t="s">
        <v>22</v>
      </c>
      <c r="BB521" s="11" t="s">
        <v>22</v>
      </c>
      <c r="BC521" s="109">
        <v>24</v>
      </c>
      <c r="BD521" s="15" t="s">
        <v>2671</v>
      </c>
      <c r="BE521" s="11" t="str">
        <f t="shared" ref="BE521:BE529" si="720">LEFT(BD521,FIND(" ", BD521)-1)</f>
        <v>0.03</v>
      </c>
      <c r="BF521" s="11" t="str">
        <f t="shared" ref="BF521:BF529" si="721">MID(LEFT(BD521,FIND("–",BD521)-1),FIND("(",BD521)+1,LEN(BD521))</f>
        <v>0.01</v>
      </c>
      <c r="BG521" s="11" t="str">
        <f t="shared" ref="BG521:BG529" si="722">MID(LEFT(BD521,FIND(")",BD521)-1),FIND("–",BD521)+1,LEN(BD521))</f>
        <v>0.07</v>
      </c>
      <c r="BH521" s="11">
        <v>0.2</v>
      </c>
      <c r="BI521" s="25" t="s">
        <v>22</v>
      </c>
      <c r="CD521" s="160"/>
      <c r="CH521" s="160"/>
      <c r="CV521" s="110"/>
      <c r="CZ521" s="110"/>
    </row>
    <row r="522" spans="1:105" s="109" customFormat="1">
      <c r="A522" s="116" t="s">
        <v>2634</v>
      </c>
      <c r="L522" s="110"/>
      <c r="N522" s="131"/>
      <c r="Z522" s="111"/>
      <c r="AE522" s="110"/>
      <c r="AI522" s="110"/>
      <c r="AJ522" s="109" t="s">
        <v>60</v>
      </c>
      <c r="AK522" s="109" t="s">
        <v>2641</v>
      </c>
      <c r="AL522" s="109">
        <v>3</v>
      </c>
      <c r="AM522" s="11" t="s">
        <v>572</v>
      </c>
      <c r="AN522" s="109" t="s">
        <v>2668</v>
      </c>
      <c r="AO522" s="11" t="s">
        <v>576</v>
      </c>
      <c r="AP522" s="11" t="s">
        <v>576</v>
      </c>
      <c r="AQ522" s="109" t="s">
        <v>24</v>
      </c>
      <c r="AR522" s="109" t="s">
        <v>23</v>
      </c>
      <c r="AS522" s="11" t="s">
        <v>2670</v>
      </c>
      <c r="AT522" s="11" t="s">
        <v>22</v>
      </c>
      <c r="AU522" s="11" t="s">
        <v>22</v>
      </c>
      <c r="AV522" s="11" t="s">
        <v>22</v>
      </c>
      <c r="AW522" s="11" t="s">
        <v>22</v>
      </c>
      <c r="AX522" s="11" t="s">
        <v>22</v>
      </c>
      <c r="AY522" s="11" t="s">
        <v>22</v>
      </c>
      <c r="AZ522" s="11" t="s">
        <v>22</v>
      </c>
      <c r="BA522" s="11" t="s">
        <v>22</v>
      </c>
      <c r="BB522" s="11" t="s">
        <v>22</v>
      </c>
      <c r="BC522" s="109">
        <v>22</v>
      </c>
      <c r="BD522" s="15" t="s">
        <v>2672</v>
      </c>
      <c r="BE522" s="11" t="str">
        <f t="shared" si="720"/>
        <v>0.03</v>
      </c>
      <c r="BF522" s="11" t="str">
        <f t="shared" si="721"/>
        <v>0.01</v>
      </c>
      <c r="BG522" s="11" t="str">
        <f t="shared" si="722"/>
        <v>0.04</v>
      </c>
      <c r="BH522" s="11">
        <v>0.2</v>
      </c>
      <c r="BI522" s="25" t="s">
        <v>22</v>
      </c>
      <c r="CD522" s="160"/>
      <c r="CH522" s="160"/>
      <c r="CV522" s="110"/>
      <c r="CZ522" s="110"/>
    </row>
    <row r="523" spans="1:105" s="109" customFormat="1">
      <c r="A523" s="116" t="s">
        <v>2634</v>
      </c>
      <c r="L523" s="110"/>
      <c r="N523" s="131"/>
      <c r="Z523" s="111"/>
      <c r="AE523" s="110"/>
      <c r="AI523" s="110"/>
      <c r="AJ523" s="109" t="s">
        <v>60</v>
      </c>
      <c r="AK523" s="109" t="s">
        <v>2643</v>
      </c>
      <c r="AL523" s="109">
        <v>4</v>
      </c>
      <c r="AM523" s="11" t="s">
        <v>572</v>
      </c>
      <c r="AN523" s="109" t="s">
        <v>2668</v>
      </c>
      <c r="AO523" s="11" t="s">
        <v>576</v>
      </c>
      <c r="AP523" s="11" t="s">
        <v>576</v>
      </c>
      <c r="AQ523" s="109" t="s">
        <v>24</v>
      </c>
      <c r="AR523" s="109" t="s">
        <v>23</v>
      </c>
      <c r="AS523" s="11" t="s">
        <v>2670</v>
      </c>
      <c r="AT523" s="11" t="s">
        <v>22</v>
      </c>
      <c r="AU523" s="11" t="s">
        <v>22</v>
      </c>
      <c r="AV523" s="11" t="s">
        <v>22</v>
      </c>
      <c r="AW523" s="11" t="s">
        <v>22</v>
      </c>
      <c r="AX523" s="11" t="s">
        <v>22</v>
      </c>
      <c r="AY523" s="11" t="s">
        <v>22</v>
      </c>
      <c r="AZ523" s="11" t="s">
        <v>22</v>
      </c>
      <c r="BA523" s="11" t="s">
        <v>22</v>
      </c>
      <c r="BB523" s="11" t="s">
        <v>22</v>
      </c>
      <c r="BC523" s="109">
        <v>22</v>
      </c>
      <c r="BD523" s="15" t="s">
        <v>2673</v>
      </c>
      <c r="BE523" s="11" t="str">
        <f t="shared" si="720"/>
        <v>0.03</v>
      </c>
      <c r="BF523" s="11" t="str">
        <f t="shared" si="721"/>
        <v>0.02</v>
      </c>
      <c r="BG523" s="11" t="str">
        <f t="shared" si="722"/>
        <v>0.06</v>
      </c>
      <c r="BH523" s="11">
        <v>0.2</v>
      </c>
      <c r="BI523" s="25" t="s">
        <v>22</v>
      </c>
      <c r="CD523" s="160"/>
      <c r="CH523" s="160"/>
      <c r="CV523" s="110"/>
      <c r="CZ523" s="110"/>
    </row>
    <row r="524" spans="1:105" s="109" customFormat="1">
      <c r="A524" s="116" t="s">
        <v>2634</v>
      </c>
      <c r="L524" s="110"/>
      <c r="N524" s="131"/>
      <c r="Z524" s="111"/>
      <c r="AE524" s="110"/>
      <c r="AI524" s="110"/>
      <c r="AJ524" s="109" t="s">
        <v>60</v>
      </c>
      <c r="AK524" s="109" t="s">
        <v>2642</v>
      </c>
      <c r="AL524" s="109">
        <v>5</v>
      </c>
      <c r="AM524" s="11" t="s">
        <v>572</v>
      </c>
      <c r="AN524" s="109" t="s">
        <v>2668</v>
      </c>
      <c r="AO524" s="11" t="s">
        <v>576</v>
      </c>
      <c r="AP524" s="11" t="s">
        <v>576</v>
      </c>
      <c r="AQ524" s="109" t="s">
        <v>24</v>
      </c>
      <c r="AR524" s="109" t="s">
        <v>23</v>
      </c>
      <c r="AS524" s="11" t="s">
        <v>2670</v>
      </c>
      <c r="AT524" s="11" t="s">
        <v>22</v>
      </c>
      <c r="AU524" s="11" t="s">
        <v>22</v>
      </c>
      <c r="AV524" s="11" t="s">
        <v>22</v>
      </c>
      <c r="AW524" s="11" t="s">
        <v>22</v>
      </c>
      <c r="AX524" s="11" t="s">
        <v>22</v>
      </c>
      <c r="AY524" s="11" t="s">
        <v>22</v>
      </c>
      <c r="AZ524" s="11" t="s">
        <v>22</v>
      </c>
      <c r="BA524" s="11" t="s">
        <v>22</v>
      </c>
      <c r="BB524" s="11" t="s">
        <v>22</v>
      </c>
      <c r="BC524" s="109">
        <v>24</v>
      </c>
      <c r="BD524" s="15" t="s">
        <v>812</v>
      </c>
      <c r="BE524" s="11" t="str">
        <f t="shared" si="720"/>
        <v>0.01</v>
      </c>
      <c r="BF524" s="11" t="str">
        <f t="shared" si="721"/>
        <v>0.00</v>
      </c>
      <c r="BG524" s="11" t="str">
        <f t="shared" si="722"/>
        <v>0.03</v>
      </c>
      <c r="BH524" s="11">
        <v>0.2</v>
      </c>
      <c r="BI524" s="25" t="s">
        <v>22</v>
      </c>
      <c r="CD524" s="160"/>
      <c r="CH524" s="160"/>
      <c r="CV524" s="110"/>
      <c r="CZ524" s="110"/>
    </row>
    <row r="525" spans="1:105" s="109" customFormat="1">
      <c r="A525" s="116" t="s">
        <v>2634</v>
      </c>
      <c r="L525" s="110"/>
      <c r="N525" s="131"/>
      <c r="Z525" s="111"/>
      <c r="AE525" s="110"/>
      <c r="AI525" s="110"/>
      <c r="AJ525" s="109" t="s">
        <v>60</v>
      </c>
      <c r="AK525" s="109" t="s">
        <v>105</v>
      </c>
      <c r="AL525" s="109">
        <v>1</v>
      </c>
      <c r="AM525" s="11" t="s">
        <v>2669</v>
      </c>
      <c r="AN525" s="109" t="s">
        <v>2668</v>
      </c>
      <c r="AO525" s="11" t="s">
        <v>576</v>
      </c>
      <c r="AP525" s="11" t="s">
        <v>576</v>
      </c>
      <c r="AQ525" s="109" t="s">
        <v>24</v>
      </c>
      <c r="AR525" s="109" t="s">
        <v>23</v>
      </c>
      <c r="AS525" s="11" t="s">
        <v>2670</v>
      </c>
      <c r="AT525" s="11" t="s">
        <v>22</v>
      </c>
      <c r="AU525" s="11" t="s">
        <v>22</v>
      </c>
      <c r="AV525" s="11" t="s">
        <v>22</v>
      </c>
      <c r="AW525" s="11" t="s">
        <v>22</v>
      </c>
      <c r="AX525" s="11" t="s">
        <v>22</v>
      </c>
      <c r="AY525" s="11" t="s">
        <v>22</v>
      </c>
      <c r="AZ525" s="11" t="s">
        <v>22</v>
      </c>
      <c r="BA525" s="11" t="s">
        <v>22</v>
      </c>
      <c r="BB525" s="11" t="s">
        <v>22</v>
      </c>
      <c r="BC525" s="109">
        <v>22</v>
      </c>
      <c r="BD525" s="15" t="s">
        <v>158</v>
      </c>
      <c r="BE525" s="11" t="str">
        <f t="shared" si="720"/>
        <v>0.00</v>
      </c>
      <c r="BF525" s="11" t="str">
        <f t="shared" si="721"/>
        <v>0.00</v>
      </c>
      <c r="BG525" s="11" t="str">
        <f t="shared" si="722"/>
        <v>0.01</v>
      </c>
      <c r="BH525" s="11">
        <v>0.2</v>
      </c>
      <c r="BI525" s="25" t="s">
        <v>22</v>
      </c>
      <c r="CD525" s="160"/>
      <c r="CH525" s="160"/>
      <c r="CV525" s="110"/>
      <c r="CZ525" s="110"/>
      <c r="DA525" s="109" t="s">
        <v>68</v>
      </c>
    </row>
    <row r="526" spans="1:105" s="109" customFormat="1">
      <c r="A526" s="116" t="s">
        <v>2634</v>
      </c>
      <c r="L526" s="110"/>
      <c r="N526" s="131"/>
      <c r="Z526" s="111"/>
      <c r="AE526" s="110"/>
      <c r="AI526" s="110"/>
      <c r="AJ526" s="109" t="s">
        <v>60</v>
      </c>
      <c r="AK526" s="109" t="s">
        <v>2640</v>
      </c>
      <c r="AL526" s="109">
        <v>2</v>
      </c>
      <c r="AM526" s="11" t="s">
        <v>2669</v>
      </c>
      <c r="AN526" s="109" t="s">
        <v>2668</v>
      </c>
      <c r="AO526" s="11" t="s">
        <v>576</v>
      </c>
      <c r="AP526" s="11" t="s">
        <v>576</v>
      </c>
      <c r="AQ526" s="109" t="s">
        <v>24</v>
      </c>
      <c r="AR526" s="109" t="s">
        <v>23</v>
      </c>
      <c r="AS526" s="11" t="s">
        <v>2670</v>
      </c>
      <c r="AT526" s="11" t="s">
        <v>22</v>
      </c>
      <c r="AU526" s="11" t="s">
        <v>22</v>
      </c>
      <c r="AV526" s="11" t="s">
        <v>22</v>
      </c>
      <c r="AW526" s="11" t="s">
        <v>22</v>
      </c>
      <c r="AX526" s="11" t="s">
        <v>22</v>
      </c>
      <c r="AY526" s="11" t="s">
        <v>22</v>
      </c>
      <c r="AZ526" s="11" t="s">
        <v>22</v>
      </c>
      <c r="BA526" s="11" t="s">
        <v>22</v>
      </c>
      <c r="BB526" s="11" t="s">
        <v>22</v>
      </c>
      <c r="BC526" s="109">
        <v>24</v>
      </c>
      <c r="BD526" s="15" t="s">
        <v>158</v>
      </c>
      <c r="BE526" s="11" t="str">
        <f t="shared" si="720"/>
        <v>0.00</v>
      </c>
      <c r="BF526" s="11" t="str">
        <f t="shared" si="721"/>
        <v>0.00</v>
      </c>
      <c r="BG526" s="11" t="str">
        <f t="shared" si="722"/>
        <v>0.01</v>
      </c>
      <c r="BH526" s="11">
        <v>0.2</v>
      </c>
      <c r="BI526" s="25" t="s">
        <v>22</v>
      </c>
      <c r="CD526" s="160"/>
      <c r="CH526" s="160"/>
      <c r="CV526" s="110"/>
      <c r="CZ526" s="110"/>
    </row>
    <row r="527" spans="1:105" s="109" customFormat="1">
      <c r="A527" s="116" t="s">
        <v>2634</v>
      </c>
      <c r="L527" s="110"/>
      <c r="N527" s="131"/>
      <c r="Z527" s="111"/>
      <c r="AE527" s="110"/>
      <c r="AI527" s="110"/>
      <c r="AJ527" s="109" t="s">
        <v>60</v>
      </c>
      <c r="AK527" s="109" t="s">
        <v>2641</v>
      </c>
      <c r="AL527" s="109">
        <v>3</v>
      </c>
      <c r="AM527" s="11" t="s">
        <v>2669</v>
      </c>
      <c r="AN527" s="109" t="s">
        <v>2668</v>
      </c>
      <c r="AO527" s="11" t="s">
        <v>576</v>
      </c>
      <c r="AP527" s="11" t="s">
        <v>576</v>
      </c>
      <c r="AQ527" s="109" t="s">
        <v>24</v>
      </c>
      <c r="AR527" s="109" t="s">
        <v>23</v>
      </c>
      <c r="AS527" s="11" t="s">
        <v>2670</v>
      </c>
      <c r="AT527" s="11" t="s">
        <v>22</v>
      </c>
      <c r="AU527" s="11" t="s">
        <v>22</v>
      </c>
      <c r="AV527" s="11" t="s">
        <v>22</v>
      </c>
      <c r="AW527" s="11" t="s">
        <v>22</v>
      </c>
      <c r="AX527" s="11" t="s">
        <v>22</v>
      </c>
      <c r="AY527" s="11" t="s">
        <v>22</v>
      </c>
      <c r="AZ527" s="11" t="s">
        <v>22</v>
      </c>
      <c r="BA527" s="11" t="s">
        <v>22</v>
      </c>
      <c r="BB527" s="11" t="s">
        <v>22</v>
      </c>
      <c r="BC527" s="109">
        <v>22</v>
      </c>
      <c r="BD527" s="15" t="s">
        <v>2674</v>
      </c>
      <c r="BE527" s="11" t="str">
        <f t="shared" si="720"/>
        <v>0.01</v>
      </c>
      <c r="BF527" s="11" t="str">
        <f t="shared" si="721"/>
        <v>0.00</v>
      </c>
      <c r="BG527" s="11" t="str">
        <f t="shared" si="722"/>
        <v>0.02</v>
      </c>
      <c r="BH527" s="11">
        <v>0.2</v>
      </c>
      <c r="BI527" s="25" t="s">
        <v>22</v>
      </c>
      <c r="CD527" s="160"/>
      <c r="CH527" s="160"/>
      <c r="CV527" s="110"/>
      <c r="CZ527" s="110"/>
    </row>
    <row r="528" spans="1:105" s="109" customFormat="1">
      <c r="A528" s="116" t="s">
        <v>2634</v>
      </c>
      <c r="L528" s="110"/>
      <c r="N528" s="131"/>
      <c r="Z528" s="111"/>
      <c r="AE528" s="110"/>
      <c r="AI528" s="110"/>
      <c r="AJ528" s="109" t="s">
        <v>60</v>
      </c>
      <c r="AK528" s="109" t="s">
        <v>2643</v>
      </c>
      <c r="AL528" s="109">
        <v>4</v>
      </c>
      <c r="AM528" s="11" t="s">
        <v>2669</v>
      </c>
      <c r="AN528" s="109" t="s">
        <v>2668</v>
      </c>
      <c r="AO528" s="11" t="s">
        <v>576</v>
      </c>
      <c r="AP528" s="11" t="s">
        <v>576</v>
      </c>
      <c r="AQ528" s="109" t="s">
        <v>24</v>
      </c>
      <c r="AR528" s="109" t="s">
        <v>23</v>
      </c>
      <c r="AS528" s="11" t="s">
        <v>2670</v>
      </c>
      <c r="AT528" s="11" t="s">
        <v>22</v>
      </c>
      <c r="AU528" s="11" t="s">
        <v>22</v>
      </c>
      <c r="AV528" s="11" t="s">
        <v>22</v>
      </c>
      <c r="AW528" s="11" t="s">
        <v>22</v>
      </c>
      <c r="AX528" s="11" t="s">
        <v>22</v>
      </c>
      <c r="AY528" s="11" t="s">
        <v>22</v>
      </c>
      <c r="AZ528" s="11" t="s">
        <v>22</v>
      </c>
      <c r="BA528" s="11" t="s">
        <v>22</v>
      </c>
      <c r="BB528" s="11" t="s">
        <v>22</v>
      </c>
      <c r="BC528" s="109">
        <v>22</v>
      </c>
      <c r="BD528" s="15" t="s">
        <v>2675</v>
      </c>
      <c r="BE528" s="11" t="str">
        <f t="shared" si="720"/>
        <v>0.00</v>
      </c>
      <c r="BF528" s="11" t="str">
        <f t="shared" si="721"/>
        <v>0.00</v>
      </c>
      <c r="BG528" s="11" t="str">
        <f t="shared" si="722"/>
        <v>0.02</v>
      </c>
      <c r="BH528" s="11">
        <v>0.2</v>
      </c>
      <c r="BI528" s="25" t="s">
        <v>22</v>
      </c>
      <c r="CD528" s="160"/>
      <c r="CH528" s="160"/>
      <c r="CV528" s="110"/>
      <c r="CZ528" s="110"/>
    </row>
    <row r="529" spans="1:105" s="109" customFormat="1">
      <c r="A529" s="116" t="s">
        <v>2634</v>
      </c>
      <c r="L529" s="110"/>
      <c r="N529" s="131"/>
      <c r="Z529" s="111"/>
      <c r="AE529" s="110"/>
      <c r="AI529" s="110"/>
      <c r="AJ529" s="109" t="s">
        <v>60</v>
      </c>
      <c r="AK529" s="109" t="s">
        <v>2642</v>
      </c>
      <c r="AL529" s="109">
        <v>5</v>
      </c>
      <c r="AM529" s="11" t="s">
        <v>2669</v>
      </c>
      <c r="AN529" s="109" t="s">
        <v>2668</v>
      </c>
      <c r="AO529" s="11" t="s">
        <v>576</v>
      </c>
      <c r="AP529" s="11" t="s">
        <v>576</v>
      </c>
      <c r="AQ529" s="109" t="s">
        <v>24</v>
      </c>
      <c r="AR529" s="109" t="s">
        <v>23</v>
      </c>
      <c r="AS529" s="11" t="s">
        <v>2670</v>
      </c>
      <c r="AT529" s="11" t="s">
        <v>22</v>
      </c>
      <c r="AU529" s="11" t="s">
        <v>22</v>
      </c>
      <c r="AV529" s="11" t="s">
        <v>22</v>
      </c>
      <c r="AW529" s="11" t="s">
        <v>22</v>
      </c>
      <c r="AX529" s="11" t="s">
        <v>22</v>
      </c>
      <c r="AY529" s="11" t="s">
        <v>22</v>
      </c>
      <c r="AZ529" s="11" t="s">
        <v>22</v>
      </c>
      <c r="BA529" s="11" t="s">
        <v>22</v>
      </c>
      <c r="BB529" s="11" t="s">
        <v>22</v>
      </c>
      <c r="BC529" s="109">
        <v>24</v>
      </c>
      <c r="BD529" s="15" t="s">
        <v>158</v>
      </c>
      <c r="BE529" s="11" t="str">
        <f t="shared" si="720"/>
        <v>0.00</v>
      </c>
      <c r="BF529" s="11" t="str">
        <f t="shared" si="721"/>
        <v>0.00</v>
      </c>
      <c r="BG529" s="11" t="str">
        <f t="shared" si="722"/>
        <v>0.01</v>
      </c>
      <c r="BH529" s="11">
        <v>0.2</v>
      </c>
      <c r="BI529" s="25" t="s">
        <v>22</v>
      </c>
      <c r="CD529" s="160"/>
      <c r="CH529" s="160"/>
      <c r="CV529" s="110"/>
      <c r="CZ529" s="110"/>
    </row>
    <row r="531" spans="1:105" s="112" customFormat="1">
      <c r="A531" s="205" t="s">
        <v>2532</v>
      </c>
      <c r="B531" s="112" t="s">
        <v>2533</v>
      </c>
      <c r="C531" s="112" t="s">
        <v>35</v>
      </c>
      <c r="D531" s="94" t="s">
        <v>2622</v>
      </c>
      <c r="E531" s="112" t="s">
        <v>9</v>
      </c>
      <c r="F531" s="94" t="s">
        <v>2325</v>
      </c>
      <c r="G531" s="206" t="s">
        <v>2534</v>
      </c>
      <c r="H531" s="207" t="s">
        <v>2535</v>
      </c>
      <c r="I531" s="205" t="s">
        <v>2536</v>
      </c>
      <c r="J531" s="114" t="s">
        <v>2537</v>
      </c>
      <c r="K531" s="94" t="s">
        <v>2538</v>
      </c>
      <c r="L531" s="115">
        <v>44305</v>
      </c>
      <c r="M531" s="112" t="s">
        <v>2539</v>
      </c>
      <c r="N531" s="130">
        <v>44077</v>
      </c>
      <c r="O531" s="94" t="s">
        <v>24</v>
      </c>
      <c r="P531" s="94" t="s">
        <v>24</v>
      </c>
      <c r="Q531" s="112" t="s">
        <v>236</v>
      </c>
      <c r="R531" s="112" t="s">
        <v>45</v>
      </c>
      <c r="S531" s="112" t="s">
        <v>2540</v>
      </c>
      <c r="T531" s="94" t="s">
        <v>23</v>
      </c>
      <c r="U531" s="94" t="s">
        <v>23</v>
      </c>
      <c r="V531" s="112">
        <v>441</v>
      </c>
      <c r="W531" s="112" t="s">
        <v>24</v>
      </c>
      <c r="X531" s="94" t="s">
        <v>104</v>
      </c>
      <c r="Y531" s="94" t="s">
        <v>2541</v>
      </c>
      <c r="Z531" s="113" t="s">
        <v>2542</v>
      </c>
      <c r="AA531" s="112" t="s">
        <v>2543</v>
      </c>
      <c r="AB531" s="112" t="s">
        <v>540</v>
      </c>
      <c r="AC531" s="112" t="s">
        <v>127</v>
      </c>
      <c r="AD531" s="112" t="s">
        <v>2544</v>
      </c>
      <c r="AE531" s="98" t="s">
        <v>2545</v>
      </c>
      <c r="AF531" s="94" t="s">
        <v>137</v>
      </c>
      <c r="AG531" s="112" t="s">
        <v>2546</v>
      </c>
      <c r="AH531" s="112" t="s">
        <v>2547</v>
      </c>
      <c r="AI531" s="98" t="s">
        <v>2624</v>
      </c>
      <c r="AJ531" s="112" t="s">
        <v>27</v>
      </c>
      <c r="AK531" s="112" t="s">
        <v>2575</v>
      </c>
      <c r="AL531" s="112">
        <v>1</v>
      </c>
      <c r="AM531" s="97" t="s">
        <v>2582</v>
      </c>
      <c r="AN531" s="94" t="s">
        <v>44</v>
      </c>
      <c r="AO531" s="94" t="s">
        <v>1797</v>
      </c>
      <c r="AP531" s="94" t="s">
        <v>2586</v>
      </c>
      <c r="AQ531" s="112" t="s">
        <v>24</v>
      </c>
      <c r="AR531" s="112" t="s">
        <v>23</v>
      </c>
      <c r="AS531" s="112" t="s">
        <v>2580</v>
      </c>
      <c r="AT531" s="94" t="s">
        <v>22</v>
      </c>
      <c r="AU531" s="94" t="s">
        <v>22</v>
      </c>
      <c r="AV531" s="94" t="s">
        <v>22</v>
      </c>
      <c r="AW531" s="94" t="s">
        <v>22</v>
      </c>
      <c r="AX531" s="112" t="s">
        <v>961</v>
      </c>
      <c r="AY531" s="105" t="s">
        <v>2587</v>
      </c>
      <c r="AZ531" s="105" t="str">
        <f t="shared" ref="AZ531:AZ540" si="723">LEFT(AY531,FIND(" ", AY531)-1)</f>
        <v>10</v>
      </c>
      <c r="BA531" s="105">
        <v>10</v>
      </c>
      <c r="BB531" s="105">
        <v>10</v>
      </c>
      <c r="BC531" s="112" t="s">
        <v>961</v>
      </c>
      <c r="BD531" s="105" t="s">
        <v>2587</v>
      </c>
      <c r="BE531" s="94" t="str">
        <f t="shared" ref="BE531:BE535" si="724">LEFT(BD531,FIND(" ", BD531)-1)</f>
        <v>10</v>
      </c>
      <c r="BF531" s="105">
        <v>10</v>
      </c>
      <c r="BG531" s="105">
        <v>10</v>
      </c>
      <c r="BH531" s="94" t="s">
        <v>22</v>
      </c>
      <c r="BI531" s="98" t="s">
        <v>2623</v>
      </c>
      <c r="BJ531" s="94" t="s">
        <v>26</v>
      </c>
      <c r="BK531" s="94" t="s">
        <v>22</v>
      </c>
      <c r="BL531" s="94" t="s">
        <v>22</v>
      </c>
      <c r="BM531" s="94" t="s">
        <v>22</v>
      </c>
      <c r="BN531" s="94" t="s">
        <v>22</v>
      </c>
      <c r="BO531" s="94" t="s">
        <v>22</v>
      </c>
      <c r="BP531" s="94" t="s">
        <v>22</v>
      </c>
      <c r="BQ531" s="94" t="s">
        <v>22</v>
      </c>
      <c r="BR531" s="94" t="s">
        <v>22</v>
      </c>
      <c r="BS531" s="94" t="s">
        <v>22</v>
      </c>
      <c r="BT531" s="94" t="s">
        <v>22</v>
      </c>
      <c r="BU531" s="94" t="s">
        <v>22</v>
      </c>
      <c r="BV531" s="94" t="s">
        <v>22</v>
      </c>
      <c r="BW531" s="94" t="s">
        <v>22</v>
      </c>
      <c r="BX531" s="94" t="s">
        <v>22</v>
      </c>
      <c r="BY531" s="94" t="s">
        <v>22</v>
      </c>
      <c r="BZ531" s="94" t="s">
        <v>22</v>
      </c>
      <c r="CA531" s="94" t="s">
        <v>22</v>
      </c>
      <c r="CB531" s="94" t="s">
        <v>22</v>
      </c>
      <c r="CC531" s="94" t="s">
        <v>22</v>
      </c>
      <c r="CD531" s="103" t="s">
        <v>22</v>
      </c>
      <c r="CE531" s="94" t="s">
        <v>22</v>
      </c>
      <c r="CF531" s="94" t="s">
        <v>22</v>
      </c>
      <c r="CG531" s="94" t="s">
        <v>22</v>
      </c>
      <c r="CH531" s="103" t="s">
        <v>26</v>
      </c>
      <c r="CI531" s="94" t="s">
        <v>22</v>
      </c>
      <c r="CJ531" s="94" t="s">
        <v>22</v>
      </c>
      <c r="CK531" s="94" t="s">
        <v>22</v>
      </c>
      <c r="CL531" s="94" t="s">
        <v>22</v>
      </c>
      <c r="CM531" s="94" t="s">
        <v>22</v>
      </c>
      <c r="CN531" s="94" t="s">
        <v>22</v>
      </c>
      <c r="CO531" s="94" t="s">
        <v>22</v>
      </c>
      <c r="CP531" s="94" t="s">
        <v>22</v>
      </c>
      <c r="CQ531" s="94" t="s">
        <v>22</v>
      </c>
      <c r="CR531" s="94" t="s">
        <v>22</v>
      </c>
      <c r="CS531" s="94" t="s">
        <v>22</v>
      </c>
      <c r="CT531" s="94" t="s">
        <v>22</v>
      </c>
      <c r="CU531" s="94" t="s">
        <v>22</v>
      </c>
      <c r="CV531" s="98" t="s">
        <v>22</v>
      </c>
      <c r="CW531" s="94" t="s">
        <v>2617</v>
      </c>
      <c r="CX531" s="112" t="s">
        <v>22</v>
      </c>
      <c r="CY531" s="112" t="s">
        <v>2625</v>
      </c>
      <c r="CZ531" s="98" t="s">
        <v>1262</v>
      </c>
      <c r="DA531" s="112" t="s">
        <v>68</v>
      </c>
    </row>
    <row r="532" spans="1:105" s="109" customFormat="1">
      <c r="A532" s="116" t="s">
        <v>2532</v>
      </c>
      <c r="L532" s="110"/>
      <c r="N532" s="131"/>
      <c r="Z532" s="111"/>
      <c r="AE532" s="110"/>
      <c r="AI532" s="110"/>
      <c r="AJ532" s="109" t="s">
        <v>27</v>
      </c>
      <c r="AK532" s="109" t="s">
        <v>2576</v>
      </c>
      <c r="AL532" s="109">
        <v>2</v>
      </c>
      <c r="AM532" s="17" t="s">
        <v>2582</v>
      </c>
      <c r="AN532" s="11" t="s">
        <v>44</v>
      </c>
      <c r="AO532" s="11" t="s">
        <v>1797</v>
      </c>
      <c r="AP532" s="11" t="s">
        <v>2586</v>
      </c>
      <c r="AQ532" s="109" t="s">
        <v>24</v>
      </c>
      <c r="AR532" s="109" t="s">
        <v>23</v>
      </c>
      <c r="AS532" s="109" t="s">
        <v>2580</v>
      </c>
      <c r="AT532" s="11" t="s">
        <v>22</v>
      </c>
      <c r="AU532" s="11" t="s">
        <v>22</v>
      </c>
      <c r="AV532" s="11" t="s">
        <v>22</v>
      </c>
      <c r="AW532" s="11" t="s">
        <v>22</v>
      </c>
      <c r="AX532" s="109" t="s">
        <v>961</v>
      </c>
      <c r="AY532" s="15" t="s">
        <v>2587</v>
      </c>
      <c r="AZ532" s="15" t="str">
        <f t="shared" si="723"/>
        <v>10</v>
      </c>
      <c r="BA532" s="15">
        <v>10</v>
      </c>
      <c r="BB532" s="15">
        <v>10</v>
      </c>
      <c r="BC532" s="109" t="s">
        <v>961</v>
      </c>
      <c r="BD532" s="15" t="s">
        <v>2600</v>
      </c>
      <c r="BE532" s="11" t="str">
        <f t="shared" si="724"/>
        <v>33</v>
      </c>
      <c r="BF532" s="11" t="str">
        <f t="shared" ref="BF532:BF535" si="725">MID(LEFT(BD532,FIND("–",BD532)-1),FIND("(",BD532)+1,LEN(BD532))</f>
        <v>19</v>
      </c>
      <c r="BG532" s="11" t="str">
        <f t="shared" ref="BG532:BG535" si="726">MID(LEFT(BD532,FIND(")",BD532)-1),FIND("–",BD532)+1,LEN(BD532))</f>
        <v>58</v>
      </c>
      <c r="BH532" s="11" t="s">
        <v>22</v>
      </c>
      <c r="BI532" s="25" t="s">
        <v>22</v>
      </c>
      <c r="BJ532" s="181"/>
      <c r="BK532" s="181"/>
      <c r="BL532" s="181"/>
      <c r="BM532" s="181"/>
      <c r="BN532" s="181"/>
      <c r="BO532" s="181"/>
      <c r="BP532" s="181"/>
      <c r="BQ532" s="181"/>
      <c r="BR532" s="181"/>
      <c r="BS532" s="181"/>
      <c r="BT532" s="181"/>
      <c r="BU532" s="181"/>
      <c r="BV532" s="181"/>
      <c r="BW532" s="181"/>
      <c r="BX532" s="181"/>
      <c r="BY532" s="181"/>
      <c r="BZ532" s="181"/>
      <c r="CA532" s="181"/>
      <c r="CB532" s="181"/>
      <c r="CC532" s="181"/>
      <c r="CD532" s="160"/>
      <c r="CE532" s="181"/>
      <c r="CF532" s="181"/>
      <c r="CG532" s="181"/>
      <c r="CH532" s="160"/>
      <c r="CI532" s="181"/>
      <c r="CJ532" s="181"/>
      <c r="CK532" s="181"/>
      <c r="CL532" s="181"/>
      <c r="CM532" s="181"/>
      <c r="CN532" s="181"/>
      <c r="CO532" s="181"/>
      <c r="CP532" s="181"/>
      <c r="CQ532" s="181"/>
      <c r="CR532" s="181"/>
      <c r="CS532" s="181"/>
      <c r="CT532" s="181"/>
      <c r="CU532" s="181"/>
      <c r="CV532" s="110"/>
      <c r="CW532" s="181" t="s">
        <v>2619</v>
      </c>
      <c r="CX532" s="181"/>
      <c r="CY532" s="181"/>
      <c r="CZ532" s="110"/>
    </row>
    <row r="533" spans="1:105" s="109" customFormat="1">
      <c r="A533" s="116" t="s">
        <v>2532</v>
      </c>
      <c r="L533" s="110"/>
      <c r="N533" s="131"/>
      <c r="Z533" s="111"/>
      <c r="AE533" s="110"/>
      <c r="AI533" s="110"/>
      <c r="AJ533" s="109" t="s">
        <v>27</v>
      </c>
      <c r="AK533" s="109" t="s">
        <v>2577</v>
      </c>
      <c r="AL533" s="109">
        <v>3</v>
      </c>
      <c r="AM533" s="17" t="s">
        <v>2582</v>
      </c>
      <c r="AN533" s="11" t="s">
        <v>44</v>
      </c>
      <c r="AO533" s="11" t="s">
        <v>1797</v>
      </c>
      <c r="AP533" s="11" t="s">
        <v>2586</v>
      </c>
      <c r="AQ533" s="109" t="s">
        <v>24</v>
      </c>
      <c r="AR533" s="109" t="s">
        <v>23</v>
      </c>
      <c r="AS533" s="109" t="s">
        <v>2580</v>
      </c>
      <c r="AT533" s="11" t="s">
        <v>22</v>
      </c>
      <c r="AU533" s="11" t="s">
        <v>22</v>
      </c>
      <c r="AV533" s="11" t="s">
        <v>22</v>
      </c>
      <c r="AW533" s="11" t="s">
        <v>22</v>
      </c>
      <c r="AX533" s="109" t="s">
        <v>961</v>
      </c>
      <c r="AY533" s="15" t="s">
        <v>2587</v>
      </c>
      <c r="AZ533" s="15" t="str">
        <f t="shared" si="723"/>
        <v>10</v>
      </c>
      <c r="BA533" s="15">
        <v>10</v>
      </c>
      <c r="BB533" s="15">
        <v>10</v>
      </c>
      <c r="BC533" s="109" t="s">
        <v>961</v>
      </c>
      <c r="BD533" s="15" t="s">
        <v>2601</v>
      </c>
      <c r="BE533" s="11" t="str">
        <f t="shared" si="724"/>
        <v>73</v>
      </c>
      <c r="BF533" s="11" t="str">
        <f t="shared" si="725"/>
        <v>38</v>
      </c>
      <c r="BG533" s="11" t="str">
        <f t="shared" si="726"/>
        <v>132</v>
      </c>
      <c r="BH533" s="11" t="s">
        <v>22</v>
      </c>
      <c r="BI533" s="25" t="s">
        <v>22</v>
      </c>
      <c r="CD533" s="160"/>
      <c r="CH533" s="160"/>
      <c r="CV533" s="110"/>
      <c r="CZ533" s="110"/>
    </row>
    <row r="534" spans="1:105" s="109" customFormat="1">
      <c r="A534" s="116" t="s">
        <v>2532</v>
      </c>
      <c r="L534" s="110"/>
      <c r="N534" s="131"/>
      <c r="Z534" s="111"/>
      <c r="AE534" s="110"/>
      <c r="AI534" s="110"/>
      <c r="AJ534" s="109" t="s">
        <v>27</v>
      </c>
      <c r="AK534" s="109" t="s">
        <v>2578</v>
      </c>
      <c r="AL534" s="109">
        <v>4</v>
      </c>
      <c r="AM534" s="17" t="s">
        <v>2582</v>
      </c>
      <c r="AN534" s="11" t="s">
        <v>44</v>
      </c>
      <c r="AO534" s="11" t="s">
        <v>1797</v>
      </c>
      <c r="AP534" s="11" t="s">
        <v>2586</v>
      </c>
      <c r="AQ534" s="109" t="s">
        <v>24</v>
      </c>
      <c r="AR534" s="109" t="s">
        <v>23</v>
      </c>
      <c r="AS534" s="109" t="s">
        <v>2580</v>
      </c>
      <c r="AT534" s="11" t="s">
        <v>22</v>
      </c>
      <c r="AU534" s="11" t="s">
        <v>22</v>
      </c>
      <c r="AV534" s="11" t="s">
        <v>22</v>
      </c>
      <c r="AW534" s="11" t="s">
        <v>22</v>
      </c>
      <c r="AX534" s="109" t="s">
        <v>961</v>
      </c>
      <c r="AY534" s="15" t="s">
        <v>2587</v>
      </c>
      <c r="AZ534" s="15" t="str">
        <f t="shared" si="723"/>
        <v>10</v>
      </c>
      <c r="BA534" s="15">
        <v>10</v>
      </c>
      <c r="BB534" s="15">
        <v>10</v>
      </c>
      <c r="BC534" s="109" t="s">
        <v>961</v>
      </c>
      <c r="BD534" s="15" t="s">
        <v>2602</v>
      </c>
      <c r="BE534" s="11" t="str">
        <f t="shared" si="724"/>
        <v>54</v>
      </c>
      <c r="BF534" s="11" t="str">
        <f t="shared" si="725"/>
        <v>25</v>
      </c>
      <c r="BG534" s="11" t="str">
        <f t="shared" si="726"/>
        <v>114</v>
      </c>
      <c r="BH534" s="11" t="s">
        <v>22</v>
      </c>
      <c r="BI534" s="25" t="s">
        <v>22</v>
      </c>
      <c r="CD534" s="160"/>
      <c r="CH534" s="160"/>
      <c r="CV534" s="110"/>
      <c r="CZ534" s="110"/>
    </row>
    <row r="535" spans="1:105" s="109" customFormat="1">
      <c r="A535" s="116" t="s">
        <v>2532</v>
      </c>
      <c r="L535" s="110"/>
      <c r="N535" s="131"/>
      <c r="Z535" s="111"/>
      <c r="AE535" s="110"/>
      <c r="AI535" s="110"/>
      <c r="AJ535" s="109" t="s">
        <v>27</v>
      </c>
      <c r="AK535" s="109" t="s">
        <v>2579</v>
      </c>
      <c r="AL535" s="109">
        <v>5</v>
      </c>
      <c r="AM535" s="17" t="s">
        <v>2582</v>
      </c>
      <c r="AN535" s="11" t="s">
        <v>44</v>
      </c>
      <c r="AO535" s="11" t="s">
        <v>1797</v>
      </c>
      <c r="AP535" s="11" t="s">
        <v>2586</v>
      </c>
      <c r="AQ535" s="109" t="s">
        <v>24</v>
      </c>
      <c r="AR535" s="109" t="s">
        <v>23</v>
      </c>
      <c r="AS535" s="109" t="s">
        <v>2580</v>
      </c>
      <c r="AT535" s="11" t="s">
        <v>22</v>
      </c>
      <c r="AU535" s="11" t="s">
        <v>22</v>
      </c>
      <c r="AV535" s="11" t="s">
        <v>22</v>
      </c>
      <c r="AW535" s="11" t="s">
        <v>22</v>
      </c>
      <c r="AX535" s="109" t="s">
        <v>961</v>
      </c>
      <c r="AY535" s="15" t="s">
        <v>2587</v>
      </c>
      <c r="AZ535" s="15" t="str">
        <f t="shared" si="723"/>
        <v>10</v>
      </c>
      <c r="BA535" s="15">
        <v>10</v>
      </c>
      <c r="BB535" s="15">
        <v>10</v>
      </c>
      <c r="BC535" s="109" t="s">
        <v>961</v>
      </c>
      <c r="BD535" s="15" t="s">
        <v>2603</v>
      </c>
      <c r="BE535" s="11" t="str">
        <f t="shared" si="724"/>
        <v>311</v>
      </c>
      <c r="BF535" s="11" t="str">
        <f t="shared" si="725"/>
        <v>150</v>
      </c>
      <c r="BG535" s="11" t="str">
        <f t="shared" si="726"/>
        <v>581</v>
      </c>
      <c r="BH535" s="11" t="s">
        <v>22</v>
      </c>
      <c r="BI535" s="25" t="s">
        <v>22</v>
      </c>
      <c r="CD535" s="160"/>
      <c r="CH535" s="160"/>
      <c r="CV535" s="110"/>
      <c r="CZ535" s="110"/>
    </row>
    <row r="536" spans="1:105" s="109" customFormat="1">
      <c r="A536" s="116" t="s">
        <v>2532</v>
      </c>
      <c r="L536" s="110"/>
      <c r="N536" s="131"/>
      <c r="Z536" s="111"/>
      <c r="AE536" s="110"/>
      <c r="AI536" s="110"/>
      <c r="AJ536" s="109" t="s">
        <v>27</v>
      </c>
      <c r="AK536" s="109" t="s">
        <v>2575</v>
      </c>
      <c r="AL536" s="109">
        <v>1</v>
      </c>
      <c r="AM536" s="17" t="s">
        <v>2583</v>
      </c>
      <c r="AN536" s="11" t="s">
        <v>44</v>
      </c>
      <c r="AO536" s="11" t="s">
        <v>1797</v>
      </c>
      <c r="AP536" s="11" t="s">
        <v>2586</v>
      </c>
      <c r="AQ536" s="109" t="s">
        <v>24</v>
      </c>
      <c r="AR536" s="109" t="s">
        <v>23</v>
      </c>
      <c r="AS536" s="109" t="s">
        <v>2580</v>
      </c>
      <c r="AT536" s="11" t="s">
        <v>22</v>
      </c>
      <c r="AU536" s="11" t="s">
        <v>22</v>
      </c>
      <c r="AV536" s="11" t="s">
        <v>22</v>
      </c>
      <c r="AW536" s="11" t="s">
        <v>22</v>
      </c>
      <c r="AX536" s="109" t="s">
        <v>961</v>
      </c>
      <c r="AY536" s="15" t="s">
        <v>2587</v>
      </c>
      <c r="AZ536" s="15" t="str">
        <f t="shared" si="723"/>
        <v>10</v>
      </c>
      <c r="BA536" s="15">
        <v>10</v>
      </c>
      <c r="BB536" s="15">
        <v>10</v>
      </c>
      <c r="BC536" s="109" t="s">
        <v>961</v>
      </c>
      <c r="BD536" s="15" t="s">
        <v>2587</v>
      </c>
      <c r="BE536" s="11" t="str">
        <f t="shared" ref="BE536:BE540" si="727">LEFT(BD536,FIND(" ", BD536)-1)</f>
        <v>10</v>
      </c>
      <c r="BF536" s="15">
        <v>10</v>
      </c>
      <c r="BG536" s="15">
        <v>10</v>
      </c>
      <c r="BH536" s="11" t="s">
        <v>22</v>
      </c>
      <c r="BI536" s="25" t="s">
        <v>22</v>
      </c>
      <c r="CD536" s="160"/>
      <c r="CH536" s="160"/>
      <c r="CV536" s="110"/>
      <c r="CZ536" s="110"/>
      <c r="DA536" s="109" t="s">
        <v>68</v>
      </c>
    </row>
    <row r="537" spans="1:105" s="109" customFormat="1">
      <c r="A537" s="116" t="s">
        <v>2532</v>
      </c>
      <c r="L537" s="110"/>
      <c r="N537" s="131"/>
      <c r="Z537" s="111"/>
      <c r="AE537" s="110"/>
      <c r="AI537" s="110"/>
      <c r="AJ537" s="109" t="s">
        <v>27</v>
      </c>
      <c r="AK537" s="109" t="s">
        <v>2576</v>
      </c>
      <c r="AL537" s="109">
        <v>2</v>
      </c>
      <c r="AM537" s="17" t="s">
        <v>2583</v>
      </c>
      <c r="AN537" s="11" t="s">
        <v>44</v>
      </c>
      <c r="AO537" s="11" t="s">
        <v>1797</v>
      </c>
      <c r="AP537" s="11" t="s">
        <v>2586</v>
      </c>
      <c r="AQ537" s="109" t="s">
        <v>24</v>
      </c>
      <c r="AR537" s="109" t="s">
        <v>23</v>
      </c>
      <c r="AS537" s="109" t="s">
        <v>2580</v>
      </c>
      <c r="AT537" s="11" t="s">
        <v>22</v>
      </c>
      <c r="AU537" s="11" t="s">
        <v>22</v>
      </c>
      <c r="AV537" s="11" t="s">
        <v>22</v>
      </c>
      <c r="AW537" s="11" t="s">
        <v>22</v>
      </c>
      <c r="AX537" s="109" t="s">
        <v>961</v>
      </c>
      <c r="AY537" s="15" t="s">
        <v>2587</v>
      </c>
      <c r="AZ537" s="15" t="str">
        <f t="shared" si="723"/>
        <v>10</v>
      </c>
      <c r="BA537" s="15">
        <v>10</v>
      </c>
      <c r="BB537" s="15">
        <v>10</v>
      </c>
      <c r="BC537" s="109" t="s">
        <v>961</v>
      </c>
      <c r="BD537" s="15" t="s">
        <v>2604</v>
      </c>
      <c r="BE537" s="11" t="str">
        <f t="shared" si="727"/>
        <v>31</v>
      </c>
      <c r="BF537" s="11" t="str">
        <f t="shared" ref="BF537:BF540" si="728">MID(LEFT(BD537,FIND("–",BD537)-1),FIND("(",BD537)+1,LEN(BD537))</f>
        <v>1</v>
      </c>
      <c r="BG537" s="11" t="str">
        <f t="shared" ref="BG537:BG540" si="729">MID(LEFT(BD537,FIND(")",BD537)-1),FIND("–",BD537)+1,LEN(BD537))</f>
        <v>1,520</v>
      </c>
      <c r="BH537" s="11" t="s">
        <v>22</v>
      </c>
      <c r="BI537" s="25" t="s">
        <v>22</v>
      </c>
      <c r="CD537" s="160"/>
      <c r="CH537" s="160"/>
      <c r="CV537" s="110"/>
      <c r="CZ537" s="110"/>
    </row>
    <row r="538" spans="1:105" s="109" customFormat="1">
      <c r="A538" s="116" t="s">
        <v>2532</v>
      </c>
      <c r="L538" s="110"/>
      <c r="N538" s="131"/>
      <c r="Z538" s="111"/>
      <c r="AE538" s="110"/>
      <c r="AI538" s="110"/>
      <c r="AJ538" s="109" t="s">
        <v>27</v>
      </c>
      <c r="AK538" s="109" t="s">
        <v>2577</v>
      </c>
      <c r="AL538" s="109">
        <v>3</v>
      </c>
      <c r="AM538" s="17" t="s">
        <v>2583</v>
      </c>
      <c r="AN538" s="11" t="s">
        <v>44</v>
      </c>
      <c r="AO538" s="11" t="s">
        <v>1797</v>
      </c>
      <c r="AP538" s="11" t="s">
        <v>2586</v>
      </c>
      <c r="AQ538" s="109" t="s">
        <v>24</v>
      </c>
      <c r="AR538" s="109" t="s">
        <v>23</v>
      </c>
      <c r="AS538" s="109" t="s">
        <v>2580</v>
      </c>
      <c r="AT538" s="11" t="s">
        <v>22</v>
      </c>
      <c r="AU538" s="11" t="s">
        <v>22</v>
      </c>
      <c r="AV538" s="11" t="s">
        <v>22</v>
      </c>
      <c r="AW538" s="11" t="s">
        <v>22</v>
      </c>
      <c r="AX538" s="109" t="s">
        <v>961</v>
      </c>
      <c r="AY538" s="15" t="s">
        <v>2599</v>
      </c>
      <c r="AZ538" s="15" t="str">
        <f t="shared" si="723"/>
        <v>10</v>
      </c>
      <c r="BA538" s="11" t="str">
        <f t="shared" ref="BA538" si="730">MID(LEFT(AY538,FIND("–",AY538)-1),FIND("(",AY538)+1,LEN(AY538))</f>
        <v>7</v>
      </c>
      <c r="BB538" s="11" t="str">
        <f t="shared" ref="BB538" si="731">MID(LEFT(AY538,FIND(")",AY538)-1),FIND("–",AY538)+1,LEN(AY538))</f>
        <v>16</v>
      </c>
      <c r="BC538" s="109" t="s">
        <v>961</v>
      </c>
      <c r="BD538" s="15" t="s">
        <v>2605</v>
      </c>
      <c r="BE538" s="11" t="str">
        <f t="shared" si="727"/>
        <v>32</v>
      </c>
      <c r="BF538" s="11" t="str">
        <f t="shared" si="728"/>
        <v>9</v>
      </c>
      <c r="BG538" s="11" t="str">
        <f t="shared" si="729"/>
        <v>128</v>
      </c>
      <c r="BH538" s="11" t="s">
        <v>22</v>
      </c>
      <c r="BI538" s="25" t="s">
        <v>22</v>
      </c>
      <c r="CD538" s="160"/>
      <c r="CH538" s="160"/>
      <c r="CV538" s="110"/>
      <c r="CZ538" s="110"/>
    </row>
    <row r="539" spans="1:105" s="109" customFormat="1">
      <c r="A539" s="116" t="s">
        <v>2532</v>
      </c>
      <c r="L539" s="110"/>
      <c r="N539" s="131"/>
      <c r="Z539" s="111"/>
      <c r="AE539" s="110"/>
      <c r="AI539" s="110"/>
      <c r="AJ539" s="109" t="s">
        <v>27</v>
      </c>
      <c r="AK539" s="109" t="s">
        <v>2578</v>
      </c>
      <c r="AL539" s="109">
        <v>4</v>
      </c>
      <c r="AM539" s="17" t="s">
        <v>2583</v>
      </c>
      <c r="AN539" s="11" t="s">
        <v>44</v>
      </c>
      <c r="AO539" s="11" t="s">
        <v>1797</v>
      </c>
      <c r="AP539" s="11" t="s">
        <v>2586</v>
      </c>
      <c r="AQ539" s="109" t="s">
        <v>24</v>
      </c>
      <c r="AR539" s="109" t="s">
        <v>23</v>
      </c>
      <c r="AS539" s="109" t="s">
        <v>2580</v>
      </c>
      <c r="AT539" s="11" t="s">
        <v>22</v>
      </c>
      <c r="AU539" s="11" t="s">
        <v>22</v>
      </c>
      <c r="AV539" s="11" t="s">
        <v>22</v>
      </c>
      <c r="AW539" s="11" t="s">
        <v>22</v>
      </c>
      <c r="AX539" s="109" t="s">
        <v>961</v>
      </c>
      <c r="AY539" s="15" t="s">
        <v>2587</v>
      </c>
      <c r="AZ539" s="15" t="str">
        <f t="shared" si="723"/>
        <v>10</v>
      </c>
      <c r="BA539" s="15">
        <v>10</v>
      </c>
      <c r="BB539" s="15">
        <v>10</v>
      </c>
      <c r="BC539" s="109" t="s">
        <v>961</v>
      </c>
      <c r="BD539" s="15" t="s">
        <v>2606</v>
      </c>
      <c r="BE539" s="11" t="str">
        <f t="shared" si="727"/>
        <v>23</v>
      </c>
      <c r="BF539" s="11" t="str">
        <f t="shared" si="728"/>
        <v>9</v>
      </c>
      <c r="BG539" s="11" t="str">
        <f t="shared" si="729"/>
        <v>65</v>
      </c>
      <c r="BH539" s="11" t="s">
        <v>22</v>
      </c>
      <c r="BI539" s="25" t="s">
        <v>22</v>
      </c>
      <c r="CD539" s="160"/>
      <c r="CH539" s="160"/>
      <c r="CV539" s="110"/>
      <c r="CZ539" s="110"/>
    </row>
    <row r="540" spans="1:105" s="109" customFormat="1">
      <c r="A540" s="116" t="s">
        <v>2532</v>
      </c>
      <c r="L540" s="110"/>
      <c r="N540" s="131"/>
      <c r="Z540" s="111"/>
      <c r="AE540" s="110"/>
      <c r="AI540" s="110"/>
      <c r="AJ540" s="109" t="s">
        <v>27</v>
      </c>
      <c r="AK540" s="109" t="s">
        <v>2579</v>
      </c>
      <c r="AL540" s="109">
        <v>5</v>
      </c>
      <c r="AM540" s="17" t="s">
        <v>2583</v>
      </c>
      <c r="AN540" s="11" t="s">
        <v>44</v>
      </c>
      <c r="AO540" s="11" t="s">
        <v>1797</v>
      </c>
      <c r="AP540" s="11" t="s">
        <v>2586</v>
      </c>
      <c r="AQ540" s="109" t="s">
        <v>24</v>
      </c>
      <c r="AR540" s="109" t="s">
        <v>23</v>
      </c>
      <c r="AS540" s="109" t="s">
        <v>2580</v>
      </c>
      <c r="AT540" s="11" t="s">
        <v>22</v>
      </c>
      <c r="AU540" s="11" t="s">
        <v>22</v>
      </c>
      <c r="AV540" s="11" t="s">
        <v>22</v>
      </c>
      <c r="AW540" s="11" t="s">
        <v>22</v>
      </c>
      <c r="AX540" s="109" t="s">
        <v>961</v>
      </c>
      <c r="AY540" s="15" t="s">
        <v>2587</v>
      </c>
      <c r="AZ540" s="15" t="str">
        <f t="shared" si="723"/>
        <v>10</v>
      </c>
      <c r="BA540" s="15">
        <v>10</v>
      </c>
      <c r="BB540" s="15">
        <v>10</v>
      </c>
      <c r="BC540" s="109" t="s">
        <v>961</v>
      </c>
      <c r="BD540" s="15" t="s">
        <v>2607</v>
      </c>
      <c r="BE540" s="11" t="str">
        <f t="shared" si="727"/>
        <v>39</v>
      </c>
      <c r="BF540" s="11" t="str">
        <f t="shared" si="728"/>
        <v>10</v>
      </c>
      <c r="BG540" s="11" t="str">
        <f t="shared" si="729"/>
        <v>145</v>
      </c>
      <c r="BH540" s="11" t="s">
        <v>22</v>
      </c>
      <c r="BI540" s="25" t="s">
        <v>22</v>
      </c>
      <c r="CD540" s="160"/>
      <c r="CH540" s="160"/>
      <c r="CV540" s="110"/>
      <c r="CZ540" s="110"/>
    </row>
    <row r="541" spans="1:105" s="109" customFormat="1">
      <c r="A541" s="116" t="s">
        <v>2532</v>
      </c>
      <c r="L541" s="110"/>
      <c r="N541" s="131"/>
      <c r="Z541" s="111"/>
      <c r="AE541" s="110"/>
      <c r="AI541" s="110"/>
      <c r="AJ541" s="109" t="s">
        <v>27</v>
      </c>
      <c r="AK541" s="109" t="s">
        <v>2376</v>
      </c>
      <c r="AL541" s="109">
        <v>1</v>
      </c>
      <c r="AM541" s="17" t="s">
        <v>2584</v>
      </c>
      <c r="AN541" s="11" t="s">
        <v>44</v>
      </c>
      <c r="AO541" s="11" t="s">
        <v>1797</v>
      </c>
      <c r="AP541" s="11" t="s">
        <v>2586</v>
      </c>
      <c r="AQ541" s="109" t="s">
        <v>24</v>
      </c>
      <c r="AR541" s="109" t="s">
        <v>23</v>
      </c>
      <c r="AS541" s="109" t="s">
        <v>487</v>
      </c>
      <c r="AT541" s="11" t="s">
        <v>22</v>
      </c>
      <c r="AU541" s="11" t="s">
        <v>22</v>
      </c>
      <c r="AV541" s="11" t="s">
        <v>22</v>
      </c>
      <c r="AW541" s="11" t="s">
        <v>22</v>
      </c>
      <c r="AX541" s="109" t="s">
        <v>961</v>
      </c>
      <c r="AY541" s="15" t="s">
        <v>2589</v>
      </c>
      <c r="AZ541" s="15" t="str">
        <f t="shared" ref="AZ541:AZ550" si="732">LEFT(AY541,FIND(" ", AY541)-1)</f>
        <v>10</v>
      </c>
      <c r="BA541" s="11" t="str">
        <f t="shared" ref="BA541" si="733">MID(LEFT(AY541,FIND("–",AY541)-1),FIND("(",AY541)+1,LEN(AY541))</f>
        <v>10</v>
      </c>
      <c r="BB541" s="11" t="str">
        <f t="shared" ref="BB541" si="734">MID(LEFT(AY541,FIND(")",AY541)-1),FIND("–",AY541)+1,LEN(AY541))</f>
        <v>12</v>
      </c>
      <c r="BC541" s="109" t="s">
        <v>961</v>
      </c>
      <c r="BD541" s="15" t="s">
        <v>2590</v>
      </c>
      <c r="BE541" s="11" t="str">
        <f t="shared" ref="BE541:BE550" si="735">LEFT(BD541,FIND(" ", BD541)-1)</f>
        <v>26</v>
      </c>
      <c r="BF541" s="11" t="str">
        <f t="shared" ref="BF541:BF544" si="736">MID(LEFT(BD541,FIND("–",BD541)-1),FIND("(",BD541)+1,LEN(BD541))</f>
        <v>14</v>
      </c>
      <c r="BG541" s="11" t="str">
        <f t="shared" ref="BG541:BG544" si="737">MID(LEFT(BD541,FIND(")",BD541)-1),FIND("–",BD541)+1,LEN(BD541))</f>
        <v>46</v>
      </c>
      <c r="BH541" s="11" t="s">
        <v>22</v>
      </c>
      <c r="BI541" s="25" t="s">
        <v>22</v>
      </c>
      <c r="CD541" s="160"/>
      <c r="CH541" s="160"/>
      <c r="CV541" s="110"/>
      <c r="CZ541" s="110"/>
      <c r="DA541" s="109" t="s">
        <v>68</v>
      </c>
    </row>
    <row r="542" spans="1:105" s="109" customFormat="1">
      <c r="A542" s="116" t="s">
        <v>2532</v>
      </c>
      <c r="L542" s="110"/>
      <c r="N542" s="131"/>
      <c r="Z542" s="111"/>
      <c r="AE542" s="110"/>
      <c r="AI542" s="110"/>
      <c r="AJ542" s="109" t="s">
        <v>27</v>
      </c>
      <c r="AK542" s="109" t="s">
        <v>2558</v>
      </c>
      <c r="AL542" s="109">
        <v>2</v>
      </c>
      <c r="AM542" s="17" t="s">
        <v>2584</v>
      </c>
      <c r="AN542" s="11" t="s">
        <v>44</v>
      </c>
      <c r="AO542" s="11" t="s">
        <v>1797</v>
      </c>
      <c r="AP542" s="11" t="s">
        <v>2586</v>
      </c>
      <c r="AQ542" s="109" t="s">
        <v>24</v>
      </c>
      <c r="AR542" s="109" t="s">
        <v>23</v>
      </c>
      <c r="AS542" s="109" t="s">
        <v>487</v>
      </c>
      <c r="AT542" s="11" t="s">
        <v>22</v>
      </c>
      <c r="AU542" s="11" t="s">
        <v>22</v>
      </c>
      <c r="AV542" s="11" t="s">
        <v>22</v>
      </c>
      <c r="AW542" s="11" t="s">
        <v>22</v>
      </c>
      <c r="AX542" s="109" t="s">
        <v>961</v>
      </c>
      <c r="AY542" s="15" t="s">
        <v>2587</v>
      </c>
      <c r="AZ542" s="15" t="str">
        <f t="shared" si="732"/>
        <v>10</v>
      </c>
      <c r="BA542" s="15">
        <v>10</v>
      </c>
      <c r="BB542" s="15">
        <v>10</v>
      </c>
      <c r="BC542" s="109" t="s">
        <v>961</v>
      </c>
      <c r="BD542" s="15" t="s">
        <v>2591</v>
      </c>
      <c r="BE542" s="11" t="str">
        <f t="shared" si="735"/>
        <v>1,561</v>
      </c>
      <c r="BF542" s="11" t="str">
        <f t="shared" si="736"/>
        <v>775</v>
      </c>
      <c r="BG542" s="11" t="str">
        <f t="shared" si="737"/>
        <v>2,976</v>
      </c>
      <c r="BH542" s="11" t="s">
        <v>22</v>
      </c>
      <c r="BI542" s="25" t="s">
        <v>22</v>
      </c>
      <c r="CD542" s="160"/>
      <c r="CH542" s="160"/>
      <c r="CV542" s="110"/>
      <c r="CZ542" s="110"/>
    </row>
    <row r="543" spans="1:105" s="109" customFormat="1">
      <c r="A543" s="116" t="s">
        <v>2532</v>
      </c>
      <c r="L543" s="110"/>
      <c r="N543" s="131"/>
      <c r="Z543" s="111"/>
      <c r="AE543" s="110"/>
      <c r="AI543" s="110"/>
      <c r="AJ543" s="109" t="s">
        <v>27</v>
      </c>
      <c r="AK543" s="109" t="s">
        <v>2559</v>
      </c>
      <c r="AL543" s="109">
        <v>3</v>
      </c>
      <c r="AM543" s="17" t="s">
        <v>2584</v>
      </c>
      <c r="AN543" s="11" t="s">
        <v>44</v>
      </c>
      <c r="AO543" s="11" t="s">
        <v>1797</v>
      </c>
      <c r="AP543" s="11" t="s">
        <v>2586</v>
      </c>
      <c r="AQ543" s="109" t="s">
        <v>24</v>
      </c>
      <c r="AR543" s="109" t="s">
        <v>23</v>
      </c>
      <c r="AS543" s="109" t="s">
        <v>487</v>
      </c>
      <c r="AT543" s="11" t="s">
        <v>22</v>
      </c>
      <c r="AU543" s="11" t="s">
        <v>22</v>
      </c>
      <c r="AV543" s="11" t="s">
        <v>22</v>
      </c>
      <c r="AW543" s="11" t="s">
        <v>22</v>
      </c>
      <c r="AX543" s="109" t="s">
        <v>961</v>
      </c>
      <c r="AY543" s="15" t="s">
        <v>2587</v>
      </c>
      <c r="AZ543" s="15" t="str">
        <f t="shared" si="732"/>
        <v>10</v>
      </c>
      <c r="BA543" s="15">
        <v>10</v>
      </c>
      <c r="BB543" s="15">
        <v>10</v>
      </c>
      <c r="BC543" s="109" t="s">
        <v>961</v>
      </c>
      <c r="BD543" s="15" t="s">
        <v>2592</v>
      </c>
      <c r="BE543" s="11" t="str">
        <f t="shared" si="735"/>
        <v>4,458</v>
      </c>
      <c r="BF543" s="11" t="str">
        <f t="shared" si="736"/>
        <v>3,143</v>
      </c>
      <c r="BG543" s="11" t="str">
        <f t="shared" si="737"/>
        <v>5,679</v>
      </c>
      <c r="BH543" s="11" t="s">
        <v>22</v>
      </c>
      <c r="BI543" s="25" t="s">
        <v>22</v>
      </c>
      <c r="CD543" s="160"/>
      <c r="CH543" s="160"/>
      <c r="CV543" s="110"/>
      <c r="CZ543" s="110"/>
    </row>
    <row r="544" spans="1:105" s="109" customFormat="1">
      <c r="A544" s="116" t="s">
        <v>2532</v>
      </c>
      <c r="L544" s="110"/>
      <c r="N544" s="131"/>
      <c r="Z544" s="111"/>
      <c r="AE544" s="110"/>
      <c r="AI544" s="110"/>
      <c r="AJ544" s="109" t="s">
        <v>27</v>
      </c>
      <c r="AK544" s="109" t="s">
        <v>2560</v>
      </c>
      <c r="AL544" s="109">
        <v>4</v>
      </c>
      <c r="AM544" s="17" t="s">
        <v>2584</v>
      </c>
      <c r="AN544" s="11" t="s">
        <v>44</v>
      </c>
      <c r="AO544" s="11" t="s">
        <v>1797</v>
      </c>
      <c r="AP544" s="11" t="s">
        <v>2586</v>
      </c>
      <c r="AQ544" s="109" t="s">
        <v>24</v>
      </c>
      <c r="AR544" s="109" t="s">
        <v>23</v>
      </c>
      <c r="AS544" s="109" t="s">
        <v>487</v>
      </c>
      <c r="AT544" s="11" t="s">
        <v>22</v>
      </c>
      <c r="AU544" s="11" t="s">
        <v>22</v>
      </c>
      <c r="AV544" s="11" t="s">
        <v>22</v>
      </c>
      <c r="AW544" s="11" t="s">
        <v>22</v>
      </c>
      <c r="AX544" s="109" t="s">
        <v>961</v>
      </c>
      <c r="AY544" s="15" t="s">
        <v>2587</v>
      </c>
      <c r="AZ544" s="15" t="str">
        <f t="shared" si="732"/>
        <v>10</v>
      </c>
      <c r="BA544" s="15">
        <v>10</v>
      </c>
      <c r="BB544" s="15">
        <v>10</v>
      </c>
      <c r="BC544" s="109" t="s">
        <v>961</v>
      </c>
      <c r="BD544" s="15" t="s">
        <v>2593</v>
      </c>
      <c r="BE544" s="11" t="str">
        <f t="shared" si="735"/>
        <v>5,103</v>
      </c>
      <c r="BF544" s="11" t="str">
        <f t="shared" si="736"/>
        <v>3,796</v>
      </c>
      <c r="BG544" s="11" t="str">
        <f t="shared" si="737"/>
        <v>6,501</v>
      </c>
      <c r="BH544" s="11" t="s">
        <v>22</v>
      </c>
      <c r="BI544" s="25" t="s">
        <v>22</v>
      </c>
      <c r="CD544" s="160"/>
      <c r="CH544" s="160"/>
      <c r="CV544" s="110"/>
      <c r="CZ544" s="110"/>
    </row>
    <row r="545" spans="1:105" s="109" customFormat="1">
      <c r="A545" s="116" t="s">
        <v>2532</v>
      </c>
      <c r="L545" s="110"/>
      <c r="N545" s="131"/>
      <c r="Z545" s="111"/>
      <c r="AE545" s="110"/>
      <c r="AI545" s="110"/>
      <c r="AJ545" s="109" t="s">
        <v>27</v>
      </c>
      <c r="AK545" s="109" t="s">
        <v>2548</v>
      </c>
      <c r="AL545" s="109">
        <v>5</v>
      </c>
      <c r="AM545" s="17" t="s">
        <v>2584</v>
      </c>
      <c r="AN545" s="11" t="s">
        <v>44</v>
      </c>
      <c r="AO545" s="11" t="s">
        <v>1797</v>
      </c>
      <c r="AP545" s="11" t="s">
        <v>2586</v>
      </c>
      <c r="AQ545" s="109" t="s">
        <v>24</v>
      </c>
      <c r="AR545" s="109" t="s">
        <v>23</v>
      </c>
      <c r="AS545" s="109" t="s">
        <v>487</v>
      </c>
      <c r="AT545" s="11" t="s">
        <v>22</v>
      </c>
      <c r="AU545" s="11" t="s">
        <v>22</v>
      </c>
      <c r="AV545" s="11" t="s">
        <v>22</v>
      </c>
      <c r="AW545" s="11" t="s">
        <v>22</v>
      </c>
      <c r="AX545" s="109" t="s">
        <v>961</v>
      </c>
      <c r="AY545" s="15" t="s">
        <v>2587</v>
      </c>
      <c r="AZ545" s="15" t="str">
        <f t="shared" si="732"/>
        <v>10</v>
      </c>
      <c r="BA545" s="15">
        <v>10</v>
      </c>
      <c r="BB545" s="15">
        <v>10</v>
      </c>
      <c r="BC545" s="109" t="s">
        <v>961</v>
      </c>
      <c r="BD545" s="15" t="s">
        <v>2594</v>
      </c>
      <c r="BE545" s="11" t="str">
        <f t="shared" si="735"/>
        <v>8,744</v>
      </c>
      <c r="BF545" s="11" t="str">
        <f t="shared" ref="BF545:BF550" si="738">MID(LEFT(BD545,FIND("–",BD545)-1),FIND("(",BD545)+1,LEN(BD545))</f>
        <v>6,332</v>
      </c>
      <c r="BG545" s="11" t="str">
        <f t="shared" ref="BG545:BG550" si="739">MID(LEFT(BD545,FIND(")",BD545)-1),FIND("–",BD545)+1,LEN(BD545))</f>
        <v>10,843</v>
      </c>
      <c r="BH545" s="11" t="s">
        <v>22</v>
      </c>
      <c r="BI545" s="25" t="s">
        <v>22</v>
      </c>
      <c r="CD545" s="160"/>
      <c r="CH545" s="160"/>
      <c r="CV545" s="110"/>
      <c r="CZ545" s="110"/>
    </row>
    <row r="546" spans="1:105" s="109" customFormat="1">
      <c r="A546" s="116" t="s">
        <v>2532</v>
      </c>
      <c r="L546" s="110"/>
      <c r="N546" s="131"/>
      <c r="Z546" s="111"/>
      <c r="AE546" s="110"/>
      <c r="AI546" s="110"/>
      <c r="AJ546" s="109" t="s">
        <v>27</v>
      </c>
      <c r="AK546" s="109" t="s">
        <v>2376</v>
      </c>
      <c r="AL546" s="109">
        <v>1</v>
      </c>
      <c r="AM546" s="17" t="s">
        <v>2585</v>
      </c>
      <c r="AN546" s="11" t="s">
        <v>44</v>
      </c>
      <c r="AO546" s="11" t="s">
        <v>1797</v>
      </c>
      <c r="AP546" s="11" t="s">
        <v>2586</v>
      </c>
      <c r="AQ546" s="109" t="s">
        <v>24</v>
      </c>
      <c r="AR546" s="109" t="s">
        <v>23</v>
      </c>
      <c r="AS546" s="109" t="s">
        <v>487</v>
      </c>
      <c r="AT546" s="11" t="s">
        <v>22</v>
      </c>
      <c r="AU546" s="11" t="s">
        <v>22</v>
      </c>
      <c r="AV546" s="11" t="s">
        <v>22</v>
      </c>
      <c r="AW546" s="11" t="s">
        <v>22</v>
      </c>
      <c r="AX546" s="109" t="s">
        <v>961</v>
      </c>
      <c r="AY546" s="15" t="s">
        <v>2587</v>
      </c>
      <c r="AZ546" s="15" t="str">
        <f t="shared" si="732"/>
        <v>10</v>
      </c>
      <c r="BA546" s="50">
        <v>10</v>
      </c>
      <c r="BB546" s="50">
        <v>10</v>
      </c>
      <c r="BC546" s="109" t="s">
        <v>961</v>
      </c>
      <c r="BD546" s="15" t="s">
        <v>2587</v>
      </c>
      <c r="BE546" s="11" t="str">
        <f t="shared" si="735"/>
        <v>10</v>
      </c>
      <c r="BF546" s="50">
        <v>10</v>
      </c>
      <c r="BG546" s="50">
        <v>10</v>
      </c>
      <c r="BH546" s="11" t="s">
        <v>22</v>
      </c>
      <c r="BI546" s="25" t="s">
        <v>22</v>
      </c>
      <c r="BJ546" s="181"/>
      <c r="BK546" s="181"/>
      <c r="BL546" s="181"/>
      <c r="BM546" s="181"/>
      <c r="BN546" s="181"/>
      <c r="BO546" s="181"/>
      <c r="BP546" s="181"/>
      <c r="BQ546" s="181"/>
      <c r="BR546" s="181"/>
      <c r="BS546" s="181"/>
      <c r="BT546" s="181"/>
      <c r="BU546" s="181"/>
      <c r="BV546" s="181"/>
      <c r="BW546" s="181"/>
      <c r="BX546" s="181"/>
      <c r="BY546" s="181"/>
      <c r="BZ546" s="181"/>
      <c r="CA546" s="181"/>
      <c r="CB546" s="181"/>
      <c r="CC546" s="181"/>
      <c r="CD546" s="160"/>
      <c r="CE546" s="181"/>
      <c r="CF546" s="181"/>
      <c r="CG546" s="181"/>
      <c r="CH546" s="160"/>
      <c r="CI546" s="181"/>
      <c r="CJ546" s="181"/>
      <c r="CK546" s="181"/>
      <c r="CL546" s="181"/>
      <c r="CM546" s="181"/>
      <c r="CN546" s="181"/>
      <c r="CO546" s="181"/>
      <c r="CP546" s="181"/>
      <c r="CQ546" s="181"/>
      <c r="CR546" s="181"/>
      <c r="CS546" s="181"/>
      <c r="CT546" s="181"/>
      <c r="CU546" s="181"/>
      <c r="CV546" s="110"/>
      <c r="CW546" s="181"/>
      <c r="CX546" s="181"/>
      <c r="CY546" s="181"/>
      <c r="CZ546" s="110"/>
      <c r="DA546" s="109" t="s">
        <v>68</v>
      </c>
    </row>
    <row r="547" spans="1:105" s="181" customFormat="1">
      <c r="A547" s="116" t="s">
        <v>2532</v>
      </c>
      <c r="L547" s="110"/>
      <c r="N547" s="208"/>
      <c r="Z547" s="111"/>
      <c r="AE547" s="110"/>
      <c r="AI547" s="110"/>
      <c r="AJ547" s="181" t="s">
        <v>27</v>
      </c>
      <c r="AK547" s="109" t="s">
        <v>2558</v>
      </c>
      <c r="AL547" s="181">
        <v>2</v>
      </c>
      <c r="AM547" s="17" t="s">
        <v>2585</v>
      </c>
      <c r="AN547" s="11" t="s">
        <v>44</v>
      </c>
      <c r="AO547" s="11" t="s">
        <v>1797</v>
      </c>
      <c r="AP547" s="11" t="s">
        <v>2586</v>
      </c>
      <c r="AQ547" s="109" t="s">
        <v>24</v>
      </c>
      <c r="AR547" s="181" t="s">
        <v>23</v>
      </c>
      <c r="AS547" s="109" t="s">
        <v>487</v>
      </c>
      <c r="AT547" s="20" t="s">
        <v>22</v>
      </c>
      <c r="AU547" s="20" t="s">
        <v>22</v>
      </c>
      <c r="AV547" s="11" t="s">
        <v>22</v>
      </c>
      <c r="AW547" s="11" t="s">
        <v>22</v>
      </c>
      <c r="AX547" s="109" t="s">
        <v>961</v>
      </c>
      <c r="AY547" s="15" t="s">
        <v>2588</v>
      </c>
      <c r="AZ547" s="50" t="str">
        <f t="shared" si="732"/>
        <v>27</v>
      </c>
      <c r="BA547" s="20" t="str">
        <f t="shared" ref="BA547" si="740">MID(LEFT(AY547,FIND("–",AY547)-1),FIND("(",AY547)+1,LEN(AY547))</f>
        <v>5</v>
      </c>
      <c r="BB547" s="20" t="str">
        <f t="shared" ref="BB547" si="741">MID(LEFT(AY547,FIND(")",AY547)-1),FIND("–",AY547)+1,LEN(AY547))</f>
        <v>147</v>
      </c>
      <c r="BC547" s="109" t="s">
        <v>961</v>
      </c>
      <c r="BD547" s="15" t="s">
        <v>2595</v>
      </c>
      <c r="BE547" s="20" t="str">
        <f t="shared" si="735"/>
        <v>554</v>
      </c>
      <c r="BF547" s="20" t="str">
        <f t="shared" si="738"/>
        <v>30</v>
      </c>
      <c r="BG547" s="20" t="str">
        <f t="shared" si="739"/>
        <v>10,402</v>
      </c>
      <c r="BH547" s="20" t="s">
        <v>22</v>
      </c>
      <c r="BI547" s="25" t="s">
        <v>22</v>
      </c>
      <c r="CD547" s="160"/>
      <c r="CH547" s="160"/>
      <c r="CV547" s="110"/>
      <c r="CZ547" s="110"/>
    </row>
    <row r="548" spans="1:105" s="181" customFormat="1">
      <c r="A548" s="116" t="s">
        <v>2532</v>
      </c>
      <c r="L548" s="110"/>
      <c r="N548" s="208"/>
      <c r="Z548" s="111"/>
      <c r="AE548" s="110"/>
      <c r="AI548" s="110"/>
      <c r="AJ548" s="181" t="s">
        <v>27</v>
      </c>
      <c r="AK548" s="181" t="s">
        <v>2559</v>
      </c>
      <c r="AL548" s="181">
        <v>3</v>
      </c>
      <c r="AM548" s="17" t="s">
        <v>2585</v>
      </c>
      <c r="AN548" s="11" t="s">
        <v>44</v>
      </c>
      <c r="AO548" s="11" t="s">
        <v>1797</v>
      </c>
      <c r="AP548" s="11" t="s">
        <v>2586</v>
      </c>
      <c r="AQ548" s="109" t="s">
        <v>24</v>
      </c>
      <c r="AR548" s="181" t="s">
        <v>23</v>
      </c>
      <c r="AS548" s="109" t="s">
        <v>487</v>
      </c>
      <c r="AT548" s="20" t="s">
        <v>22</v>
      </c>
      <c r="AU548" s="20" t="s">
        <v>22</v>
      </c>
      <c r="AV548" s="11" t="s">
        <v>22</v>
      </c>
      <c r="AW548" s="11" t="s">
        <v>22</v>
      </c>
      <c r="AX548" s="109" t="s">
        <v>961</v>
      </c>
      <c r="AY548" s="15" t="s">
        <v>2587</v>
      </c>
      <c r="AZ548" s="50" t="str">
        <f t="shared" si="732"/>
        <v>10</v>
      </c>
      <c r="BA548" s="50">
        <v>10</v>
      </c>
      <c r="BB548" s="50">
        <v>10</v>
      </c>
      <c r="BC548" s="109" t="s">
        <v>961</v>
      </c>
      <c r="BD548" s="15" t="s">
        <v>2596</v>
      </c>
      <c r="BE548" s="20" t="str">
        <f t="shared" si="735"/>
        <v>3,848</v>
      </c>
      <c r="BF548" s="20" t="str">
        <f t="shared" si="738"/>
        <v>2,073</v>
      </c>
      <c r="BG548" s="20" t="str">
        <f t="shared" si="739"/>
        <v>6,589</v>
      </c>
      <c r="BH548" s="20" t="s">
        <v>22</v>
      </c>
      <c r="BI548" s="25" t="s">
        <v>22</v>
      </c>
      <c r="CD548" s="160"/>
      <c r="CH548" s="160"/>
      <c r="CV548" s="110"/>
      <c r="CZ548" s="110"/>
    </row>
    <row r="549" spans="1:105" s="181" customFormat="1">
      <c r="A549" s="116" t="s">
        <v>2532</v>
      </c>
      <c r="L549" s="110"/>
      <c r="N549" s="208"/>
      <c r="Z549" s="111"/>
      <c r="AE549" s="110"/>
      <c r="AI549" s="110"/>
      <c r="AJ549" s="181" t="s">
        <v>27</v>
      </c>
      <c r="AK549" s="181" t="s">
        <v>2560</v>
      </c>
      <c r="AL549" s="181">
        <v>4</v>
      </c>
      <c r="AM549" s="17" t="s">
        <v>2585</v>
      </c>
      <c r="AN549" s="11" t="s">
        <v>44</v>
      </c>
      <c r="AO549" s="11" t="s">
        <v>1797</v>
      </c>
      <c r="AP549" s="11" t="s">
        <v>2586</v>
      </c>
      <c r="AQ549" s="109" t="s">
        <v>24</v>
      </c>
      <c r="AR549" s="181" t="s">
        <v>23</v>
      </c>
      <c r="AS549" s="109" t="s">
        <v>487</v>
      </c>
      <c r="AT549" s="20" t="s">
        <v>22</v>
      </c>
      <c r="AU549" s="20" t="s">
        <v>22</v>
      </c>
      <c r="AV549" s="11" t="s">
        <v>22</v>
      </c>
      <c r="AW549" s="11" t="s">
        <v>22</v>
      </c>
      <c r="AX549" s="109" t="s">
        <v>961</v>
      </c>
      <c r="AY549" s="15" t="s">
        <v>2587</v>
      </c>
      <c r="AZ549" s="50" t="str">
        <f t="shared" si="732"/>
        <v>10</v>
      </c>
      <c r="BA549" s="50">
        <v>10</v>
      </c>
      <c r="BB549" s="50">
        <v>10</v>
      </c>
      <c r="BC549" s="109" t="s">
        <v>961</v>
      </c>
      <c r="BD549" s="15" t="s">
        <v>2597</v>
      </c>
      <c r="BE549" s="20" t="str">
        <f t="shared" si="735"/>
        <v>1,244</v>
      </c>
      <c r="BF549" s="20" t="str">
        <f t="shared" si="738"/>
        <v>307</v>
      </c>
      <c r="BG549" s="20" t="str">
        <f t="shared" si="739"/>
        <v>5,318</v>
      </c>
      <c r="BH549" s="20" t="s">
        <v>22</v>
      </c>
      <c r="BI549" s="25" t="s">
        <v>22</v>
      </c>
      <c r="CD549" s="160"/>
      <c r="CH549" s="160"/>
      <c r="CV549" s="110"/>
      <c r="CZ549" s="110"/>
    </row>
    <row r="550" spans="1:105" s="181" customFormat="1">
      <c r="A550" s="116" t="s">
        <v>2532</v>
      </c>
      <c r="L550" s="110"/>
      <c r="N550" s="208"/>
      <c r="Z550" s="111"/>
      <c r="AE550" s="110"/>
      <c r="AI550" s="110"/>
      <c r="AJ550" s="181" t="s">
        <v>27</v>
      </c>
      <c r="AK550" s="181" t="s">
        <v>2548</v>
      </c>
      <c r="AL550" s="181">
        <v>5</v>
      </c>
      <c r="AM550" s="17" t="s">
        <v>2585</v>
      </c>
      <c r="AN550" s="11" t="s">
        <v>44</v>
      </c>
      <c r="AO550" s="11" t="s">
        <v>1797</v>
      </c>
      <c r="AP550" s="11" t="s">
        <v>2586</v>
      </c>
      <c r="AQ550" s="109" t="s">
        <v>24</v>
      </c>
      <c r="AR550" s="181" t="s">
        <v>23</v>
      </c>
      <c r="AS550" s="109" t="s">
        <v>487</v>
      </c>
      <c r="AT550" s="20" t="s">
        <v>22</v>
      </c>
      <c r="AU550" s="20" t="s">
        <v>22</v>
      </c>
      <c r="AV550" s="11" t="s">
        <v>22</v>
      </c>
      <c r="AW550" s="11" t="s">
        <v>22</v>
      </c>
      <c r="AX550" s="109" t="s">
        <v>961</v>
      </c>
      <c r="AY550" s="15" t="s">
        <v>2587</v>
      </c>
      <c r="AZ550" s="15" t="str">
        <f t="shared" si="732"/>
        <v>10</v>
      </c>
      <c r="BA550" s="50">
        <v>10</v>
      </c>
      <c r="BB550" s="50">
        <v>10</v>
      </c>
      <c r="BC550" s="109" t="s">
        <v>961</v>
      </c>
      <c r="BD550" s="15" t="s">
        <v>2598</v>
      </c>
      <c r="BE550" s="11" t="str">
        <f t="shared" si="735"/>
        <v>9,879</v>
      </c>
      <c r="BF550" s="20" t="str">
        <f t="shared" si="738"/>
        <v>6,424</v>
      </c>
      <c r="BG550" s="20" t="str">
        <f t="shared" si="739"/>
        <v>14,015</v>
      </c>
      <c r="BH550" s="20" t="s">
        <v>22</v>
      </c>
      <c r="BI550" s="25" t="s">
        <v>22</v>
      </c>
      <c r="CD550" s="160"/>
      <c r="CH550" s="160"/>
      <c r="CV550" s="110"/>
      <c r="CZ550" s="110"/>
    </row>
    <row r="551" spans="1:105" s="109" customFormat="1">
      <c r="A551" s="116" t="s">
        <v>2532</v>
      </c>
      <c r="AJ551" s="109" t="s">
        <v>27</v>
      </c>
      <c r="AK551" s="109" t="s">
        <v>2575</v>
      </c>
      <c r="AL551" s="109">
        <v>1</v>
      </c>
      <c r="AM551" s="17" t="s">
        <v>2571</v>
      </c>
      <c r="AN551" s="11" t="s">
        <v>2553</v>
      </c>
      <c r="AO551" s="11" t="s">
        <v>2554</v>
      </c>
      <c r="AP551" s="11" t="s">
        <v>2555</v>
      </c>
      <c r="AQ551" s="109" t="s">
        <v>24</v>
      </c>
      <c r="AR551" s="109" t="s">
        <v>23</v>
      </c>
      <c r="AS551" s="109" t="s">
        <v>2580</v>
      </c>
      <c r="AT551" s="11" t="s">
        <v>22</v>
      </c>
      <c r="AU551" s="11" t="s">
        <v>22</v>
      </c>
      <c r="AV551" s="11" t="s">
        <v>22</v>
      </c>
      <c r="AW551" s="11" t="s">
        <v>22</v>
      </c>
      <c r="AX551" s="109" t="s">
        <v>961</v>
      </c>
      <c r="AY551" s="15" t="s">
        <v>2556</v>
      </c>
      <c r="AZ551" s="15" t="str">
        <f t="shared" ref="AZ551:AZ560" si="742">LEFT(AY551,FIND(" ", AY551)-1)</f>
        <v>5</v>
      </c>
      <c r="BA551" s="15">
        <v>5</v>
      </c>
      <c r="BB551" s="15">
        <v>5</v>
      </c>
      <c r="BC551" s="109" t="s">
        <v>961</v>
      </c>
      <c r="BD551" s="15" t="s">
        <v>2556</v>
      </c>
      <c r="BE551" s="11" t="str">
        <f t="shared" ref="BE551:BE560" si="743">LEFT(BD551,FIND(" ", BD551)-1)</f>
        <v>5</v>
      </c>
      <c r="BF551" s="15">
        <v>5</v>
      </c>
      <c r="BG551" s="15">
        <v>5</v>
      </c>
      <c r="BH551" s="11" t="s">
        <v>22</v>
      </c>
      <c r="BI551" s="25" t="s">
        <v>22</v>
      </c>
      <c r="DA551" s="109" t="s">
        <v>68</v>
      </c>
    </row>
    <row r="552" spans="1:105" s="181" customFormat="1">
      <c r="A552" s="116" t="s">
        <v>2532</v>
      </c>
      <c r="L552" s="110"/>
      <c r="N552" s="208"/>
      <c r="Z552" s="111"/>
      <c r="AE552" s="110"/>
      <c r="AI552" s="110"/>
      <c r="AJ552" s="181" t="s">
        <v>27</v>
      </c>
      <c r="AK552" s="109" t="s">
        <v>2576</v>
      </c>
      <c r="AL552" s="181">
        <v>2</v>
      </c>
      <c r="AM552" s="17" t="s">
        <v>2571</v>
      </c>
      <c r="AN552" s="11" t="s">
        <v>2553</v>
      </c>
      <c r="AO552" s="11" t="s">
        <v>2554</v>
      </c>
      <c r="AP552" s="11" t="s">
        <v>2555</v>
      </c>
      <c r="AQ552" s="109" t="s">
        <v>24</v>
      </c>
      <c r="AR552" s="181" t="s">
        <v>23</v>
      </c>
      <c r="AS552" s="109" t="s">
        <v>2580</v>
      </c>
      <c r="AT552" s="20" t="s">
        <v>22</v>
      </c>
      <c r="AU552" s="20" t="s">
        <v>22</v>
      </c>
      <c r="AV552" s="20" t="s">
        <v>22</v>
      </c>
      <c r="AW552" s="20" t="s">
        <v>22</v>
      </c>
      <c r="AX552" s="109" t="s">
        <v>961</v>
      </c>
      <c r="AY552" s="15" t="s">
        <v>2556</v>
      </c>
      <c r="AZ552" s="50" t="str">
        <f t="shared" si="742"/>
        <v>5</v>
      </c>
      <c r="BA552" s="50">
        <v>5</v>
      </c>
      <c r="BB552" s="50">
        <v>5</v>
      </c>
      <c r="BC552" s="109" t="s">
        <v>961</v>
      </c>
      <c r="BD552" s="15" t="s">
        <v>2556</v>
      </c>
      <c r="BE552" s="20" t="str">
        <f t="shared" si="743"/>
        <v>5</v>
      </c>
      <c r="BF552" s="15">
        <v>5</v>
      </c>
      <c r="BG552" s="15">
        <v>5</v>
      </c>
      <c r="BH552" s="20" t="s">
        <v>22</v>
      </c>
      <c r="BI552" s="25" t="s">
        <v>22</v>
      </c>
    </row>
    <row r="553" spans="1:105" s="181" customFormat="1">
      <c r="A553" s="116" t="s">
        <v>2532</v>
      </c>
      <c r="L553" s="110"/>
      <c r="N553" s="208"/>
      <c r="Z553" s="111"/>
      <c r="AE553" s="110"/>
      <c r="AI553" s="110"/>
      <c r="AJ553" s="181" t="s">
        <v>27</v>
      </c>
      <c r="AK553" s="181" t="s">
        <v>2577</v>
      </c>
      <c r="AL553" s="181">
        <v>3</v>
      </c>
      <c r="AM553" s="17" t="s">
        <v>2571</v>
      </c>
      <c r="AN553" s="11" t="s">
        <v>2553</v>
      </c>
      <c r="AO553" s="11" t="s">
        <v>2554</v>
      </c>
      <c r="AP553" s="11" t="s">
        <v>2555</v>
      </c>
      <c r="AQ553" s="109" t="s">
        <v>24</v>
      </c>
      <c r="AR553" s="181" t="s">
        <v>23</v>
      </c>
      <c r="AS553" s="109" t="s">
        <v>2580</v>
      </c>
      <c r="AT553" s="20" t="s">
        <v>22</v>
      </c>
      <c r="AU553" s="20" t="s">
        <v>22</v>
      </c>
      <c r="AV553" s="20" t="s">
        <v>22</v>
      </c>
      <c r="AW553" s="20" t="s">
        <v>22</v>
      </c>
      <c r="AX553" s="109" t="s">
        <v>961</v>
      </c>
      <c r="AY553" s="15" t="s">
        <v>2556</v>
      </c>
      <c r="AZ553" s="50" t="str">
        <f t="shared" si="742"/>
        <v>5</v>
      </c>
      <c r="BA553" s="50">
        <v>5</v>
      </c>
      <c r="BB553" s="50">
        <v>5</v>
      </c>
      <c r="BC553" s="109" t="s">
        <v>961</v>
      </c>
      <c r="BD553" s="15" t="s">
        <v>2556</v>
      </c>
      <c r="BE553" s="20" t="str">
        <f t="shared" si="743"/>
        <v>5</v>
      </c>
      <c r="BF553" s="15">
        <v>5</v>
      </c>
      <c r="BG553" s="15">
        <v>5</v>
      </c>
      <c r="BH553" s="20" t="s">
        <v>22</v>
      </c>
      <c r="BI553" s="25" t="s">
        <v>22</v>
      </c>
      <c r="CD553" s="160"/>
      <c r="CH553" s="160"/>
      <c r="CV553" s="110"/>
      <c r="CZ553" s="110"/>
    </row>
    <row r="554" spans="1:105" s="181" customFormat="1">
      <c r="A554" s="116" t="s">
        <v>2532</v>
      </c>
      <c r="L554" s="110"/>
      <c r="N554" s="208"/>
      <c r="Z554" s="111"/>
      <c r="AE554" s="110"/>
      <c r="AI554" s="110"/>
      <c r="AJ554" s="181" t="s">
        <v>27</v>
      </c>
      <c r="AK554" s="181" t="s">
        <v>2578</v>
      </c>
      <c r="AL554" s="181">
        <v>4</v>
      </c>
      <c r="AM554" s="17" t="s">
        <v>2571</v>
      </c>
      <c r="AN554" s="11" t="s">
        <v>2553</v>
      </c>
      <c r="AO554" s="11" t="s">
        <v>2554</v>
      </c>
      <c r="AP554" s="11" t="s">
        <v>2555</v>
      </c>
      <c r="AQ554" s="109" t="s">
        <v>24</v>
      </c>
      <c r="AR554" s="181" t="s">
        <v>23</v>
      </c>
      <c r="AS554" s="109" t="s">
        <v>2580</v>
      </c>
      <c r="AT554" s="20" t="s">
        <v>22</v>
      </c>
      <c r="AU554" s="20" t="s">
        <v>22</v>
      </c>
      <c r="AV554" s="20" t="s">
        <v>22</v>
      </c>
      <c r="AW554" s="20" t="s">
        <v>22</v>
      </c>
      <c r="AX554" s="109" t="s">
        <v>961</v>
      </c>
      <c r="AY554" s="15" t="s">
        <v>2556</v>
      </c>
      <c r="AZ554" s="50" t="str">
        <f t="shared" si="742"/>
        <v>5</v>
      </c>
      <c r="BA554" s="50">
        <v>5</v>
      </c>
      <c r="BB554" s="50">
        <v>5</v>
      </c>
      <c r="BC554" s="109" t="s">
        <v>961</v>
      </c>
      <c r="BD554" s="15" t="s">
        <v>2556</v>
      </c>
      <c r="BE554" s="20" t="str">
        <f t="shared" si="743"/>
        <v>5</v>
      </c>
      <c r="BF554" s="15">
        <v>5</v>
      </c>
      <c r="BG554" s="15">
        <v>5</v>
      </c>
      <c r="BH554" s="20" t="s">
        <v>22</v>
      </c>
      <c r="BI554" s="25" t="s">
        <v>22</v>
      </c>
      <c r="CD554" s="160"/>
      <c r="CH554" s="160"/>
      <c r="CV554" s="110"/>
      <c r="CZ554" s="110"/>
    </row>
    <row r="555" spans="1:105" s="181" customFormat="1">
      <c r="A555" s="116" t="s">
        <v>2532</v>
      </c>
      <c r="L555" s="110"/>
      <c r="N555" s="208"/>
      <c r="Z555" s="111"/>
      <c r="AE555" s="110"/>
      <c r="AI555" s="110"/>
      <c r="AJ555" s="181" t="s">
        <v>27</v>
      </c>
      <c r="AK555" s="181" t="s">
        <v>2579</v>
      </c>
      <c r="AL555" s="181">
        <v>5</v>
      </c>
      <c r="AM555" s="17" t="s">
        <v>2571</v>
      </c>
      <c r="AN555" s="11" t="s">
        <v>2553</v>
      </c>
      <c r="AO555" s="11" t="s">
        <v>2554</v>
      </c>
      <c r="AP555" s="11" t="s">
        <v>2555</v>
      </c>
      <c r="AQ555" s="109" t="s">
        <v>24</v>
      </c>
      <c r="AR555" s="181" t="s">
        <v>23</v>
      </c>
      <c r="AS555" s="109" t="s">
        <v>2580</v>
      </c>
      <c r="AT555" s="20" t="s">
        <v>22</v>
      </c>
      <c r="AU555" s="20" t="s">
        <v>22</v>
      </c>
      <c r="AV555" s="20" t="s">
        <v>22</v>
      </c>
      <c r="AW555" s="20" t="s">
        <v>22</v>
      </c>
      <c r="AX555" s="109" t="s">
        <v>961</v>
      </c>
      <c r="AY555" s="15" t="s">
        <v>2556</v>
      </c>
      <c r="AZ555" s="50" t="str">
        <f t="shared" si="742"/>
        <v>5</v>
      </c>
      <c r="BA555" s="50">
        <v>5</v>
      </c>
      <c r="BB555" s="50">
        <v>5</v>
      </c>
      <c r="BC555" s="109" t="s">
        <v>961</v>
      </c>
      <c r="BD555" s="15" t="s">
        <v>2581</v>
      </c>
      <c r="BE555" s="20" t="str">
        <f t="shared" si="743"/>
        <v>5.8</v>
      </c>
      <c r="BF555" s="20" t="str">
        <f t="shared" ref="BF555" si="744">MID(LEFT(BD555,FIND("–",BD555)-1),FIND("(",BD555)+1,LEN(BD555))</f>
        <v>5</v>
      </c>
      <c r="BG555" s="20" t="str">
        <f t="shared" ref="BG555" si="745">MID(LEFT(BD555,FIND(")",BD555)-1),FIND("–",BD555)+1,LEN(BD555))</f>
        <v>6.4</v>
      </c>
      <c r="BH555" s="20" t="s">
        <v>22</v>
      </c>
      <c r="BI555" s="25" t="s">
        <v>22</v>
      </c>
      <c r="CD555" s="160"/>
      <c r="CH555" s="160"/>
      <c r="CV555" s="110"/>
      <c r="CZ555" s="110"/>
    </row>
    <row r="556" spans="1:105" s="109" customFormat="1">
      <c r="A556" s="116" t="s">
        <v>2532</v>
      </c>
      <c r="L556" s="110"/>
      <c r="N556" s="131"/>
      <c r="Z556" s="111"/>
      <c r="AE556" s="110"/>
      <c r="AI556" s="110"/>
      <c r="AJ556" s="109" t="s">
        <v>27</v>
      </c>
      <c r="AK556" s="109" t="s">
        <v>2575</v>
      </c>
      <c r="AL556" s="109">
        <v>1</v>
      </c>
      <c r="AM556" s="17" t="s">
        <v>2572</v>
      </c>
      <c r="AN556" s="11" t="s">
        <v>2553</v>
      </c>
      <c r="AO556" s="11" t="s">
        <v>2554</v>
      </c>
      <c r="AP556" s="11" t="s">
        <v>2555</v>
      </c>
      <c r="AQ556" s="109" t="s">
        <v>24</v>
      </c>
      <c r="AR556" s="109" t="s">
        <v>23</v>
      </c>
      <c r="AS556" s="109" t="s">
        <v>2580</v>
      </c>
      <c r="AT556" s="11" t="s">
        <v>22</v>
      </c>
      <c r="AU556" s="11" t="s">
        <v>22</v>
      </c>
      <c r="AV556" s="11" t="s">
        <v>22</v>
      </c>
      <c r="AW556" s="11" t="s">
        <v>22</v>
      </c>
      <c r="AX556" s="109" t="s">
        <v>961</v>
      </c>
      <c r="AY556" s="15" t="s">
        <v>2556</v>
      </c>
      <c r="AZ556" s="15" t="str">
        <f t="shared" si="742"/>
        <v>5</v>
      </c>
      <c r="BA556" s="15">
        <v>5</v>
      </c>
      <c r="BB556" s="15">
        <v>5</v>
      </c>
      <c r="BC556" s="109" t="s">
        <v>961</v>
      </c>
      <c r="BD556" s="15" t="s">
        <v>2556</v>
      </c>
      <c r="BE556" s="11" t="str">
        <f t="shared" si="743"/>
        <v>5</v>
      </c>
      <c r="BF556" s="15">
        <v>5</v>
      </c>
      <c r="BG556" s="15">
        <v>5</v>
      </c>
      <c r="BH556" s="20" t="s">
        <v>22</v>
      </c>
      <c r="BI556" s="25" t="s">
        <v>22</v>
      </c>
      <c r="BJ556" s="181"/>
      <c r="BK556" s="181"/>
      <c r="BL556" s="181"/>
      <c r="BM556" s="181"/>
      <c r="BN556" s="181"/>
      <c r="BO556" s="181"/>
      <c r="BP556" s="181"/>
      <c r="BQ556" s="181"/>
      <c r="BR556" s="181"/>
      <c r="BS556" s="181"/>
      <c r="BT556" s="181"/>
      <c r="BU556" s="181"/>
      <c r="BV556" s="181"/>
      <c r="BW556" s="181"/>
      <c r="BX556" s="181"/>
      <c r="BY556" s="181"/>
      <c r="BZ556" s="181"/>
      <c r="CA556" s="181"/>
      <c r="CB556" s="181"/>
      <c r="CC556" s="181"/>
      <c r="CD556" s="160"/>
      <c r="CE556" s="181"/>
      <c r="CF556" s="181"/>
      <c r="CG556" s="181"/>
      <c r="CH556" s="160"/>
      <c r="CI556" s="181"/>
      <c r="CJ556" s="181"/>
      <c r="CK556" s="181"/>
      <c r="CL556" s="181"/>
      <c r="CM556" s="181"/>
      <c r="CN556" s="181"/>
      <c r="CO556" s="181"/>
      <c r="CP556" s="181"/>
      <c r="CQ556" s="181"/>
      <c r="CR556" s="181"/>
      <c r="CS556" s="181"/>
      <c r="CT556" s="181"/>
      <c r="CU556" s="181"/>
      <c r="CV556" s="110"/>
      <c r="CW556" s="181"/>
      <c r="CX556" s="181"/>
      <c r="CY556" s="181"/>
      <c r="CZ556" s="110"/>
      <c r="DA556" s="109" t="s">
        <v>68</v>
      </c>
    </row>
    <row r="557" spans="1:105" s="181" customFormat="1">
      <c r="A557" s="116" t="s">
        <v>2532</v>
      </c>
      <c r="L557" s="110"/>
      <c r="N557" s="208"/>
      <c r="Z557" s="111"/>
      <c r="AE557" s="110"/>
      <c r="AI557" s="110"/>
      <c r="AJ557" s="181" t="s">
        <v>27</v>
      </c>
      <c r="AK557" s="109" t="s">
        <v>2576</v>
      </c>
      <c r="AL557" s="181">
        <v>2</v>
      </c>
      <c r="AM557" s="17" t="s">
        <v>2572</v>
      </c>
      <c r="AN557" s="11" t="s">
        <v>2553</v>
      </c>
      <c r="AO557" s="11" t="s">
        <v>2554</v>
      </c>
      <c r="AP557" s="11" t="s">
        <v>2555</v>
      </c>
      <c r="AQ557" s="109" t="s">
        <v>24</v>
      </c>
      <c r="AR557" s="181" t="s">
        <v>23</v>
      </c>
      <c r="AS557" s="109" t="s">
        <v>2580</v>
      </c>
      <c r="AT557" s="20" t="s">
        <v>22</v>
      </c>
      <c r="AU557" s="20" t="s">
        <v>22</v>
      </c>
      <c r="AV557" s="20" t="s">
        <v>22</v>
      </c>
      <c r="AW557" s="20" t="s">
        <v>22</v>
      </c>
      <c r="AX557" s="109" t="s">
        <v>961</v>
      </c>
      <c r="AY557" s="15" t="s">
        <v>2556</v>
      </c>
      <c r="AZ557" s="50" t="str">
        <f t="shared" si="742"/>
        <v>5</v>
      </c>
      <c r="BA557" s="50">
        <v>5</v>
      </c>
      <c r="BB557" s="50">
        <v>5</v>
      </c>
      <c r="BC557" s="109" t="s">
        <v>961</v>
      </c>
      <c r="BD557" s="15" t="s">
        <v>2556</v>
      </c>
      <c r="BE557" s="20" t="str">
        <f t="shared" si="743"/>
        <v>5</v>
      </c>
      <c r="BF557" s="15">
        <v>5</v>
      </c>
      <c r="BG557" s="15">
        <v>5</v>
      </c>
      <c r="BH557" s="20" t="s">
        <v>22</v>
      </c>
      <c r="BI557" s="25" t="s">
        <v>22</v>
      </c>
      <c r="CD557" s="160"/>
      <c r="CH557" s="160"/>
      <c r="CV557" s="110"/>
      <c r="CZ557" s="110"/>
    </row>
    <row r="558" spans="1:105" s="181" customFormat="1">
      <c r="A558" s="116" t="s">
        <v>2532</v>
      </c>
      <c r="L558" s="110"/>
      <c r="N558" s="208"/>
      <c r="Z558" s="111"/>
      <c r="AE558" s="110"/>
      <c r="AI558" s="110"/>
      <c r="AJ558" s="181" t="s">
        <v>27</v>
      </c>
      <c r="AK558" s="181" t="s">
        <v>2577</v>
      </c>
      <c r="AL558" s="181">
        <v>3</v>
      </c>
      <c r="AM558" s="17" t="s">
        <v>2572</v>
      </c>
      <c r="AN558" s="11" t="s">
        <v>2553</v>
      </c>
      <c r="AO558" s="11" t="s">
        <v>2554</v>
      </c>
      <c r="AP558" s="11" t="s">
        <v>2555</v>
      </c>
      <c r="AQ558" s="109" t="s">
        <v>24</v>
      </c>
      <c r="AR558" s="181" t="s">
        <v>23</v>
      </c>
      <c r="AS558" s="109" t="s">
        <v>2580</v>
      </c>
      <c r="AT558" s="20" t="s">
        <v>22</v>
      </c>
      <c r="AU558" s="20" t="s">
        <v>22</v>
      </c>
      <c r="AV558" s="20" t="s">
        <v>22</v>
      </c>
      <c r="AW558" s="20" t="s">
        <v>22</v>
      </c>
      <c r="AX558" s="109" t="s">
        <v>961</v>
      </c>
      <c r="AY558" s="15" t="s">
        <v>2556</v>
      </c>
      <c r="AZ558" s="50" t="str">
        <f t="shared" si="742"/>
        <v>5</v>
      </c>
      <c r="BA558" s="50">
        <v>5</v>
      </c>
      <c r="BB558" s="50">
        <v>5</v>
      </c>
      <c r="BC558" s="109" t="s">
        <v>961</v>
      </c>
      <c r="BD558" s="15" t="s">
        <v>2556</v>
      </c>
      <c r="BE558" s="20" t="str">
        <f t="shared" si="743"/>
        <v>5</v>
      </c>
      <c r="BF558" s="15">
        <v>5</v>
      </c>
      <c r="BG558" s="15">
        <v>5</v>
      </c>
      <c r="BH558" s="20" t="s">
        <v>22</v>
      </c>
      <c r="BI558" s="25" t="s">
        <v>22</v>
      </c>
      <c r="CD558" s="160"/>
      <c r="CH558" s="160"/>
      <c r="CV558" s="110"/>
      <c r="CZ558" s="110"/>
    </row>
    <row r="559" spans="1:105" s="181" customFormat="1">
      <c r="A559" s="116" t="s">
        <v>2532</v>
      </c>
      <c r="L559" s="110"/>
      <c r="N559" s="208"/>
      <c r="Z559" s="111"/>
      <c r="AE559" s="110"/>
      <c r="AI559" s="110"/>
      <c r="AJ559" s="181" t="s">
        <v>27</v>
      </c>
      <c r="AK559" s="181" t="s">
        <v>2578</v>
      </c>
      <c r="AL559" s="181">
        <v>4</v>
      </c>
      <c r="AM559" s="17" t="s">
        <v>2572</v>
      </c>
      <c r="AN559" s="11" t="s">
        <v>2553</v>
      </c>
      <c r="AO559" s="11" t="s">
        <v>2554</v>
      </c>
      <c r="AP559" s="11" t="s">
        <v>2555</v>
      </c>
      <c r="AQ559" s="109" t="s">
        <v>24</v>
      </c>
      <c r="AR559" s="181" t="s">
        <v>23</v>
      </c>
      <c r="AS559" s="109" t="s">
        <v>2580</v>
      </c>
      <c r="AT559" s="20" t="s">
        <v>22</v>
      </c>
      <c r="AU559" s="20" t="s">
        <v>22</v>
      </c>
      <c r="AV559" s="20" t="s">
        <v>22</v>
      </c>
      <c r="AW559" s="20" t="s">
        <v>22</v>
      </c>
      <c r="AX559" s="109" t="s">
        <v>961</v>
      </c>
      <c r="AY559" s="15" t="s">
        <v>2556</v>
      </c>
      <c r="AZ559" s="50" t="str">
        <f t="shared" si="742"/>
        <v>5</v>
      </c>
      <c r="BA559" s="50">
        <v>5</v>
      </c>
      <c r="BB559" s="50">
        <v>5</v>
      </c>
      <c r="BC559" s="109" t="s">
        <v>961</v>
      </c>
      <c r="BD559" s="15" t="s">
        <v>2556</v>
      </c>
      <c r="BE559" s="20" t="str">
        <f t="shared" si="743"/>
        <v>5</v>
      </c>
      <c r="BF559" s="15">
        <v>5</v>
      </c>
      <c r="BG559" s="15">
        <v>5</v>
      </c>
      <c r="BH559" s="20" t="s">
        <v>22</v>
      </c>
      <c r="BI559" s="25" t="s">
        <v>22</v>
      </c>
      <c r="CD559" s="160"/>
      <c r="CH559" s="160"/>
      <c r="CV559" s="110"/>
      <c r="CZ559" s="110"/>
    </row>
    <row r="560" spans="1:105" s="109" customFormat="1">
      <c r="A560" s="116" t="s">
        <v>2532</v>
      </c>
      <c r="B560" s="181"/>
      <c r="C560" s="181"/>
      <c r="D560" s="181"/>
      <c r="E560" s="181"/>
      <c r="F560" s="181"/>
      <c r="G560" s="181"/>
      <c r="H560" s="181"/>
      <c r="I560" s="181"/>
      <c r="J560" s="181"/>
      <c r="K560" s="181"/>
      <c r="L560" s="110"/>
      <c r="M560" s="181"/>
      <c r="N560" s="208"/>
      <c r="O560" s="181"/>
      <c r="P560" s="181"/>
      <c r="Q560" s="181"/>
      <c r="R560" s="181"/>
      <c r="S560" s="181"/>
      <c r="T560" s="181"/>
      <c r="U560" s="181"/>
      <c r="V560" s="181"/>
      <c r="W560" s="181"/>
      <c r="X560" s="181"/>
      <c r="Y560" s="181"/>
      <c r="Z560" s="111"/>
      <c r="AA560" s="181"/>
      <c r="AB560" s="181"/>
      <c r="AC560" s="181"/>
      <c r="AD560" s="181"/>
      <c r="AE560" s="110"/>
      <c r="AF560" s="181"/>
      <c r="AG560" s="181"/>
      <c r="AH560" s="181"/>
      <c r="AI560" s="110"/>
      <c r="AJ560" s="109" t="s">
        <v>27</v>
      </c>
      <c r="AK560" s="181" t="s">
        <v>2579</v>
      </c>
      <c r="AL560" s="109">
        <v>5</v>
      </c>
      <c r="AM560" s="17" t="s">
        <v>2572</v>
      </c>
      <c r="AN560" s="11" t="s">
        <v>2553</v>
      </c>
      <c r="AO560" s="11" t="s">
        <v>2554</v>
      </c>
      <c r="AP560" s="11" t="s">
        <v>2555</v>
      </c>
      <c r="AQ560" s="109" t="s">
        <v>24</v>
      </c>
      <c r="AR560" s="109" t="s">
        <v>23</v>
      </c>
      <c r="AS560" s="109" t="s">
        <v>2580</v>
      </c>
      <c r="AT560" s="11" t="s">
        <v>22</v>
      </c>
      <c r="AU560" s="11" t="s">
        <v>22</v>
      </c>
      <c r="AV560" s="11" t="s">
        <v>22</v>
      </c>
      <c r="AW560" s="11" t="s">
        <v>22</v>
      </c>
      <c r="AX560" s="109" t="s">
        <v>961</v>
      </c>
      <c r="AY560" s="15" t="s">
        <v>2556</v>
      </c>
      <c r="AZ560" s="15" t="str">
        <f t="shared" si="742"/>
        <v>5</v>
      </c>
      <c r="BA560" s="15">
        <v>5</v>
      </c>
      <c r="BB560" s="15">
        <v>5</v>
      </c>
      <c r="BC560" s="109" t="s">
        <v>961</v>
      </c>
      <c r="BD560" s="15" t="s">
        <v>2556</v>
      </c>
      <c r="BE560" s="11" t="str">
        <f t="shared" si="743"/>
        <v>5</v>
      </c>
      <c r="BF560" s="15">
        <v>5</v>
      </c>
      <c r="BG560" s="15">
        <v>5</v>
      </c>
      <c r="BH560" s="20" t="s">
        <v>22</v>
      </c>
      <c r="BI560" s="25" t="s">
        <v>22</v>
      </c>
      <c r="BJ560" s="181"/>
      <c r="BK560" s="181"/>
      <c r="BL560" s="181"/>
      <c r="BM560" s="181"/>
      <c r="BN560" s="181"/>
      <c r="BO560" s="181"/>
      <c r="BP560" s="181"/>
      <c r="BQ560" s="181"/>
      <c r="BR560" s="181"/>
      <c r="BS560" s="181"/>
      <c r="BT560" s="181"/>
      <c r="BU560" s="181"/>
      <c r="BV560" s="181"/>
      <c r="BW560" s="181"/>
      <c r="BX560" s="181"/>
      <c r="BY560" s="181"/>
      <c r="BZ560" s="181"/>
      <c r="CA560" s="181"/>
      <c r="CB560" s="181"/>
      <c r="CC560" s="181"/>
      <c r="CD560" s="160"/>
      <c r="CE560" s="181"/>
      <c r="CF560" s="181"/>
      <c r="CG560" s="181"/>
      <c r="CH560" s="160"/>
      <c r="CI560" s="181"/>
      <c r="CJ560" s="181"/>
      <c r="CK560" s="181"/>
      <c r="CL560" s="181"/>
      <c r="CM560" s="181"/>
      <c r="CN560" s="181"/>
      <c r="CO560" s="181"/>
      <c r="CP560" s="181"/>
      <c r="CQ560" s="181"/>
      <c r="CR560" s="181"/>
      <c r="CS560" s="181"/>
      <c r="CT560" s="181"/>
      <c r="CU560" s="181"/>
      <c r="CV560" s="110"/>
      <c r="CW560" s="181"/>
      <c r="CX560" s="181"/>
      <c r="CY560" s="181"/>
      <c r="CZ560" s="110"/>
    </row>
    <row r="561" spans="1:105" s="109" customFormat="1">
      <c r="A561" s="116" t="s">
        <v>2532</v>
      </c>
      <c r="B561" s="181"/>
      <c r="C561" s="181"/>
      <c r="D561" s="181"/>
      <c r="E561" s="181"/>
      <c r="F561" s="181"/>
      <c r="G561" s="181"/>
      <c r="H561" s="181"/>
      <c r="I561" s="181"/>
      <c r="J561" s="181"/>
      <c r="K561" s="181"/>
      <c r="L561" s="110"/>
      <c r="M561" s="181"/>
      <c r="N561" s="208"/>
      <c r="O561" s="181"/>
      <c r="P561" s="181"/>
      <c r="Q561" s="181"/>
      <c r="R561" s="181"/>
      <c r="S561" s="181"/>
      <c r="T561" s="181"/>
      <c r="U561" s="181"/>
      <c r="V561" s="181"/>
      <c r="W561" s="181"/>
      <c r="X561" s="181"/>
      <c r="Y561" s="181"/>
      <c r="Z561" s="111"/>
      <c r="AA561" s="181"/>
      <c r="AB561" s="181"/>
      <c r="AC561" s="181"/>
      <c r="AD561" s="181"/>
      <c r="AE561" s="110"/>
      <c r="AF561" s="181"/>
      <c r="AG561" s="181"/>
      <c r="AH561" s="181"/>
      <c r="AI561" s="110"/>
      <c r="AJ561" s="109" t="s">
        <v>27</v>
      </c>
      <c r="AK561" s="109" t="s">
        <v>2376</v>
      </c>
      <c r="AL561" s="109">
        <v>1</v>
      </c>
      <c r="AM561" s="17" t="s">
        <v>2573</v>
      </c>
      <c r="AN561" s="11" t="s">
        <v>2553</v>
      </c>
      <c r="AO561" s="11" t="s">
        <v>2554</v>
      </c>
      <c r="AP561" s="11" t="s">
        <v>2555</v>
      </c>
      <c r="AQ561" s="109" t="s">
        <v>24</v>
      </c>
      <c r="AR561" s="109" t="s">
        <v>23</v>
      </c>
      <c r="AS561" s="109" t="s">
        <v>487</v>
      </c>
      <c r="AT561" s="20" t="s">
        <v>2620</v>
      </c>
      <c r="AU561" s="178" t="s">
        <v>849</v>
      </c>
      <c r="AV561" s="109" t="s">
        <v>961</v>
      </c>
      <c r="AW561" s="109">
        <v>0</v>
      </c>
      <c r="AX561" s="109" t="s">
        <v>961</v>
      </c>
      <c r="AY561" s="15" t="s">
        <v>2556</v>
      </c>
      <c r="AZ561" s="15" t="str">
        <f t="shared" ref="AZ561:AZ565" si="746">LEFT(AY561,FIND(" ", AY561)-1)</f>
        <v>5</v>
      </c>
      <c r="BA561" s="15">
        <v>5</v>
      </c>
      <c r="BB561" s="15">
        <v>5</v>
      </c>
      <c r="BC561" s="109" t="s">
        <v>961</v>
      </c>
      <c r="BD561" s="58" t="s">
        <v>2556</v>
      </c>
      <c r="BE561" s="11" t="str">
        <f t="shared" ref="BE561" si="747">LEFT(BD561,FIND(" ", BD561)-1)</f>
        <v>5</v>
      </c>
      <c r="BF561" s="15">
        <v>5</v>
      </c>
      <c r="BG561" s="15">
        <v>5</v>
      </c>
      <c r="BH561" s="20" t="s">
        <v>22</v>
      </c>
      <c r="BI561" s="25" t="s">
        <v>22</v>
      </c>
      <c r="BJ561" s="181"/>
      <c r="BK561" s="181"/>
      <c r="BL561" s="181"/>
      <c r="BM561" s="181"/>
      <c r="BN561" s="181"/>
      <c r="BO561" s="181"/>
      <c r="BP561" s="181"/>
      <c r="BQ561" s="181"/>
      <c r="BR561" s="181"/>
      <c r="BS561" s="181"/>
      <c r="BT561" s="181"/>
      <c r="BU561" s="181"/>
      <c r="BV561" s="181"/>
      <c r="BW561" s="181"/>
      <c r="BX561" s="181"/>
      <c r="BY561" s="181"/>
      <c r="BZ561" s="181"/>
      <c r="CA561" s="181"/>
      <c r="CB561" s="181"/>
      <c r="CC561" s="181"/>
      <c r="CD561" s="160"/>
      <c r="CE561" s="181"/>
      <c r="CF561" s="181"/>
      <c r="CG561" s="181"/>
      <c r="CH561" s="160"/>
      <c r="CI561" s="181"/>
      <c r="CJ561" s="181"/>
      <c r="CK561" s="181"/>
      <c r="CL561" s="181"/>
      <c r="CM561" s="181"/>
      <c r="CN561" s="181"/>
      <c r="CO561" s="181"/>
      <c r="CP561" s="181"/>
      <c r="CQ561" s="181"/>
      <c r="CR561" s="181"/>
      <c r="CS561" s="181"/>
      <c r="CT561" s="181"/>
      <c r="CU561" s="181"/>
      <c r="CV561" s="110"/>
      <c r="CW561" s="181"/>
      <c r="CX561" s="181"/>
      <c r="CY561" s="181"/>
      <c r="CZ561" s="110"/>
      <c r="DA561" s="109" t="s">
        <v>68</v>
      </c>
    </row>
    <row r="562" spans="1:105" s="181" customFormat="1">
      <c r="A562" s="116" t="s">
        <v>2532</v>
      </c>
      <c r="L562" s="110"/>
      <c r="N562" s="208"/>
      <c r="Z562" s="111"/>
      <c r="AE562" s="110"/>
      <c r="AI562" s="110"/>
      <c r="AJ562" s="181" t="s">
        <v>27</v>
      </c>
      <c r="AK562" s="109" t="s">
        <v>2558</v>
      </c>
      <c r="AL562" s="181">
        <v>2</v>
      </c>
      <c r="AM562" s="17" t="s">
        <v>2573</v>
      </c>
      <c r="AN562" s="11" t="s">
        <v>2553</v>
      </c>
      <c r="AO562" s="11" t="s">
        <v>2554</v>
      </c>
      <c r="AP562" s="11" t="s">
        <v>2555</v>
      </c>
      <c r="AQ562" s="109" t="s">
        <v>24</v>
      </c>
      <c r="AR562" s="181" t="s">
        <v>23</v>
      </c>
      <c r="AS562" s="109" t="s">
        <v>487</v>
      </c>
      <c r="AT562" s="20" t="s">
        <v>2620</v>
      </c>
      <c r="AU562" s="178" t="s">
        <v>2565</v>
      </c>
      <c r="AV562" s="109" t="s">
        <v>961</v>
      </c>
      <c r="AW562" s="20">
        <v>53</v>
      </c>
      <c r="AX562" s="109" t="s">
        <v>961</v>
      </c>
      <c r="AY562" s="15" t="s">
        <v>2556</v>
      </c>
      <c r="AZ562" s="50" t="str">
        <f t="shared" si="746"/>
        <v>5</v>
      </c>
      <c r="BA562" s="50">
        <v>5</v>
      </c>
      <c r="BB562" s="50">
        <v>5</v>
      </c>
      <c r="BC562" s="109" t="s">
        <v>961</v>
      </c>
      <c r="BD562" s="58" t="s">
        <v>2549</v>
      </c>
      <c r="BE562" s="20" t="str">
        <f t="shared" ref="BE562:BE565" si="748">LEFT(BD562,FIND(" ", BD562)-1)</f>
        <v>13.1</v>
      </c>
      <c r="BF562" s="20" t="str">
        <f t="shared" ref="BF562:BF565" si="749">MID(LEFT(BD562,FIND("–",BD562)-1),FIND("(",BD562)+1,LEN(BD562))</f>
        <v>6.40</v>
      </c>
      <c r="BG562" s="20" t="str">
        <f t="shared" ref="BG562:BG565" si="750">MID(LEFT(BD562,FIND(")",BD562)-1),FIND("–",BD562)+1,LEN(BD562))</f>
        <v>26.9</v>
      </c>
      <c r="BH562" s="20" t="s">
        <v>22</v>
      </c>
      <c r="BI562" s="25" t="s">
        <v>22</v>
      </c>
      <c r="CD562" s="160"/>
      <c r="CH562" s="160"/>
      <c r="CV562" s="110"/>
      <c r="CZ562" s="110"/>
    </row>
    <row r="563" spans="1:105" s="181" customFormat="1">
      <c r="A563" s="116" t="s">
        <v>2532</v>
      </c>
      <c r="L563" s="110"/>
      <c r="N563" s="208"/>
      <c r="Z563" s="111"/>
      <c r="AE563" s="110"/>
      <c r="AI563" s="110"/>
      <c r="AJ563" s="181" t="s">
        <v>27</v>
      </c>
      <c r="AK563" s="181" t="s">
        <v>2559</v>
      </c>
      <c r="AL563" s="181">
        <v>3</v>
      </c>
      <c r="AM563" s="17" t="s">
        <v>2573</v>
      </c>
      <c r="AN563" s="11" t="s">
        <v>2553</v>
      </c>
      <c r="AO563" s="11" t="s">
        <v>2554</v>
      </c>
      <c r="AP563" s="11" t="s">
        <v>2555</v>
      </c>
      <c r="AQ563" s="109" t="s">
        <v>24</v>
      </c>
      <c r="AR563" s="181" t="s">
        <v>23</v>
      </c>
      <c r="AS563" s="109" t="s">
        <v>487</v>
      </c>
      <c r="AT563" s="20" t="s">
        <v>2620</v>
      </c>
      <c r="AU563" s="178" t="s">
        <v>2566</v>
      </c>
      <c r="AV563" s="109" t="s">
        <v>961</v>
      </c>
      <c r="AW563" s="20">
        <v>58</v>
      </c>
      <c r="AX563" s="109" t="s">
        <v>961</v>
      </c>
      <c r="AY563" s="15" t="s">
        <v>2556</v>
      </c>
      <c r="AZ563" s="50" t="str">
        <f t="shared" si="746"/>
        <v>5</v>
      </c>
      <c r="BA563" s="50">
        <v>5</v>
      </c>
      <c r="BB563" s="50">
        <v>5</v>
      </c>
      <c r="BC563" s="109" t="s">
        <v>961</v>
      </c>
      <c r="BD563" s="58" t="s">
        <v>2550</v>
      </c>
      <c r="BE563" s="20" t="str">
        <f t="shared" si="748"/>
        <v>20.5</v>
      </c>
      <c r="BF563" s="20" t="str">
        <f t="shared" si="749"/>
        <v>13.1</v>
      </c>
      <c r="BG563" s="20" t="str">
        <f t="shared" si="750"/>
        <v>32.1</v>
      </c>
      <c r="BH563" s="20" t="s">
        <v>22</v>
      </c>
      <c r="BI563" s="25" t="s">
        <v>22</v>
      </c>
      <c r="CD563" s="160"/>
      <c r="CH563" s="160"/>
      <c r="CV563" s="110"/>
      <c r="CZ563" s="110"/>
    </row>
    <row r="564" spans="1:105" s="181" customFormat="1">
      <c r="A564" s="116" t="s">
        <v>2532</v>
      </c>
      <c r="L564" s="110"/>
      <c r="N564" s="208"/>
      <c r="Z564" s="111"/>
      <c r="AE564" s="110"/>
      <c r="AI564" s="110"/>
      <c r="AJ564" s="181" t="s">
        <v>27</v>
      </c>
      <c r="AK564" s="181" t="s">
        <v>2560</v>
      </c>
      <c r="AL564" s="181">
        <v>4</v>
      </c>
      <c r="AM564" s="17" t="s">
        <v>2573</v>
      </c>
      <c r="AN564" s="11" t="s">
        <v>2553</v>
      </c>
      <c r="AO564" s="11" t="s">
        <v>2554</v>
      </c>
      <c r="AP564" s="11" t="s">
        <v>2555</v>
      </c>
      <c r="AQ564" s="109" t="s">
        <v>24</v>
      </c>
      <c r="AR564" s="181" t="s">
        <v>23</v>
      </c>
      <c r="AS564" s="109" t="s">
        <v>487</v>
      </c>
      <c r="AT564" s="20" t="s">
        <v>2620</v>
      </c>
      <c r="AU564" s="178" t="s">
        <v>2567</v>
      </c>
      <c r="AV564" s="109" t="s">
        <v>961</v>
      </c>
      <c r="AW564" s="20">
        <v>79</v>
      </c>
      <c r="AX564" s="109" t="s">
        <v>961</v>
      </c>
      <c r="AY564" s="15" t="s">
        <v>2556</v>
      </c>
      <c r="AZ564" s="50" t="str">
        <f t="shared" si="746"/>
        <v>5</v>
      </c>
      <c r="BA564" s="50">
        <v>5</v>
      </c>
      <c r="BB564" s="50">
        <v>5</v>
      </c>
      <c r="BC564" s="109" t="s">
        <v>961</v>
      </c>
      <c r="BD564" s="58" t="s">
        <v>2551</v>
      </c>
      <c r="BE564" s="20" t="str">
        <f t="shared" si="748"/>
        <v>43.2</v>
      </c>
      <c r="BF564" s="20" t="str">
        <f t="shared" si="749"/>
        <v>20.6</v>
      </c>
      <c r="BG564" s="20" t="str">
        <f t="shared" si="750"/>
        <v>90.4</v>
      </c>
      <c r="BH564" s="20" t="s">
        <v>22</v>
      </c>
      <c r="BI564" s="25" t="s">
        <v>22</v>
      </c>
      <c r="CD564" s="160"/>
      <c r="CH564" s="160"/>
      <c r="CV564" s="110"/>
      <c r="CZ564" s="110"/>
    </row>
    <row r="565" spans="1:105" s="181" customFormat="1">
      <c r="A565" s="116" t="s">
        <v>2532</v>
      </c>
      <c r="L565" s="110"/>
      <c r="N565" s="208"/>
      <c r="Z565" s="111"/>
      <c r="AE565" s="110"/>
      <c r="AI565" s="110"/>
      <c r="AJ565" s="181" t="s">
        <v>27</v>
      </c>
      <c r="AK565" s="181" t="s">
        <v>2548</v>
      </c>
      <c r="AL565" s="181">
        <v>5</v>
      </c>
      <c r="AM565" s="17" t="s">
        <v>2573</v>
      </c>
      <c r="AN565" s="11" t="s">
        <v>2553</v>
      </c>
      <c r="AO565" s="11" t="s">
        <v>2554</v>
      </c>
      <c r="AP565" s="11" t="s">
        <v>2555</v>
      </c>
      <c r="AQ565" s="109" t="s">
        <v>24</v>
      </c>
      <c r="AR565" s="181" t="s">
        <v>23</v>
      </c>
      <c r="AS565" s="109" t="s">
        <v>487</v>
      </c>
      <c r="AT565" s="20" t="s">
        <v>2620</v>
      </c>
      <c r="AU565" s="178" t="s">
        <v>975</v>
      </c>
      <c r="AV565" s="109" t="s">
        <v>961</v>
      </c>
      <c r="AW565" s="20">
        <v>89</v>
      </c>
      <c r="AX565" s="109" t="s">
        <v>961</v>
      </c>
      <c r="AY565" s="15" t="s">
        <v>2556</v>
      </c>
      <c r="AZ565" s="50" t="str">
        <f t="shared" si="746"/>
        <v>5</v>
      </c>
      <c r="BA565" s="50">
        <v>5</v>
      </c>
      <c r="BB565" s="50">
        <v>5</v>
      </c>
      <c r="BC565" s="109" t="s">
        <v>961</v>
      </c>
      <c r="BD565" s="58" t="s">
        <v>2552</v>
      </c>
      <c r="BE565" s="20" t="str">
        <f t="shared" si="748"/>
        <v>75.1</v>
      </c>
      <c r="BF565" s="20" t="str">
        <f t="shared" si="749"/>
        <v>50.5</v>
      </c>
      <c r="BG565" s="20" t="str">
        <f t="shared" si="750"/>
        <v>112.0</v>
      </c>
      <c r="BH565" s="20" t="s">
        <v>22</v>
      </c>
      <c r="BI565" s="25" t="s">
        <v>22</v>
      </c>
      <c r="CD565" s="160"/>
      <c r="CH565" s="160"/>
      <c r="CV565" s="110"/>
      <c r="CZ565" s="110"/>
    </row>
    <row r="566" spans="1:105" s="181" customFormat="1">
      <c r="A566" s="116" t="s">
        <v>2532</v>
      </c>
      <c r="L566" s="110"/>
      <c r="N566" s="208"/>
      <c r="Z566" s="111"/>
      <c r="AE566" s="110"/>
      <c r="AI566" s="110"/>
      <c r="AJ566" s="181" t="s">
        <v>27</v>
      </c>
      <c r="AK566" s="181" t="s">
        <v>2557</v>
      </c>
      <c r="AL566" s="181">
        <v>6</v>
      </c>
      <c r="AM566" s="17" t="s">
        <v>2573</v>
      </c>
      <c r="AN566" s="11" t="s">
        <v>2553</v>
      </c>
      <c r="AO566" s="11" t="s">
        <v>2554</v>
      </c>
      <c r="AP566" s="11" t="s">
        <v>2555</v>
      </c>
      <c r="AQ566" s="109" t="s">
        <v>24</v>
      </c>
      <c r="AR566" s="181" t="s">
        <v>23</v>
      </c>
      <c r="AS566" s="109" t="s">
        <v>487</v>
      </c>
      <c r="AT566" s="20" t="s">
        <v>2620</v>
      </c>
      <c r="AU566" s="178" t="s">
        <v>849</v>
      </c>
      <c r="AV566" s="109" t="s">
        <v>961</v>
      </c>
      <c r="AW566" s="109">
        <v>0</v>
      </c>
      <c r="AX566" s="109" t="s">
        <v>961</v>
      </c>
      <c r="AY566" s="15" t="s">
        <v>2556</v>
      </c>
      <c r="AZ566" s="50" t="str">
        <f t="shared" ref="AZ566:AZ571" si="751">LEFT(AY566,FIND(" ", AY566)-1)</f>
        <v>5</v>
      </c>
      <c r="BA566" s="50">
        <v>5</v>
      </c>
      <c r="BB566" s="50">
        <v>5</v>
      </c>
      <c r="BC566" s="109" t="s">
        <v>961</v>
      </c>
      <c r="BD566" s="58" t="s">
        <v>2556</v>
      </c>
      <c r="BE566" s="20" t="str">
        <f t="shared" ref="BE566:BE571" si="752">LEFT(BD566,FIND(" ", BD566)-1)</f>
        <v>5</v>
      </c>
      <c r="BF566" s="15">
        <v>5</v>
      </c>
      <c r="BG566" s="15">
        <v>5</v>
      </c>
      <c r="BH566" s="20" t="s">
        <v>22</v>
      </c>
      <c r="BI566" s="25" t="s">
        <v>22</v>
      </c>
      <c r="CD566" s="160"/>
      <c r="CH566" s="160"/>
      <c r="CV566" s="110"/>
      <c r="CZ566" s="110"/>
    </row>
    <row r="567" spans="1:105" s="109" customFormat="1">
      <c r="A567" s="116" t="s">
        <v>2532</v>
      </c>
      <c r="L567" s="110"/>
      <c r="N567" s="131"/>
      <c r="Z567" s="111"/>
      <c r="AE567" s="110"/>
      <c r="AI567" s="110"/>
      <c r="AJ567" s="109" t="s">
        <v>27</v>
      </c>
      <c r="AK567" s="109" t="s">
        <v>2376</v>
      </c>
      <c r="AL567" s="109">
        <v>1</v>
      </c>
      <c r="AM567" s="17" t="s">
        <v>2574</v>
      </c>
      <c r="AN567" s="11" t="s">
        <v>2553</v>
      </c>
      <c r="AO567" s="11" t="s">
        <v>2554</v>
      </c>
      <c r="AP567" s="11" t="s">
        <v>2555</v>
      </c>
      <c r="AQ567" s="109" t="s">
        <v>24</v>
      </c>
      <c r="AR567" s="109" t="s">
        <v>23</v>
      </c>
      <c r="AS567" s="109" t="s">
        <v>487</v>
      </c>
      <c r="AT567" s="20" t="s">
        <v>2620</v>
      </c>
      <c r="AU567" s="178" t="s">
        <v>849</v>
      </c>
      <c r="AV567" s="109" t="s">
        <v>961</v>
      </c>
      <c r="AW567" s="109">
        <v>0</v>
      </c>
      <c r="AX567" s="109" t="s">
        <v>961</v>
      </c>
      <c r="AY567" s="15" t="s">
        <v>2556</v>
      </c>
      <c r="AZ567" s="15" t="str">
        <f t="shared" si="751"/>
        <v>5</v>
      </c>
      <c r="BA567" s="15">
        <v>5</v>
      </c>
      <c r="BB567" s="15">
        <v>5</v>
      </c>
      <c r="BC567" s="109" t="s">
        <v>961</v>
      </c>
      <c r="BD567" s="58" t="s">
        <v>2556</v>
      </c>
      <c r="BE567" s="11" t="str">
        <f t="shared" si="752"/>
        <v>5</v>
      </c>
      <c r="BF567" s="15">
        <v>5</v>
      </c>
      <c r="BG567" s="15">
        <v>5</v>
      </c>
      <c r="BH567" s="11" t="s">
        <v>22</v>
      </c>
      <c r="BI567" s="25" t="s">
        <v>22</v>
      </c>
      <c r="BJ567" s="181"/>
      <c r="BK567" s="181"/>
      <c r="BL567" s="181"/>
      <c r="BM567" s="181"/>
      <c r="BN567" s="181"/>
      <c r="BO567" s="181"/>
      <c r="BP567" s="181"/>
      <c r="BQ567" s="181"/>
      <c r="BR567" s="181"/>
      <c r="BS567" s="181"/>
      <c r="BT567" s="181"/>
      <c r="BU567" s="181"/>
      <c r="BV567" s="181"/>
      <c r="BW567" s="181"/>
      <c r="BX567" s="181"/>
      <c r="BY567" s="181"/>
      <c r="BZ567" s="181"/>
      <c r="CA567" s="181"/>
      <c r="CB567" s="181"/>
      <c r="CC567" s="181"/>
      <c r="CD567" s="160"/>
      <c r="CE567" s="181"/>
      <c r="CF567" s="181"/>
      <c r="CG567" s="181"/>
      <c r="CH567" s="160"/>
      <c r="CI567" s="181"/>
      <c r="CJ567" s="181"/>
      <c r="CK567" s="181"/>
      <c r="CL567" s="181"/>
      <c r="CM567" s="181"/>
      <c r="CN567" s="181"/>
      <c r="CO567" s="181"/>
      <c r="CP567" s="181"/>
      <c r="CQ567" s="181"/>
      <c r="CR567" s="181"/>
      <c r="CS567" s="181"/>
      <c r="CT567" s="181"/>
      <c r="CU567" s="181"/>
      <c r="CV567" s="110"/>
      <c r="CW567" s="181"/>
      <c r="CX567" s="181"/>
      <c r="CY567" s="181"/>
      <c r="CZ567" s="110"/>
      <c r="DA567" s="109" t="s">
        <v>68</v>
      </c>
    </row>
    <row r="568" spans="1:105" s="181" customFormat="1">
      <c r="A568" s="116" t="s">
        <v>2532</v>
      </c>
      <c r="L568" s="110"/>
      <c r="N568" s="208"/>
      <c r="Z568" s="111"/>
      <c r="AE568" s="110"/>
      <c r="AI568" s="110"/>
      <c r="AJ568" s="181" t="s">
        <v>27</v>
      </c>
      <c r="AK568" s="109" t="s">
        <v>2558</v>
      </c>
      <c r="AL568" s="181">
        <v>2</v>
      </c>
      <c r="AM568" s="17" t="s">
        <v>2574</v>
      </c>
      <c r="AN568" s="11" t="s">
        <v>2553</v>
      </c>
      <c r="AO568" s="11" t="s">
        <v>2554</v>
      </c>
      <c r="AP568" s="11" t="s">
        <v>2555</v>
      </c>
      <c r="AQ568" s="109" t="s">
        <v>24</v>
      </c>
      <c r="AR568" s="181" t="s">
        <v>23</v>
      </c>
      <c r="AS568" s="109" t="s">
        <v>487</v>
      </c>
      <c r="AT568" s="20" t="s">
        <v>2620</v>
      </c>
      <c r="AU568" s="178" t="s">
        <v>1816</v>
      </c>
      <c r="AV568" s="109" t="s">
        <v>961</v>
      </c>
      <c r="AW568" s="20">
        <v>24</v>
      </c>
      <c r="AX568" s="109" t="s">
        <v>961</v>
      </c>
      <c r="AY568" s="15" t="s">
        <v>2556</v>
      </c>
      <c r="AZ568" s="50" t="str">
        <f t="shared" si="751"/>
        <v>5</v>
      </c>
      <c r="BA568" s="50">
        <v>5</v>
      </c>
      <c r="BB568" s="50">
        <v>5</v>
      </c>
      <c r="BC568" s="109" t="s">
        <v>961</v>
      </c>
      <c r="BD568" s="58" t="s">
        <v>2561</v>
      </c>
      <c r="BE568" s="20" t="str">
        <f t="shared" si="752"/>
        <v>8.62</v>
      </c>
      <c r="BF568" s="20" t="str">
        <f t="shared" ref="BF568:BF571" si="753">MID(LEFT(BD568,FIND("–",BD568)-1),FIND("(",BD568)+1,LEN(BD568))</f>
        <v>1.90</v>
      </c>
      <c r="BG568" s="20" t="str">
        <f t="shared" ref="BG568:BG571" si="754">MID(LEFT(BD568,FIND(")",BD568)-1),FIND("–",BD568)+1,LEN(BD568))</f>
        <v>39.0</v>
      </c>
      <c r="BH568" s="20" t="s">
        <v>22</v>
      </c>
      <c r="BI568" s="25" t="s">
        <v>22</v>
      </c>
      <c r="CD568" s="160"/>
      <c r="CH568" s="160"/>
      <c r="CV568" s="110"/>
      <c r="CZ568" s="110"/>
    </row>
    <row r="569" spans="1:105" s="181" customFormat="1">
      <c r="A569" s="116" t="s">
        <v>2532</v>
      </c>
      <c r="L569" s="110"/>
      <c r="N569" s="208"/>
      <c r="Z569" s="111"/>
      <c r="AE569" s="110"/>
      <c r="AI569" s="110"/>
      <c r="AJ569" s="181" t="s">
        <v>27</v>
      </c>
      <c r="AK569" s="181" t="s">
        <v>2559</v>
      </c>
      <c r="AL569" s="181">
        <v>3</v>
      </c>
      <c r="AM569" s="17" t="s">
        <v>2574</v>
      </c>
      <c r="AN569" s="11" t="s">
        <v>2553</v>
      </c>
      <c r="AO569" s="11" t="s">
        <v>2554</v>
      </c>
      <c r="AP569" s="11" t="s">
        <v>2555</v>
      </c>
      <c r="AQ569" s="109" t="s">
        <v>24</v>
      </c>
      <c r="AR569" s="181" t="s">
        <v>23</v>
      </c>
      <c r="AS569" s="109" t="s">
        <v>487</v>
      </c>
      <c r="AT569" s="20" t="s">
        <v>2620</v>
      </c>
      <c r="AU569" s="178" t="s">
        <v>2568</v>
      </c>
      <c r="AV569" s="109" t="s">
        <v>961</v>
      </c>
      <c r="AW569" s="20">
        <v>41</v>
      </c>
      <c r="AX569" s="109" t="s">
        <v>961</v>
      </c>
      <c r="AY569" s="15" t="s">
        <v>2556</v>
      </c>
      <c r="AZ569" s="50" t="str">
        <f t="shared" si="751"/>
        <v>5</v>
      </c>
      <c r="BA569" s="50">
        <v>5</v>
      </c>
      <c r="BB569" s="50">
        <v>5</v>
      </c>
      <c r="BC569" s="109" t="s">
        <v>961</v>
      </c>
      <c r="BD569" s="58" t="s">
        <v>2562</v>
      </c>
      <c r="BE569" s="20" t="str">
        <f t="shared" si="752"/>
        <v>12.9</v>
      </c>
      <c r="BF569" s="20" t="str">
        <f t="shared" si="753"/>
        <v>7.09</v>
      </c>
      <c r="BG569" s="20" t="str">
        <f t="shared" si="754"/>
        <v>23.4</v>
      </c>
      <c r="BH569" s="20" t="s">
        <v>22</v>
      </c>
      <c r="BI569" s="25" t="s">
        <v>22</v>
      </c>
      <c r="CD569" s="160"/>
      <c r="CH569" s="160"/>
      <c r="CV569" s="110"/>
      <c r="CZ569" s="110"/>
    </row>
    <row r="570" spans="1:105" s="181" customFormat="1">
      <c r="A570" s="116" t="s">
        <v>2532</v>
      </c>
      <c r="L570" s="110"/>
      <c r="N570" s="208"/>
      <c r="Z570" s="111"/>
      <c r="AE570" s="110"/>
      <c r="AI570" s="110"/>
      <c r="AJ570" s="181" t="s">
        <v>27</v>
      </c>
      <c r="AK570" s="181" t="s">
        <v>2560</v>
      </c>
      <c r="AL570" s="181">
        <v>4</v>
      </c>
      <c r="AM570" s="17" t="s">
        <v>2574</v>
      </c>
      <c r="AN570" s="11" t="s">
        <v>2553</v>
      </c>
      <c r="AO570" s="11" t="s">
        <v>2554</v>
      </c>
      <c r="AP570" s="11" t="s">
        <v>2555</v>
      </c>
      <c r="AQ570" s="109" t="s">
        <v>24</v>
      </c>
      <c r="AR570" s="181" t="s">
        <v>23</v>
      </c>
      <c r="AS570" s="109" t="s">
        <v>487</v>
      </c>
      <c r="AT570" s="20" t="s">
        <v>2620</v>
      </c>
      <c r="AU570" s="178" t="s">
        <v>2569</v>
      </c>
      <c r="AV570" s="109" t="s">
        <v>961</v>
      </c>
      <c r="AW570" s="20">
        <v>49</v>
      </c>
      <c r="AX570" s="109" t="s">
        <v>961</v>
      </c>
      <c r="AY570" s="15" t="s">
        <v>2556</v>
      </c>
      <c r="AZ570" s="50" t="str">
        <f t="shared" si="751"/>
        <v>5</v>
      </c>
      <c r="BA570" s="50">
        <v>5</v>
      </c>
      <c r="BB570" s="50">
        <v>5</v>
      </c>
      <c r="BC570" s="109" t="s">
        <v>961</v>
      </c>
      <c r="BD570" s="58" t="s">
        <v>2563</v>
      </c>
      <c r="BE570" s="20" t="str">
        <f t="shared" si="752"/>
        <v>12.3</v>
      </c>
      <c r="BF570" s="20" t="str">
        <f t="shared" si="753"/>
        <v>4.35</v>
      </c>
      <c r="BG570" s="20" t="str">
        <f t="shared" si="754"/>
        <v>35.0</v>
      </c>
      <c r="BH570" s="20" t="s">
        <v>22</v>
      </c>
      <c r="BI570" s="25" t="s">
        <v>22</v>
      </c>
      <c r="CD570" s="160"/>
      <c r="CH570" s="160"/>
      <c r="CV570" s="110"/>
      <c r="CZ570" s="110"/>
    </row>
    <row r="571" spans="1:105" s="181" customFormat="1">
      <c r="A571" s="116" t="s">
        <v>2532</v>
      </c>
      <c r="L571" s="110"/>
      <c r="N571" s="208"/>
      <c r="Z571" s="111"/>
      <c r="AE571" s="110"/>
      <c r="AI571" s="110"/>
      <c r="AJ571" s="181" t="s">
        <v>27</v>
      </c>
      <c r="AK571" s="181" t="s">
        <v>2548</v>
      </c>
      <c r="AL571" s="181">
        <v>5</v>
      </c>
      <c r="AM571" s="17" t="s">
        <v>2574</v>
      </c>
      <c r="AN571" s="11" t="s">
        <v>2553</v>
      </c>
      <c r="AO571" s="11" t="s">
        <v>2554</v>
      </c>
      <c r="AP571" s="11" t="s">
        <v>2555</v>
      </c>
      <c r="AQ571" s="109" t="s">
        <v>24</v>
      </c>
      <c r="AR571" s="181" t="s">
        <v>23</v>
      </c>
      <c r="AS571" s="109" t="s">
        <v>487</v>
      </c>
      <c r="AT571" s="20" t="s">
        <v>2620</v>
      </c>
      <c r="AU571" s="178" t="s">
        <v>2570</v>
      </c>
      <c r="AV571" s="109" t="s">
        <v>961</v>
      </c>
      <c r="AW571" s="20">
        <v>84</v>
      </c>
      <c r="AX571" s="109" t="s">
        <v>961</v>
      </c>
      <c r="AY571" s="15" t="s">
        <v>2556</v>
      </c>
      <c r="AZ571" s="50" t="str">
        <f t="shared" si="751"/>
        <v>5</v>
      </c>
      <c r="BA571" s="50">
        <v>5</v>
      </c>
      <c r="BB571" s="50">
        <v>5</v>
      </c>
      <c r="BC571" s="109" t="s">
        <v>961</v>
      </c>
      <c r="BD571" s="58" t="s">
        <v>2564</v>
      </c>
      <c r="BE571" s="20" t="str">
        <f t="shared" si="752"/>
        <v>52.3</v>
      </c>
      <c r="BF571" s="20" t="str">
        <f t="shared" si="753"/>
        <v>25.3</v>
      </c>
      <c r="BG571" s="20" t="str">
        <f t="shared" si="754"/>
        <v>108.0</v>
      </c>
      <c r="BH571" s="20" t="s">
        <v>22</v>
      </c>
      <c r="BI571" s="25" t="s">
        <v>22</v>
      </c>
      <c r="CD571" s="160"/>
      <c r="CH571" s="160"/>
      <c r="CV571" s="110"/>
      <c r="CZ571" s="110"/>
    </row>
    <row r="572" spans="1:105" s="109" customFormat="1">
      <c r="A572" s="116" t="s">
        <v>2532</v>
      </c>
      <c r="B572" s="181"/>
      <c r="C572" s="181"/>
      <c r="D572" s="181"/>
      <c r="E572" s="181"/>
      <c r="F572" s="181"/>
      <c r="G572" s="181"/>
      <c r="H572" s="181"/>
      <c r="I572" s="181"/>
      <c r="J572" s="181"/>
      <c r="K572" s="181"/>
      <c r="L572" s="110"/>
      <c r="M572" s="181"/>
      <c r="N572" s="208"/>
      <c r="O572" s="181"/>
      <c r="P572" s="181"/>
      <c r="Q572" s="181"/>
      <c r="R572" s="181"/>
      <c r="S572" s="181"/>
      <c r="T572" s="181"/>
      <c r="U572" s="181"/>
      <c r="V572" s="181"/>
      <c r="W572" s="181"/>
      <c r="X572" s="181"/>
      <c r="Y572" s="181"/>
      <c r="Z572" s="111"/>
      <c r="AA572" s="181"/>
      <c r="AB572" s="181"/>
      <c r="AC572" s="181"/>
      <c r="AD572" s="181"/>
      <c r="AE572" s="110"/>
      <c r="AF572" s="181"/>
      <c r="AG572" s="181"/>
      <c r="AH572" s="181"/>
      <c r="AI572" s="110"/>
      <c r="AJ572" s="151" t="s">
        <v>60</v>
      </c>
      <c r="AK572" s="109" t="s">
        <v>2376</v>
      </c>
      <c r="AL572" s="109">
        <v>1</v>
      </c>
      <c r="AM572" s="11" t="s">
        <v>2621</v>
      </c>
      <c r="AN572" s="11" t="s">
        <v>2608</v>
      </c>
      <c r="AO572" s="11" t="s">
        <v>2618</v>
      </c>
      <c r="AP572" s="11" t="s">
        <v>2610</v>
      </c>
      <c r="AQ572" s="109" t="s">
        <v>24</v>
      </c>
      <c r="AR572" s="109" t="s">
        <v>23</v>
      </c>
      <c r="AS572" s="109" t="s">
        <v>2609</v>
      </c>
      <c r="AT572" s="20" t="s">
        <v>22</v>
      </c>
      <c r="AU572" s="20" t="s">
        <v>22</v>
      </c>
      <c r="AV572" s="20" t="s">
        <v>22</v>
      </c>
      <c r="AW572" s="20" t="s">
        <v>22</v>
      </c>
      <c r="AX572" s="20" t="s">
        <v>22</v>
      </c>
      <c r="AY572" s="20" t="s">
        <v>22</v>
      </c>
      <c r="AZ572" s="20" t="s">
        <v>22</v>
      </c>
      <c r="BA572" s="20" t="s">
        <v>22</v>
      </c>
      <c r="BB572" s="20" t="s">
        <v>22</v>
      </c>
      <c r="BC572" s="109" t="s">
        <v>961</v>
      </c>
      <c r="BD572" s="15" t="s">
        <v>2611</v>
      </c>
      <c r="BE572" s="11" t="str">
        <f t="shared" ref="BE572:BE577" si="755">LEFT(BD572,FIND(" ", BD572)-1)</f>
        <v>1.5</v>
      </c>
      <c r="BF572" s="20" t="str">
        <f t="shared" ref="BF572" si="756">MID(LEFT(BD572,FIND("–",BD572)-1),FIND("(",BD572)+1,LEN(BD572))</f>
        <v>0.2</v>
      </c>
      <c r="BG572" s="20" t="str">
        <f t="shared" ref="BG572" si="757">MID(LEFT(BD572,FIND(")",BD572)-1),FIND("–",BD572)+1,LEN(BD572))</f>
        <v>8.8</v>
      </c>
      <c r="BH572" s="11" t="s">
        <v>22</v>
      </c>
      <c r="BI572" s="25" t="s">
        <v>22</v>
      </c>
      <c r="BJ572" s="181"/>
      <c r="BK572" s="181"/>
      <c r="BL572" s="181"/>
      <c r="BM572" s="181"/>
      <c r="BN572" s="181"/>
      <c r="BO572" s="181"/>
      <c r="BP572" s="181"/>
      <c r="BQ572" s="181"/>
      <c r="BR572" s="181"/>
      <c r="BS572" s="181"/>
      <c r="BT572" s="181"/>
      <c r="BU572" s="181"/>
      <c r="BV572" s="181"/>
      <c r="BW572" s="181"/>
      <c r="BX572" s="181"/>
      <c r="BY572" s="181"/>
      <c r="BZ572" s="181"/>
      <c r="CA572" s="181"/>
      <c r="CB572" s="181"/>
      <c r="CC572" s="181"/>
      <c r="CD572" s="160"/>
      <c r="CE572" s="181"/>
      <c r="CF572" s="181"/>
      <c r="CG572" s="181"/>
      <c r="CH572" s="160"/>
      <c r="CI572" s="181"/>
      <c r="CJ572" s="181"/>
      <c r="CK572" s="181"/>
      <c r="CL572" s="181"/>
      <c r="CM572" s="181"/>
      <c r="CN572" s="181"/>
      <c r="CO572" s="181"/>
      <c r="CP572" s="181"/>
      <c r="CQ572" s="181"/>
      <c r="CR572" s="181"/>
      <c r="CS572" s="181"/>
      <c r="CT572" s="181"/>
      <c r="CU572" s="181"/>
      <c r="CV572" s="110"/>
      <c r="CW572" s="181"/>
      <c r="CX572" s="181"/>
      <c r="CY572" s="181"/>
      <c r="CZ572" s="110"/>
      <c r="DA572" s="109" t="s">
        <v>68</v>
      </c>
    </row>
    <row r="573" spans="1:105" s="181" customFormat="1">
      <c r="A573" s="116" t="s">
        <v>2532</v>
      </c>
      <c r="L573" s="110"/>
      <c r="N573" s="208"/>
      <c r="Z573" s="111"/>
      <c r="AE573" s="110"/>
      <c r="AI573" s="110"/>
      <c r="AJ573" s="151" t="s">
        <v>60</v>
      </c>
      <c r="AK573" s="109" t="s">
        <v>2558</v>
      </c>
      <c r="AL573" s="181">
        <v>2</v>
      </c>
      <c r="AM573" s="11" t="s">
        <v>2621</v>
      </c>
      <c r="AN573" s="11" t="s">
        <v>2608</v>
      </c>
      <c r="AO573" s="11" t="s">
        <v>2618</v>
      </c>
      <c r="AP573" s="11" t="s">
        <v>2610</v>
      </c>
      <c r="AQ573" s="109" t="s">
        <v>24</v>
      </c>
      <c r="AR573" s="181" t="s">
        <v>23</v>
      </c>
      <c r="AS573" s="109" t="s">
        <v>2609</v>
      </c>
      <c r="AT573" s="20" t="s">
        <v>22</v>
      </c>
      <c r="AU573" s="20" t="s">
        <v>22</v>
      </c>
      <c r="AV573" s="20" t="s">
        <v>22</v>
      </c>
      <c r="AW573" s="20" t="s">
        <v>22</v>
      </c>
      <c r="AX573" s="20" t="s">
        <v>22</v>
      </c>
      <c r="AY573" s="20" t="s">
        <v>22</v>
      </c>
      <c r="AZ573" s="20" t="s">
        <v>22</v>
      </c>
      <c r="BA573" s="20" t="s">
        <v>22</v>
      </c>
      <c r="BB573" s="20" t="s">
        <v>22</v>
      </c>
      <c r="BC573" s="109" t="s">
        <v>961</v>
      </c>
      <c r="BD573" s="15" t="s">
        <v>2612</v>
      </c>
      <c r="BE573" s="20" t="str">
        <f t="shared" si="755"/>
        <v>3.7</v>
      </c>
      <c r="BF573" s="20" t="str">
        <f t="shared" ref="BF573" si="758">MID(LEFT(BD573,FIND("–",BD573)-1),FIND("(",BD573)+1,LEN(BD573))</f>
        <v>0.5</v>
      </c>
      <c r="BG573" s="20" t="str">
        <f t="shared" ref="BG573" si="759">MID(LEFT(BD573,FIND(")",BD573)-1),FIND("–",BD573)+1,LEN(BD573))</f>
        <v>28.7</v>
      </c>
      <c r="BH573" s="20" t="s">
        <v>22</v>
      </c>
      <c r="BI573" s="25" t="s">
        <v>22</v>
      </c>
      <c r="CD573" s="160"/>
      <c r="CH573" s="160"/>
      <c r="CV573" s="110"/>
      <c r="CZ573" s="110"/>
    </row>
    <row r="574" spans="1:105" s="181" customFormat="1">
      <c r="A574" s="116" t="s">
        <v>2532</v>
      </c>
      <c r="L574" s="110"/>
      <c r="N574" s="208"/>
      <c r="Z574" s="111"/>
      <c r="AE574" s="110"/>
      <c r="AI574" s="110"/>
      <c r="AJ574" s="151" t="s">
        <v>60</v>
      </c>
      <c r="AK574" s="181" t="s">
        <v>2559</v>
      </c>
      <c r="AL574" s="181">
        <v>3</v>
      </c>
      <c r="AM574" s="11" t="s">
        <v>2621</v>
      </c>
      <c r="AN574" s="11" t="s">
        <v>2608</v>
      </c>
      <c r="AO574" s="11" t="s">
        <v>2618</v>
      </c>
      <c r="AP574" s="11" t="s">
        <v>2610</v>
      </c>
      <c r="AQ574" s="109" t="s">
        <v>24</v>
      </c>
      <c r="AR574" s="181" t="s">
        <v>23</v>
      </c>
      <c r="AS574" s="109" t="s">
        <v>2609</v>
      </c>
      <c r="AT574" s="20" t="s">
        <v>22</v>
      </c>
      <c r="AU574" s="20" t="s">
        <v>22</v>
      </c>
      <c r="AV574" s="20" t="s">
        <v>22</v>
      </c>
      <c r="AW574" s="20" t="s">
        <v>22</v>
      </c>
      <c r="AX574" s="20" t="s">
        <v>22</v>
      </c>
      <c r="AY574" s="20" t="s">
        <v>22</v>
      </c>
      <c r="AZ574" s="20" t="s">
        <v>22</v>
      </c>
      <c r="BA574" s="20" t="s">
        <v>22</v>
      </c>
      <c r="BB574" s="20" t="s">
        <v>22</v>
      </c>
      <c r="BC574" s="109" t="s">
        <v>961</v>
      </c>
      <c r="BD574" s="15" t="s">
        <v>2613</v>
      </c>
      <c r="BE574" s="20" t="str">
        <f t="shared" si="755"/>
        <v>9.3</v>
      </c>
      <c r="BF574" s="20" t="str">
        <f t="shared" ref="BF574:BF577" si="760">MID(LEFT(BD574,FIND("–",BD574)-1),FIND("(",BD574)+1,LEN(BD574))</f>
        <v>3.4</v>
      </c>
      <c r="BG574" s="20" t="str">
        <f t="shared" ref="BG574:BG577" si="761">MID(LEFT(BD574,FIND(")",BD574)-1),FIND("–",BD574)+1,LEN(BD574))</f>
        <v>26.6</v>
      </c>
      <c r="BH574" s="20" t="s">
        <v>22</v>
      </c>
      <c r="BI574" s="25" t="s">
        <v>22</v>
      </c>
      <c r="CD574" s="160"/>
      <c r="CH574" s="160"/>
      <c r="CV574" s="110"/>
      <c r="CZ574" s="110"/>
    </row>
    <row r="575" spans="1:105" s="181" customFormat="1">
      <c r="A575" s="116" t="s">
        <v>2532</v>
      </c>
      <c r="L575" s="110"/>
      <c r="N575" s="208"/>
      <c r="Z575" s="111"/>
      <c r="AE575" s="110"/>
      <c r="AI575" s="110"/>
      <c r="AJ575" s="151" t="s">
        <v>60</v>
      </c>
      <c r="AK575" s="181" t="s">
        <v>2560</v>
      </c>
      <c r="AL575" s="181">
        <v>4</v>
      </c>
      <c r="AM575" s="11" t="s">
        <v>2621</v>
      </c>
      <c r="AN575" s="11" t="s">
        <v>2608</v>
      </c>
      <c r="AO575" s="11" t="s">
        <v>2618</v>
      </c>
      <c r="AP575" s="11" t="s">
        <v>2610</v>
      </c>
      <c r="AQ575" s="109" t="s">
        <v>24</v>
      </c>
      <c r="AR575" s="181" t="s">
        <v>23</v>
      </c>
      <c r="AS575" s="109" t="s">
        <v>2609</v>
      </c>
      <c r="AT575" s="20" t="s">
        <v>22</v>
      </c>
      <c r="AU575" s="20" t="s">
        <v>22</v>
      </c>
      <c r="AV575" s="20" t="s">
        <v>22</v>
      </c>
      <c r="AW575" s="20" t="s">
        <v>22</v>
      </c>
      <c r="AX575" s="20" t="s">
        <v>22</v>
      </c>
      <c r="AY575" s="20" t="s">
        <v>22</v>
      </c>
      <c r="AZ575" s="20" t="s">
        <v>22</v>
      </c>
      <c r="BA575" s="20" t="s">
        <v>22</v>
      </c>
      <c r="BB575" s="20" t="s">
        <v>22</v>
      </c>
      <c r="BC575" s="109" t="s">
        <v>961</v>
      </c>
      <c r="BD575" s="15" t="s">
        <v>2614</v>
      </c>
      <c r="BE575" s="20" t="str">
        <f t="shared" si="755"/>
        <v>3.0</v>
      </c>
      <c r="BF575" s="20" t="str">
        <f t="shared" si="760"/>
        <v>0.9</v>
      </c>
      <c r="BG575" s="20" t="str">
        <f t="shared" si="761"/>
        <v>10.4</v>
      </c>
      <c r="BH575" s="20" t="s">
        <v>22</v>
      </c>
      <c r="BI575" s="25" t="s">
        <v>22</v>
      </c>
      <c r="CD575" s="160"/>
      <c r="CH575" s="160"/>
      <c r="CV575" s="110"/>
      <c r="CZ575" s="110"/>
    </row>
    <row r="576" spans="1:105" s="181" customFormat="1">
      <c r="A576" s="116" t="s">
        <v>2532</v>
      </c>
      <c r="L576" s="110"/>
      <c r="N576" s="208"/>
      <c r="Z576" s="111"/>
      <c r="AE576" s="110"/>
      <c r="AI576" s="110"/>
      <c r="AJ576" s="151" t="s">
        <v>60</v>
      </c>
      <c r="AK576" s="181" t="s">
        <v>2548</v>
      </c>
      <c r="AL576" s="181">
        <v>5</v>
      </c>
      <c r="AM576" s="11" t="s">
        <v>2621</v>
      </c>
      <c r="AN576" s="11" t="s">
        <v>2608</v>
      </c>
      <c r="AO576" s="11" t="s">
        <v>2618</v>
      </c>
      <c r="AP576" s="11" t="s">
        <v>2610</v>
      </c>
      <c r="AQ576" s="109" t="s">
        <v>24</v>
      </c>
      <c r="AR576" s="181" t="s">
        <v>23</v>
      </c>
      <c r="AS576" s="109" t="s">
        <v>2609</v>
      </c>
      <c r="AT576" s="20" t="s">
        <v>22</v>
      </c>
      <c r="AU576" s="20" t="s">
        <v>22</v>
      </c>
      <c r="AV576" s="20" t="s">
        <v>22</v>
      </c>
      <c r="AW576" s="20" t="s">
        <v>22</v>
      </c>
      <c r="AX576" s="20" t="s">
        <v>22</v>
      </c>
      <c r="AY576" s="20" t="s">
        <v>22</v>
      </c>
      <c r="AZ576" s="20" t="s">
        <v>22</v>
      </c>
      <c r="BA576" s="20" t="s">
        <v>22</v>
      </c>
      <c r="BB576" s="20" t="s">
        <v>22</v>
      </c>
      <c r="BC576" s="109" t="s">
        <v>961</v>
      </c>
      <c r="BD576" s="15" t="s">
        <v>2615</v>
      </c>
      <c r="BE576" s="20" t="str">
        <f t="shared" si="755"/>
        <v>12.2</v>
      </c>
      <c r="BF576" s="20" t="str">
        <f t="shared" si="760"/>
        <v>6.3</v>
      </c>
      <c r="BG576" s="20" t="str">
        <f t="shared" si="761"/>
        <v>24.0</v>
      </c>
      <c r="BH576" s="20" t="s">
        <v>22</v>
      </c>
      <c r="BI576" s="25" t="s">
        <v>22</v>
      </c>
      <c r="CD576" s="160"/>
      <c r="CH576" s="160"/>
      <c r="CV576" s="110"/>
      <c r="CZ576" s="110"/>
    </row>
    <row r="577" spans="1:105" s="181" customFormat="1">
      <c r="A577" s="116" t="s">
        <v>2532</v>
      </c>
      <c r="L577" s="110"/>
      <c r="N577" s="208"/>
      <c r="Z577" s="111"/>
      <c r="AE577" s="110"/>
      <c r="AI577" s="110"/>
      <c r="AJ577" s="151" t="s">
        <v>60</v>
      </c>
      <c r="AK577" s="181" t="s">
        <v>2557</v>
      </c>
      <c r="AL577" s="181">
        <v>6</v>
      </c>
      <c r="AM577" s="11" t="s">
        <v>2621</v>
      </c>
      <c r="AN577" s="11" t="s">
        <v>2608</v>
      </c>
      <c r="AO577" s="11" t="s">
        <v>2618</v>
      </c>
      <c r="AP577" s="11" t="s">
        <v>2610</v>
      </c>
      <c r="AQ577" s="109" t="s">
        <v>24</v>
      </c>
      <c r="AR577" s="181" t="s">
        <v>23</v>
      </c>
      <c r="AS577" s="109" t="s">
        <v>2609</v>
      </c>
      <c r="AT577" s="20" t="s">
        <v>22</v>
      </c>
      <c r="AU577" s="20" t="s">
        <v>22</v>
      </c>
      <c r="AV577" s="20" t="s">
        <v>22</v>
      </c>
      <c r="AW577" s="20" t="s">
        <v>22</v>
      </c>
      <c r="AX577" s="20" t="s">
        <v>22</v>
      </c>
      <c r="AY577" s="20" t="s">
        <v>22</v>
      </c>
      <c r="AZ577" s="20" t="s">
        <v>22</v>
      </c>
      <c r="BA577" s="20" t="s">
        <v>22</v>
      </c>
      <c r="BB577" s="20" t="s">
        <v>22</v>
      </c>
      <c r="BC577" s="109" t="s">
        <v>961</v>
      </c>
      <c r="BD577" s="15" t="s">
        <v>2616</v>
      </c>
      <c r="BE577" s="20" t="str">
        <f t="shared" si="755"/>
        <v>1.3</v>
      </c>
      <c r="BF577" s="20" t="str">
        <f t="shared" si="760"/>
        <v>0.2</v>
      </c>
      <c r="BG577" s="20" t="str">
        <f t="shared" si="761"/>
        <v>8.2</v>
      </c>
      <c r="BH577" s="20" t="s">
        <v>22</v>
      </c>
      <c r="BI577" s="25" t="s">
        <v>22</v>
      </c>
      <c r="CD577" s="160"/>
      <c r="CH577" s="160"/>
      <c r="CV577" s="110"/>
      <c r="CZ577" s="110"/>
    </row>
    <row r="578" spans="1:105" s="52" customFormat="1">
      <c r="K578" s="53"/>
      <c r="L578" s="54"/>
      <c r="N578" s="132"/>
      <c r="Z578" s="54"/>
      <c r="AE578" s="56"/>
      <c r="AI578" s="54"/>
      <c r="AJ578" s="63"/>
      <c r="AL578" s="63"/>
      <c r="AU578" s="91"/>
      <c r="AV578" s="57"/>
      <c r="BI578" s="54"/>
      <c r="CD578" s="161"/>
      <c r="CH578" s="161"/>
      <c r="CV578" s="54"/>
      <c r="CZ578" s="54"/>
    </row>
    <row r="579" spans="1:105" s="94" customFormat="1">
      <c r="A579" s="94" t="s">
        <v>1172</v>
      </c>
      <c r="B579" s="94" t="s">
        <v>439</v>
      </c>
      <c r="C579" s="94" t="s">
        <v>34</v>
      </c>
      <c r="D579" s="94" t="s">
        <v>1375</v>
      </c>
      <c r="E579" s="94" t="s">
        <v>10</v>
      </c>
      <c r="F579" s="94" t="s">
        <v>2325</v>
      </c>
      <c r="G579" s="94" t="s">
        <v>441</v>
      </c>
      <c r="H579" s="104" t="s">
        <v>442</v>
      </c>
      <c r="I579" s="94" t="s">
        <v>1170</v>
      </c>
      <c r="J579" s="104" t="s">
        <v>1169</v>
      </c>
      <c r="K579" s="94" t="s">
        <v>1174</v>
      </c>
      <c r="L579" s="96">
        <v>44152</v>
      </c>
      <c r="M579" s="94" t="s">
        <v>528</v>
      </c>
      <c r="N579" s="126">
        <v>43937</v>
      </c>
      <c r="O579" s="94" t="s">
        <v>24</v>
      </c>
      <c r="P579" s="94" t="s">
        <v>24</v>
      </c>
      <c r="Q579" s="94" t="s">
        <v>236</v>
      </c>
      <c r="R579" s="94" t="s">
        <v>89</v>
      </c>
      <c r="S579" s="94" t="s">
        <v>48</v>
      </c>
      <c r="T579" s="94" t="s">
        <v>23</v>
      </c>
      <c r="U579" s="94" t="s">
        <v>23</v>
      </c>
      <c r="V579" s="94">
        <v>144</v>
      </c>
      <c r="W579" s="94" t="s">
        <v>24</v>
      </c>
      <c r="X579" s="94" t="s">
        <v>370</v>
      </c>
      <c r="Y579" s="94" t="s">
        <v>1175</v>
      </c>
      <c r="Z579" s="98" t="s">
        <v>1177</v>
      </c>
      <c r="AA579" s="94" t="s">
        <v>440</v>
      </c>
      <c r="AB579" s="94" t="s">
        <v>451</v>
      </c>
      <c r="AC579" s="94" t="s">
        <v>127</v>
      </c>
      <c r="AD579" s="94" t="s">
        <v>1325</v>
      </c>
      <c r="AE579" s="99" t="s">
        <v>839</v>
      </c>
      <c r="AF579" s="94" t="s">
        <v>137</v>
      </c>
      <c r="AG579" s="94" t="s">
        <v>452</v>
      </c>
      <c r="AH579" s="94" t="s">
        <v>452</v>
      </c>
      <c r="AI579" s="98" t="s">
        <v>22</v>
      </c>
      <c r="AJ579" s="94" t="s">
        <v>27</v>
      </c>
      <c r="AK579" s="94" t="s">
        <v>453</v>
      </c>
      <c r="AL579" s="94">
        <v>1</v>
      </c>
      <c r="AM579" s="94" t="s">
        <v>427</v>
      </c>
      <c r="AN579" s="94" t="s">
        <v>44</v>
      </c>
      <c r="AO579" s="97" t="s">
        <v>78</v>
      </c>
      <c r="AP579" s="97" t="s">
        <v>949</v>
      </c>
      <c r="AQ579" s="94" t="s">
        <v>23</v>
      </c>
      <c r="AR579" s="94" t="s">
        <v>23</v>
      </c>
      <c r="AS579" s="94" t="s">
        <v>844</v>
      </c>
      <c r="AT579" s="94" t="s">
        <v>1256</v>
      </c>
      <c r="AU579" s="100" t="s">
        <v>1181</v>
      </c>
      <c r="AV579" s="94" t="str">
        <f t="shared" ref="AV579" si="762">MID(LEFT(AU579,FIND(" (",AU579)-1),FIND("/",AU579)+1,LEN(AU579))</f>
        <v>24</v>
      </c>
      <c r="AW579" s="101" t="str">
        <f t="shared" ref="AW579" si="763">MID(LEFT(AU579,FIND("%",AU579)-1),FIND("(",AU579)+1,LEN(AU579))</f>
        <v>8</v>
      </c>
      <c r="AX579" s="94">
        <v>24</v>
      </c>
      <c r="AY579" s="102" t="s">
        <v>1199</v>
      </c>
      <c r="AZ579" s="94" t="str">
        <f t="shared" ref="AZ579:AZ584" si="764">LEFT(AY579,FIND(" ", AY579)-1)</f>
        <v>80.0</v>
      </c>
      <c r="BA579" s="94" t="str">
        <f t="shared" ref="BA579:BA584" si="765">MID(LEFT(AY579,FIND("–",AY579)-1),FIND("(",AY579)+1,LEN(AY579))</f>
        <v>80.0</v>
      </c>
      <c r="BB579" s="94" t="str">
        <f t="shared" ref="BB579:BB584" si="766">MID(LEFT(AY579,FIND(")",AY579)-1),FIND("–",AY579)+1,LEN(AY579))</f>
        <v>80.0</v>
      </c>
      <c r="BC579" s="94">
        <v>24</v>
      </c>
      <c r="BD579" s="102" t="s">
        <v>1196</v>
      </c>
      <c r="BE579" s="94" t="str">
        <f t="shared" ref="BE579:BE584" si="767">LEFT(BD579,FIND(" ", BD579)-1)</f>
        <v>89.8</v>
      </c>
      <c r="BF579" s="94" t="str">
        <f t="shared" ref="BF579:BF584" si="768">MID(LEFT(BD579,FIND("–",BD579)-1),FIND("(",BD579)+1,LEN(BD579))</f>
        <v>76.1</v>
      </c>
      <c r="BG579" s="94" t="str">
        <f t="shared" ref="BG579:BG584" si="769">MID(LEFT(BD579,FIND(")",BD579)-1),FIND("–",BD579)+1,LEN(BD579))</f>
        <v>105.9</v>
      </c>
      <c r="BH579" s="94" t="s">
        <v>22</v>
      </c>
      <c r="BI579" s="98" t="s">
        <v>346</v>
      </c>
      <c r="BJ579" s="94" t="s">
        <v>26</v>
      </c>
      <c r="BK579" s="94" t="s">
        <v>22</v>
      </c>
      <c r="BL579" s="94" t="s">
        <v>22</v>
      </c>
      <c r="BM579" s="94" t="s">
        <v>22</v>
      </c>
      <c r="BN579" s="94" t="s">
        <v>22</v>
      </c>
      <c r="BO579" s="94" t="s">
        <v>22</v>
      </c>
      <c r="BP579" s="94" t="s">
        <v>22</v>
      </c>
      <c r="BQ579" s="94" t="s">
        <v>22</v>
      </c>
      <c r="BR579" s="94" t="s">
        <v>22</v>
      </c>
      <c r="BS579" s="94" t="s">
        <v>22</v>
      </c>
      <c r="BT579" s="94" t="s">
        <v>22</v>
      </c>
      <c r="BU579" s="94" t="s">
        <v>22</v>
      </c>
      <c r="BV579" s="94" t="s">
        <v>22</v>
      </c>
      <c r="BW579" s="94" t="s">
        <v>22</v>
      </c>
      <c r="BX579" s="94" t="s">
        <v>22</v>
      </c>
      <c r="BY579" s="94" t="s">
        <v>22</v>
      </c>
      <c r="BZ579" s="94" t="s">
        <v>22</v>
      </c>
      <c r="CA579" s="94" t="s">
        <v>22</v>
      </c>
      <c r="CB579" s="94" t="s">
        <v>22</v>
      </c>
      <c r="CC579" s="94" t="s">
        <v>22</v>
      </c>
      <c r="CD579" s="103" t="s">
        <v>22</v>
      </c>
      <c r="CE579" s="94" t="s">
        <v>22</v>
      </c>
      <c r="CF579" s="94" t="s">
        <v>22</v>
      </c>
      <c r="CG579" s="94" t="s">
        <v>22</v>
      </c>
      <c r="CH579" s="103" t="s">
        <v>26</v>
      </c>
      <c r="CI579" s="94" t="s">
        <v>22</v>
      </c>
      <c r="CJ579" s="94" t="s">
        <v>22</v>
      </c>
      <c r="CK579" s="94" t="s">
        <v>22</v>
      </c>
      <c r="CL579" s="94" t="s">
        <v>22</v>
      </c>
      <c r="CM579" s="94" t="s">
        <v>22</v>
      </c>
      <c r="CN579" s="94" t="s">
        <v>22</v>
      </c>
      <c r="CO579" s="94" t="s">
        <v>22</v>
      </c>
      <c r="CP579" s="94" t="s">
        <v>22</v>
      </c>
      <c r="CQ579" s="94" t="s">
        <v>22</v>
      </c>
      <c r="CR579" s="94" t="s">
        <v>22</v>
      </c>
      <c r="CS579" s="94" t="s">
        <v>22</v>
      </c>
      <c r="CT579" s="94" t="s">
        <v>22</v>
      </c>
      <c r="CU579" s="94" t="s">
        <v>22</v>
      </c>
      <c r="CV579" s="98" t="s">
        <v>22</v>
      </c>
      <c r="CW579" s="94" t="s">
        <v>1238</v>
      </c>
      <c r="CX579" s="94" t="s">
        <v>1253</v>
      </c>
      <c r="CY579" s="94" t="s">
        <v>1258</v>
      </c>
      <c r="CZ579" s="98" t="s">
        <v>24</v>
      </c>
      <c r="DA579" s="94" t="s">
        <v>68</v>
      </c>
    </row>
    <row r="580" spans="1:105" s="11" customFormat="1">
      <c r="A580" s="11" t="s">
        <v>1172</v>
      </c>
      <c r="L580" s="25"/>
      <c r="N580" s="125"/>
      <c r="Z580" s="25"/>
      <c r="AE580" s="36"/>
      <c r="AI580" s="25"/>
      <c r="AJ580" s="11" t="s">
        <v>27</v>
      </c>
      <c r="AK580" s="11" t="s">
        <v>454</v>
      </c>
      <c r="AL580" s="11">
        <v>2</v>
      </c>
      <c r="AM580" s="11" t="s">
        <v>427</v>
      </c>
      <c r="AN580" s="11" t="s">
        <v>44</v>
      </c>
      <c r="AO580" s="17" t="s">
        <v>78</v>
      </c>
      <c r="AP580" s="17" t="s">
        <v>949</v>
      </c>
      <c r="AQ580" s="11" t="s">
        <v>23</v>
      </c>
      <c r="AR580" s="11" t="s">
        <v>23</v>
      </c>
      <c r="AS580" s="11" t="s">
        <v>844</v>
      </c>
      <c r="AT580" s="11" t="s">
        <v>1256</v>
      </c>
      <c r="AU580" s="86" t="s">
        <v>1182</v>
      </c>
      <c r="AV580" s="11" t="str">
        <f t="shared" ref="AV580:AV590" si="770">MID(LEFT(AU580,FIND(" (",AU580)-1),FIND("/",AU580)+1,LEN(AU580))</f>
        <v>24</v>
      </c>
      <c r="AW580" s="18" t="str">
        <f t="shared" ref="AW580:AW590" si="771">MID(LEFT(AU580,FIND("%",AU580)-1),FIND("(",AU580)+1,LEN(AU580))</f>
        <v>88</v>
      </c>
      <c r="AX580" s="11">
        <v>24</v>
      </c>
      <c r="AY580" s="58" t="s">
        <v>1199</v>
      </c>
      <c r="AZ580" s="11" t="str">
        <f t="shared" si="764"/>
        <v>80.0</v>
      </c>
      <c r="BA580" s="11" t="str">
        <f t="shared" si="765"/>
        <v>80.0</v>
      </c>
      <c r="BB580" s="11" t="str">
        <f t="shared" si="766"/>
        <v>80.0</v>
      </c>
      <c r="BC580" s="11">
        <v>24</v>
      </c>
      <c r="BD580" s="58" t="s">
        <v>1197</v>
      </c>
      <c r="BE580" s="11" t="str">
        <f t="shared" si="767"/>
        <v>465.8</v>
      </c>
      <c r="BF580" s="11" t="str">
        <f t="shared" si="768"/>
        <v>288.1</v>
      </c>
      <c r="BG580" s="11" t="str">
        <f t="shared" si="769"/>
        <v>753.1</v>
      </c>
      <c r="BH580" s="11" t="s">
        <v>22</v>
      </c>
      <c r="BI580" s="25" t="s">
        <v>22</v>
      </c>
      <c r="CD580" s="155"/>
      <c r="CH580" s="155"/>
      <c r="CV580" s="25"/>
      <c r="CW580" s="11" t="s">
        <v>1241</v>
      </c>
      <c r="CZ580" s="25"/>
    </row>
    <row r="581" spans="1:105" s="11" customFormat="1">
      <c r="A581" s="11" t="s">
        <v>1172</v>
      </c>
      <c r="L581" s="25"/>
      <c r="N581" s="125"/>
      <c r="Z581" s="25"/>
      <c r="AE581" s="36"/>
      <c r="AI581" s="25"/>
      <c r="AJ581" s="11" t="s">
        <v>27</v>
      </c>
      <c r="AK581" s="11" t="s">
        <v>455</v>
      </c>
      <c r="AL581" s="11">
        <v>3</v>
      </c>
      <c r="AM581" s="11" t="s">
        <v>427</v>
      </c>
      <c r="AN581" s="11" t="s">
        <v>44</v>
      </c>
      <c r="AO581" s="17" t="s">
        <v>78</v>
      </c>
      <c r="AP581" s="17" t="s">
        <v>949</v>
      </c>
      <c r="AQ581" s="11" t="s">
        <v>23</v>
      </c>
      <c r="AR581" s="11" t="s">
        <v>23</v>
      </c>
      <c r="AS581" s="11" t="s">
        <v>844</v>
      </c>
      <c r="AT581" s="11" t="s">
        <v>1256</v>
      </c>
      <c r="AU581" s="86" t="s">
        <v>495</v>
      </c>
      <c r="AV581" s="11" t="str">
        <f t="shared" si="770"/>
        <v>24</v>
      </c>
      <c r="AW581" s="18" t="str">
        <f t="shared" si="771"/>
        <v>100</v>
      </c>
      <c r="AX581" s="11">
        <v>24</v>
      </c>
      <c r="AY581" s="58" t="s">
        <v>1199</v>
      </c>
      <c r="AZ581" s="11" t="str">
        <f t="shared" si="764"/>
        <v>80.0</v>
      </c>
      <c r="BA581" s="11" t="str">
        <f t="shared" si="765"/>
        <v>80.0</v>
      </c>
      <c r="BB581" s="11" t="str">
        <f t="shared" si="766"/>
        <v>80.0</v>
      </c>
      <c r="BC581" s="11">
        <v>24</v>
      </c>
      <c r="BD581" s="58" t="s">
        <v>1198</v>
      </c>
      <c r="BE581" s="11" t="str">
        <f t="shared" si="767"/>
        <v>1,395.9</v>
      </c>
      <c r="BF581" s="11" t="str">
        <f t="shared" si="768"/>
        <v>955.2</v>
      </c>
      <c r="BG581" s="11" t="str">
        <f t="shared" si="769"/>
        <v>2,039.7</v>
      </c>
      <c r="BH581" s="11" t="s">
        <v>22</v>
      </c>
      <c r="BI581" s="25" t="s">
        <v>22</v>
      </c>
      <c r="CD581" s="155"/>
      <c r="CH581" s="155"/>
      <c r="CV581" s="25"/>
      <c r="CW581" s="11" t="s">
        <v>1240</v>
      </c>
      <c r="CZ581" s="25"/>
    </row>
    <row r="582" spans="1:105" s="11" customFormat="1">
      <c r="A582" s="11" t="s">
        <v>1172</v>
      </c>
      <c r="L582" s="25"/>
      <c r="N582" s="125"/>
      <c r="Z582" s="25"/>
      <c r="AE582" s="36"/>
      <c r="AI582" s="25"/>
      <c r="AJ582" s="11" t="s">
        <v>27</v>
      </c>
      <c r="AK582" s="11" t="s">
        <v>456</v>
      </c>
      <c r="AL582" s="11">
        <v>4</v>
      </c>
      <c r="AM582" s="11" t="s">
        <v>427</v>
      </c>
      <c r="AN582" s="11" t="s">
        <v>44</v>
      </c>
      <c r="AO582" s="17" t="s">
        <v>78</v>
      </c>
      <c r="AP582" s="17" t="s">
        <v>949</v>
      </c>
      <c r="AQ582" s="11" t="s">
        <v>23</v>
      </c>
      <c r="AR582" s="11" t="s">
        <v>23</v>
      </c>
      <c r="AS582" s="11" t="s">
        <v>844</v>
      </c>
      <c r="AT582" s="11" t="s">
        <v>1256</v>
      </c>
      <c r="AU582" s="86" t="s">
        <v>884</v>
      </c>
      <c r="AV582" s="11" t="str">
        <f t="shared" si="770"/>
        <v>23</v>
      </c>
      <c r="AW582" s="18" t="str">
        <f t="shared" si="771"/>
        <v>0</v>
      </c>
      <c r="AX582" s="11">
        <v>23</v>
      </c>
      <c r="AY582" s="58" t="s">
        <v>1199</v>
      </c>
      <c r="AZ582" s="11" t="str">
        <f t="shared" si="764"/>
        <v>80.0</v>
      </c>
      <c r="BA582" s="11" t="str">
        <f t="shared" si="765"/>
        <v>80.0</v>
      </c>
      <c r="BB582" s="11" t="str">
        <f t="shared" si="766"/>
        <v>80.0</v>
      </c>
      <c r="BC582" s="11">
        <v>23</v>
      </c>
      <c r="BD582" s="58" t="s">
        <v>1199</v>
      </c>
      <c r="BE582" s="11" t="str">
        <f t="shared" si="767"/>
        <v>80.0</v>
      </c>
      <c r="BF582" s="11" t="str">
        <f t="shared" si="768"/>
        <v>80.0</v>
      </c>
      <c r="BG582" s="11" t="str">
        <f t="shared" si="769"/>
        <v>80.0</v>
      </c>
      <c r="BH582" s="11" t="s">
        <v>22</v>
      </c>
      <c r="BI582" s="25" t="s">
        <v>22</v>
      </c>
      <c r="CD582" s="155"/>
      <c r="CH582" s="155"/>
      <c r="CV582" s="25"/>
      <c r="CZ582" s="25"/>
    </row>
    <row r="583" spans="1:105" s="11" customFormat="1">
      <c r="A583" s="11" t="s">
        <v>1172</v>
      </c>
      <c r="L583" s="25"/>
      <c r="N583" s="125"/>
      <c r="Z583" s="25"/>
      <c r="AE583" s="36"/>
      <c r="AI583" s="25"/>
      <c r="AJ583" s="11" t="s">
        <v>27</v>
      </c>
      <c r="AK583" s="11" t="s">
        <v>457</v>
      </c>
      <c r="AL583" s="11">
        <v>5</v>
      </c>
      <c r="AM583" s="11" t="s">
        <v>427</v>
      </c>
      <c r="AN583" s="11" t="s">
        <v>44</v>
      </c>
      <c r="AO583" s="17" t="s">
        <v>78</v>
      </c>
      <c r="AP583" s="17" t="s">
        <v>949</v>
      </c>
      <c r="AQ583" s="11" t="s">
        <v>23</v>
      </c>
      <c r="AR583" s="11" t="s">
        <v>23</v>
      </c>
      <c r="AS583" s="11" t="s">
        <v>844</v>
      </c>
      <c r="AT583" s="11" t="s">
        <v>1256</v>
      </c>
      <c r="AU583" s="86" t="s">
        <v>495</v>
      </c>
      <c r="AV583" s="11" t="str">
        <f t="shared" si="770"/>
        <v>24</v>
      </c>
      <c r="AW583" s="18" t="str">
        <f t="shared" si="771"/>
        <v>100</v>
      </c>
      <c r="AX583" s="11">
        <v>24</v>
      </c>
      <c r="AY583" s="58" t="s">
        <v>1200</v>
      </c>
      <c r="AZ583" s="11" t="str">
        <f t="shared" si="764"/>
        <v>82.3</v>
      </c>
      <c r="BA583" s="11" t="str">
        <f t="shared" si="765"/>
        <v>77.6</v>
      </c>
      <c r="BB583" s="11" t="str">
        <f t="shared" si="766"/>
        <v>87.4</v>
      </c>
      <c r="BC583" s="11">
        <v>24</v>
      </c>
      <c r="BD583" s="58" t="s">
        <v>1201</v>
      </c>
      <c r="BE583" s="11" t="str">
        <f t="shared" si="767"/>
        <v>1,045.7</v>
      </c>
      <c r="BF583" s="11" t="str">
        <f t="shared" si="768"/>
        <v>721.6</v>
      </c>
      <c r="BG583" s="11" t="str">
        <f t="shared" si="769"/>
        <v>1,515.5</v>
      </c>
      <c r="BH583" s="11" t="s">
        <v>22</v>
      </c>
      <c r="BI583" s="25" t="s">
        <v>22</v>
      </c>
      <c r="CD583" s="155"/>
      <c r="CH583" s="155"/>
      <c r="CV583" s="25"/>
      <c r="CZ583" s="25"/>
    </row>
    <row r="584" spans="1:105" s="11" customFormat="1">
      <c r="A584" s="11" t="s">
        <v>1172</v>
      </c>
      <c r="L584" s="25"/>
      <c r="N584" s="125"/>
      <c r="Z584" s="25"/>
      <c r="AE584" s="36"/>
      <c r="AI584" s="25"/>
      <c r="AJ584" s="11" t="s">
        <v>27</v>
      </c>
      <c r="AK584" s="11" t="s">
        <v>458</v>
      </c>
      <c r="AL584" s="11">
        <v>6</v>
      </c>
      <c r="AM584" s="11" t="s">
        <v>427</v>
      </c>
      <c r="AN584" s="11" t="s">
        <v>44</v>
      </c>
      <c r="AO584" s="17" t="s">
        <v>78</v>
      </c>
      <c r="AP584" s="17" t="s">
        <v>949</v>
      </c>
      <c r="AQ584" s="11" t="s">
        <v>23</v>
      </c>
      <c r="AR584" s="11" t="s">
        <v>23</v>
      </c>
      <c r="AS584" s="11" t="s">
        <v>844</v>
      </c>
      <c r="AT584" s="11" t="s">
        <v>1256</v>
      </c>
      <c r="AU584" s="86" t="s">
        <v>495</v>
      </c>
      <c r="AV584" s="11" t="str">
        <f t="shared" si="770"/>
        <v>24</v>
      </c>
      <c r="AW584" s="18" t="str">
        <f t="shared" si="771"/>
        <v>100</v>
      </c>
      <c r="AX584" s="11">
        <v>24</v>
      </c>
      <c r="AY584" s="58" t="s">
        <v>1200</v>
      </c>
      <c r="AZ584" s="11" t="str">
        <f t="shared" si="764"/>
        <v>82.3</v>
      </c>
      <c r="BA584" s="11" t="str">
        <f t="shared" si="765"/>
        <v>77.6</v>
      </c>
      <c r="BB584" s="11" t="str">
        <f t="shared" si="766"/>
        <v>87.4</v>
      </c>
      <c r="BC584" s="11">
        <v>24</v>
      </c>
      <c r="BD584" s="58" t="s">
        <v>1202</v>
      </c>
      <c r="BE584" s="11" t="str">
        <f t="shared" si="767"/>
        <v>1,917.9</v>
      </c>
      <c r="BF584" s="11" t="str">
        <f t="shared" si="768"/>
        <v>1,344.8</v>
      </c>
      <c r="BG584" s="11" t="str">
        <f t="shared" si="769"/>
        <v>2,735.2</v>
      </c>
      <c r="BH584" s="11" t="s">
        <v>22</v>
      </c>
      <c r="BI584" s="25" t="s">
        <v>22</v>
      </c>
      <c r="CD584" s="155"/>
      <c r="CH584" s="155"/>
      <c r="CV584" s="25"/>
      <c r="CZ584" s="25"/>
    </row>
    <row r="585" spans="1:105" s="11" customFormat="1">
      <c r="A585" s="11" t="s">
        <v>1172</v>
      </c>
      <c r="L585" s="25"/>
      <c r="N585" s="125"/>
      <c r="Z585" s="25"/>
      <c r="AE585" s="36"/>
      <c r="AI585" s="25"/>
      <c r="AJ585" s="11" t="s">
        <v>27</v>
      </c>
      <c r="AK585" s="11" t="s">
        <v>453</v>
      </c>
      <c r="AL585" s="11">
        <v>1</v>
      </c>
      <c r="AM585" s="17" t="s">
        <v>344</v>
      </c>
      <c r="AN585" s="11" t="s">
        <v>1254</v>
      </c>
      <c r="AO585" s="17" t="s">
        <v>78</v>
      </c>
      <c r="AP585" s="17" t="s">
        <v>949</v>
      </c>
      <c r="AQ585" s="11" t="s">
        <v>23</v>
      </c>
      <c r="AR585" s="11" t="s">
        <v>23</v>
      </c>
      <c r="AS585" s="11" t="s">
        <v>844</v>
      </c>
      <c r="AT585" s="11" t="s">
        <v>459</v>
      </c>
      <c r="AU585" s="86" t="s">
        <v>494</v>
      </c>
      <c r="AV585" s="11" t="str">
        <f t="shared" si="770"/>
        <v>24</v>
      </c>
      <c r="AW585" s="18" t="str">
        <f t="shared" si="771"/>
        <v>0</v>
      </c>
      <c r="AX585" s="11">
        <v>24</v>
      </c>
      <c r="AY585" s="58" t="s">
        <v>902</v>
      </c>
      <c r="AZ585" s="11" t="str">
        <f t="shared" ref="AZ585:AZ590" si="772">LEFT(AY585,FIND(" ", AY585)-1)</f>
        <v>2.0</v>
      </c>
      <c r="BA585" s="11" t="str">
        <f t="shared" ref="BA585:BA590" si="773">MID(LEFT(AY585,FIND("–",AY585)-1),FIND("(",AY585)+1,LEN(AY585))</f>
        <v>2.0</v>
      </c>
      <c r="BB585" s="11" t="str">
        <f t="shared" ref="BB585:BB590" si="774">MID(LEFT(AY585,FIND(")",AY585)-1),FIND("–",AY585)+1,LEN(AY585))</f>
        <v>2.0</v>
      </c>
      <c r="BC585" s="11">
        <v>24</v>
      </c>
      <c r="BD585" s="58" t="s">
        <v>902</v>
      </c>
      <c r="BE585" s="11" t="str">
        <f t="shared" ref="BE585:BE590" si="775">LEFT(BD585,FIND(" ", BD585)-1)</f>
        <v>2.0</v>
      </c>
      <c r="BF585" s="11" t="str">
        <f t="shared" ref="BF585:BF590" si="776">MID(LEFT(BD585,FIND("–",BD585)-1),FIND("(",BD585)+1,LEN(BD585))</f>
        <v>2.0</v>
      </c>
      <c r="BG585" s="11" t="str">
        <f t="shared" ref="BG585:BG590" si="777">MID(LEFT(BD585,FIND(")",BD585)-1),FIND("–",BD585)+1,LEN(BD585))</f>
        <v>2.0</v>
      </c>
      <c r="BH585" s="11" t="s">
        <v>22</v>
      </c>
      <c r="BI585" s="25" t="s">
        <v>22</v>
      </c>
      <c r="CD585" s="155"/>
      <c r="CH585" s="155"/>
      <c r="CV585" s="25"/>
      <c r="CZ585" s="25"/>
    </row>
    <row r="586" spans="1:105" s="11" customFormat="1">
      <c r="A586" s="11" t="s">
        <v>1172</v>
      </c>
      <c r="L586" s="25"/>
      <c r="N586" s="125"/>
      <c r="Z586" s="25"/>
      <c r="AE586" s="36"/>
      <c r="AI586" s="25"/>
      <c r="AJ586" s="11" t="s">
        <v>27</v>
      </c>
      <c r="AK586" s="11" t="s">
        <v>454</v>
      </c>
      <c r="AL586" s="11">
        <v>2</v>
      </c>
      <c r="AM586" s="17" t="s">
        <v>344</v>
      </c>
      <c r="AN586" s="11" t="s">
        <v>1254</v>
      </c>
      <c r="AO586" s="17" t="s">
        <v>78</v>
      </c>
      <c r="AP586" s="17" t="s">
        <v>949</v>
      </c>
      <c r="AQ586" s="11" t="s">
        <v>23</v>
      </c>
      <c r="AR586" s="11" t="s">
        <v>23</v>
      </c>
      <c r="AS586" s="11" t="s">
        <v>844</v>
      </c>
      <c r="AT586" s="11" t="s">
        <v>459</v>
      </c>
      <c r="AU586" s="86" t="s">
        <v>1179</v>
      </c>
      <c r="AV586" s="11" t="str">
        <f t="shared" si="770"/>
        <v>24</v>
      </c>
      <c r="AW586" s="18" t="str">
        <f t="shared" si="771"/>
        <v>25</v>
      </c>
      <c r="AX586" s="11">
        <v>24</v>
      </c>
      <c r="AY586" s="58" t="s">
        <v>902</v>
      </c>
      <c r="AZ586" s="11" t="str">
        <f t="shared" si="772"/>
        <v>2.0</v>
      </c>
      <c r="BA586" s="11" t="str">
        <f t="shared" si="773"/>
        <v>2.0</v>
      </c>
      <c r="BB586" s="11" t="str">
        <f t="shared" si="774"/>
        <v>2.0</v>
      </c>
      <c r="BC586" s="11">
        <v>24</v>
      </c>
      <c r="BD586" s="58" t="s">
        <v>1204</v>
      </c>
      <c r="BE586" s="11" t="str">
        <f t="shared" si="775"/>
        <v>5.4</v>
      </c>
      <c r="BF586" s="11" t="str">
        <f t="shared" si="776"/>
        <v>3.6</v>
      </c>
      <c r="BG586" s="11" t="str">
        <f t="shared" si="777"/>
        <v>8.1</v>
      </c>
      <c r="BH586" s="11" t="s">
        <v>22</v>
      </c>
      <c r="BI586" s="25" t="s">
        <v>22</v>
      </c>
      <c r="CD586" s="155"/>
      <c r="CH586" s="155"/>
      <c r="CV586" s="25"/>
      <c r="CZ586" s="25"/>
    </row>
    <row r="587" spans="1:105" s="11" customFormat="1">
      <c r="A587" s="11" t="s">
        <v>1172</v>
      </c>
      <c r="L587" s="25"/>
      <c r="N587" s="125"/>
      <c r="Z587" s="25"/>
      <c r="AE587" s="36"/>
      <c r="AI587" s="25"/>
      <c r="AJ587" s="11" t="s">
        <v>27</v>
      </c>
      <c r="AK587" s="11" t="s">
        <v>455</v>
      </c>
      <c r="AL587" s="11">
        <v>3</v>
      </c>
      <c r="AM587" s="17" t="s">
        <v>344</v>
      </c>
      <c r="AN587" s="11" t="s">
        <v>1254</v>
      </c>
      <c r="AO587" s="17" t="s">
        <v>78</v>
      </c>
      <c r="AP587" s="17" t="s">
        <v>949</v>
      </c>
      <c r="AQ587" s="11" t="s">
        <v>23</v>
      </c>
      <c r="AR587" s="11" t="s">
        <v>23</v>
      </c>
      <c r="AS587" s="11" t="s">
        <v>844</v>
      </c>
      <c r="AT587" s="11" t="s">
        <v>459</v>
      </c>
      <c r="AU587" s="86" t="s">
        <v>1180</v>
      </c>
      <c r="AV587" s="11" t="str">
        <f t="shared" si="770"/>
        <v>24</v>
      </c>
      <c r="AW587" s="18" t="str">
        <f t="shared" si="771"/>
        <v>83</v>
      </c>
      <c r="AX587" s="11">
        <v>24</v>
      </c>
      <c r="AY587" s="58" t="s">
        <v>1203</v>
      </c>
      <c r="AZ587" s="11" t="str">
        <f t="shared" si="772"/>
        <v>2.1</v>
      </c>
      <c r="BA587" s="11" t="str">
        <f t="shared" si="773"/>
        <v>1.9</v>
      </c>
      <c r="BB587" s="11" t="str">
        <f t="shared" si="774"/>
        <v>2.2</v>
      </c>
      <c r="BC587" s="11">
        <v>24</v>
      </c>
      <c r="BD587" s="58" t="s">
        <v>1205</v>
      </c>
      <c r="BE587" s="11" t="str">
        <f t="shared" si="775"/>
        <v>15.2</v>
      </c>
      <c r="BF587" s="11" t="str">
        <f t="shared" si="776"/>
        <v>11.2</v>
      </c>
      <c r="BG587" s="11" t="str">
        <f t="shared" si="777"/>
        <v>20.7</v>
      </c>
      <c r="BH587" s="11" t="s">
        <v>22</v>
      </c>
      <c r="BI587" s="25" t="s">
        <v>22</v>
      </c>
      <c r="CD587" s="155"/>
      <c r="CH587" s="155"/>
      <c r="CV587" s="25"/>
      <c r="CZ587" s="25"/>
    </row>
    <row r="588" spans="1:105" s="11" customFormat="1">
      <c r="A588" s="11" t="s">
        <v>1172</v>
      </c>
      <c r="L588" s="25"/>
      <c r="N588" s="125"/>
      <c r="Z588" s="25"/>
      <c r="AE588" s="36"/>
      <c r="AI588" s="25"/>
      <c r="AJ588" s="11" t="s">
        <v>27</v>
      </c>
      <c r="AK588" s="11" t="s">
        <v>456</v>
      </c>
      <c r="AL588" s="11">
        <v>4</v>
      </c>
      <c r="AM588" s="17" t="s">
        <v>344</v>
      </c>
      <c r="AN588" s="11" t="s">
        <v>1254</v>
      </c>
      <c r="AO588" s="17" t="s">
        <v>78</v>
      </c>
      <c r="AP588" s="17" t="s">
        <v>949</v>
      </c>
      <c r="AQ588" s="11" t="s">
        <v>23</v>
      </c>
      <c r="AR588" s="11" t="s">
        <v>23</v>
      </c>
      <c r="AS588" s="11" t="s">
        <v>844</v>
      </c>
      <c r="AT588" s="11" t="s">
        <v>459</v>
      </c>
      <c r="AU588" s="86" t="s">
        <v>1183</v>
      </c>
      <c r="AV588" s="11" t="str">
        <f t="shared" si="770"/>
        <v>23</v>
      </c>
      <c r="AW588" s="18" t="str">
        <f t="shared" si="771"/>
        <v>4</v>
      </c>
      <c r="AX588" s="11">
        <v>23</v>
      </c>
      <c r="AY588" s="58" t="s">
        <v>902</v>
      </c>
      <c r="AZ588" s="11" t="str">
        <f t="shared" si="772"/>
        <v>2.0</v>
      </c>
      <c r="BA588" s="11" t="str">
        <f t="shared" si="773"/>
        <v>2.0</v>
      </c>
      <c r="BB588" s="11" t="str">
        <f t="shared" si="774"/>
        <v>2.0</v>
      </c>
      <c r="BC588" s="11">
        <v>23</v>
      </c>
      <c r="BD588" s="58" t="s">
        <v>2033</v>
      </c>
      <c r="BE588" s="11" t="str">
        <f t="shared" si="775"/>
        <v>2.2</v>
      </c>
      <c r="BF588" s="11" t="str">
        <f t="shared" si="776"/>
        <v>1.8</v>
      </c>
      <c r="BG588" s="11" t="str">
        <f t="shared" si="777"/>
        <v>2.8</v>
      </c>
      <c r="BH588" s="11" t="s">
        <v>22</v>
      </c>
      <c r="BI588" s="25" t="s">
        <v>22</v>
      </c>
      <c r="CD588" s="155"/>
      <c r="CH588" s="155"/>
      <c r="CV588" s="25"/>
      <c r="CZ588" s="25"/>
    </row>
    <row r="589" spans="1:105" s="11" customFormat="1">
      <c r="A589" s="11" t="s">
        <v>1172</v>
      </c>
      <c r="L589" s="25"/>
      <c r="N589" s="125"/>
      <c r="Z589" s="25"/>
      <c r="AE589" s="36"/>
      <c r="AI589" s="25"/>
      <c r="AJ589" s="11" t="s">
        <v>27</v>
      </c>
      <c r="AK589" s="11" t="s">
        <v>457</v>
      </c>
      <c r="AL589" s="11">
        <v>5</v>
      </c>
      <c r="AM589" s="17" t="s">
        <v>344</v>
      </c>
      <c r="AN589" s="11" t="s">
        <v>1254</v>
      </c>
      <c r="AO589" s="17" t="s">
        <v>78</v>
      </c>
      <c r="AP589" s="17" t="s">
        <v>949</v>
      </c>
      <c r="AQ589" s="11" t="s">
        <v>23</v>
      </c>
      <c r="AR589" s="11" t="s">
        <v>23</v>
      </c>
      <c r="AS589" s="11" t="s">
        <v>844</v>
      </c>
      <c r="AT589" s="11" t="s">
        <v>459</v>
      </c>
      <c r="AU589" s="86" t="s">
        <v>1180</v>
      </c>
      <c r="AV589" s="11" t="str">
        <f t="shared" si="770"/>
        <v>24</v>
      </c>
      <c r="AW589" s="18" t="str">
        <f t="shared" si="771"/>
        <v>83</v>
      </c>
      <c r="AX589" s="11">
        <v>24</v>
      </c>
      <c r="AY589" s="58" t="s">
        <v>902</v>
      </c>
      <c r="AZ589" s="11" t="str">
        <f t="shared" si="772"/>
        <v>2.0</v>
      </c>
      <c r="BA589" s="11" t="str">
        <f t="shared" si="773"/>
        <v>2.0</v>
      </c>
      <c r="BB589" s="11" t="str">
        <f t="shared" si="774"/>
        <v>2.0</v>
      </c>
      <c r="BC589" s="11">
        <v>24</v>
      </c>
      <c r="BD589" s="58" t="s">
        <v>1206</v>
      </c>
      <c r="BE589" s="11" t="str">
        <f t="shared" si="775"/>
        <v>19.0</v>
      </c>
      <c r="BF589" s="11" t="str">
        <f t="shared" si="776"/>
        <v>13.2</v>
      </c>
      <c r="BG589" s="11" t="str">
        <f t="shared" si="777"/>
        <v>27.4</v>
      </c>
      <c r="BH589" s="11" t="s">
        <v>22</v>
      </c>
      <c r="BI589" s="25" t="s">
        <v>22</v>
      </c>
      <c r="CD589" s="155"/>
      <c r="CH589" s="155"/>
      <c r="CV589" s="25"/>
      <c r="CZ589" s="25"/>
    </row>
    <row r="590" spans="1:105" s="11" customFormat="1">
      <c r="A590" s="11" t="s">
        <v>1172</v>
      </c>
      <c r="L590" s="25"/>
      <c r="N590" s="125"/>
      <c r="Z590" s="25"/>
      <c r="AE590" s="36"/>
      <c r="AI590" s="25"/>
      <c r="AJ590" s="11" t="s">
        <v>27</v>
      </c>
      <c r="AK590" s="11" t="s">
        <v>458</v>
      </c>
      <c r="AL590" s="11">
        <v>6</v>
      </c>
      <c r="AM590" s="17" t="s">
        <v>344</v>
      </c>
      <c r="AN590" s="11" t="s">
        <v>1254</v>
      </c>
      <c r="AO590" s="17" t="s">
        <v>78</v>
      </c>
      <c r="AP590" s="17" t="s">
        <v>949</v>
      </c>
      <c r="AQ590" s="11" t="s">
        <v>23</v>
      </c>
      <c r="AR590" s="11" t="s">
        <v>23</v>
      </c>
      <c r="AS590" s="11" t="s">
        <v>844</v>
      </c>
      <c r="AT590" s="11" t="s">
        <v>459</v>
      </c>
      <c r="AU590" s="86" t="s">
        <v>1184</v>
      </c>
      <c r="AV590" s="11" t="str">
        <f t="shared" si="770"/>
        <v>24</v>
      </c>
      <c r="AW590" s="18" t="str">
        <f t="shared" si="771"/>
        <v>79</v>
      </c>
      <c r="AX590" s="11">
        <v>24</v>
      </c>
      <c r="AY590" s="58" t="s">
        <v>902</v>
      </c>
      <c r="AZ590" s="11" t="str">
        <f t="shared" si="772"/>
        <v>2.0</v>
      </c>
      <c r="BA590" s="11" t="str">
        <f t="shared" si="773"/>
        <v>2.0</v>
      </c>
      <c r="BB590" s="11" t="str">
        <f t="shared" si="774"/>
        <v>2.0</v>
      </c>
      <c r="BC590" s="11">
        <v>24</v>
      </c>
      <c r="BD590" s="58" t="s">
        <v>1207</v>
      </c>
      <c r="BE590" s="11" t="str">
        <f t="shared" si="775"/>
        <v>29.6</v>
      </c>
      <c r="BF590" s="11" t="str">
        <f t="shared" si="776"/>
        <v>17.9</v>
      </c>
      <c r="BG590" s="11" t="str">
        <f t="shared" si="777"/>
        <v>48.9</v>
      </c>
      <c r="BH590" s="11" t="s">
        <v>22</v>
      </c>
      <c r="BI590" s="25" t="s">
        <v>22</v>
      </c>
      <c r="CD590" s="155"/>
      <c r="CH590" s="155"/>
      <c r="CV590" s="25"/>
      <c r="CZ590" s="25"/>
    </row>
    <row r="591" spans="1:105" s="11" customFormat="1">
      <c r="A591" s="11" t="s">
        <v>1172</v>
      </c>
      <c r="L591" s="25"/>
      <c r="N591" s="125"/>
      <c r="Z591" s="25"/>
      <c r="AE591" s="36"/>
      <c r="AI591" s="25"/>
      <c r="AJ591" s="11" t="s">
        <v>27</v>
      </c>
      <c r="AK591" s="11" t="s">
        <v>453</v>
      </c>
      <c r="AL591" s="11">
        <v>1</v>
      </c>
      <c r="AM591" s="11" t="s">
        <v>55</v>
      </c>
      <c r="AN591" s="17" t="s">
        <v>1255</v>
      </c>
      <c r="AO591" s="17" t="s">
        <v>78</v>
      </c>
      <c r="AP591" s="17" t="s">
        <v>949</v>
      </c>
      <c r="AQ591" s="11" t="s">
        <v>23</v>
      </c>
      <c r="AR591" s="11" t="s">
        <v>23</v>
      </c>
      <c r="AS591" s="11" t="s">
        <v>487</v>
      </c>
      <c r="AT591" s="11" t="s">
        <v>1257</v>
      </c>
      <c r="AU591" s="86" t="s">
        <v>494</v>
      </c>
      <c r="AV591" s="11" t="str">
        <f t="shared" ref="AV591:AV593" si="778">MID(LEFT(AU591,FIND(" (",AU591)-1),FIND("/",AU591)+1,LEN(AU591))</f>
        <v>24</v>
      </c>
      <c r="AW591" s="18" t="str">
        <f t="shared" ref="AW591:AW593" si="779">MID(LEFT(AU591,FIND("%",AU591)-1),FIND("(",AU591)+1,LEN(AU591))</f>
        <v>0</v>
      </c>
      <c r="AX591" s="11" t="s">
        <v>22</v>
      </c>
      <c r="AY591" s="11" t="s">
        <v>22</v>
      </c>
      <c r="AZ591" s="11" t="s">
        <v>22</v>
      </c>
      <c r="BA591" s="11" t="s">
        <v>22</v>
      </c>
      <c r="BB591" s="11" t="s">
        <v>22</v>
      </c>
      <c r="BC591" s="11">
        <v>24</v>
      </c>
      <c r="BD591" s="58" t="s">
        <v>1244</v>
      </c>
      <c r="BE591" s="11" t="str">
        <f t="shared" ref="BE591:BE593" si="780">LEFT(BD591,FIND(" ", BD591)-1)</f>
        <v>6.0</v>
      </c>
      <c r="BF591" s="11" t="str">
        <f t="shared" ref="BF591:BF593" si="781">MID(LEFT(BD591,FIND("–",BD591)-1),FIND("(",BD591)+1,LEN(BD591))</f>
        <v>5.0</v>
      </c>
      <c r="BG591" s="11" t="str">
        <f t="shared" ref="BG591:BG593" si="782">MID(LEFT(BD591,FIND(")",BD591)-1),FIND("–",BD591)+1,LEN(BD591))</f>
        <v>7.1</v>
      </c>
      <c r="BH591" s="11" t="s">
        <v>22</v>
      </c>
      <c r="BI591" s="25" t="s">
        <v>22</v>
      </c>
      <c r="CD591" s="155"/>
      <c r="CH591" s="155"/>
      <c r="CV591" s="25"/>
      <c r="CZ591" s="25"/>
    </row>
    <row r="592" spans="1:105" s="11" customFormat="1">
      <c r="A592" s="11" t="s">
        <v>1172</v>
      </c>
      <c r="L592" s="25"/>
      <c r="N592" s="125"/>
      <c r="Z592" s="25"/>
      <c r="AE592" s="36"/>
      <c r="AI592" s="25"/>
      <c r="AJ592" s="11" t="s">
        <v>27</v>
      </c>
      <c r="AK592" s="11" t="s">
        <v>454</v>
      </c>
      <c r="AL592" s="11">
        <v>2</v>
      </c>
      <c r="AM592" s="11" t="s">
        <v>55</v>
      </c>
      <c r="AN592" s="17" t="s">
        <v>1255</v>
      </c>
      <c r="AO592" s="17" t="s">
        <v>78</v>
      </c>
      <c r="AP592" s="17" t="s">
        <v>949</v>
      </c>
      <c r="AQ592" s="11" t="s">
        <v>23</v>
      </c>
      <c r="AR592" s="11" t="s">
        <v>23</v>
      </c>
      <c r="AS592" s="11" t="s">
        <v>487</v>
      </c>
      <c r="AT592" s="11" t="s">
        <v>1257</v>
      </c>
      <c r="AU592" s="86" t="s">
        <v>1242</v>
      </c>
      <c r="AV592" s="11" t="str">
        <f t="shared" si="778"/>
        <v>24</v>
      </c>
      <c r="AW592" s="18" t="str">
        <f t="shared" si="779"/>
        <v>42</v>
      </c>
      <c r="AX592" s="11" t="s">
        <v>22</v>
      </c>
      <c r="AY592" s="11" t="s">
        <v>22</v>
      </c>
      <c r="AZ592" s="11" t="s">
        <v>22</v>
      </c>
      <c r="BA592" s="11" t="s">
        <v>22</v>
      </c>
      <c r="BB592" s="11" t="s">
        <v>22</v>
      </c>
      <c r="BC592" s="11">
        <v>24</v>
      </c>
      <c r="BD592" s="58" t="s">
        <v>1245</v>
      </c>
      <c r="BE592" s="11" t="str">
        <f t="shared" si="780"/>
        <v>22.4</v>
      </c>
      <c r="BF592" s="11" t="str">
        <f t="shared" si="781"/>
        <v>13.6</v>
      </c>
      <c r="BG592" s="11" t="str">
        <f t="shared" si="782"/>
        <v>36.9</v>
      </c>
      <c r="BH592" s="11" t="s">
        <v>22</v>
      </c>
      <c r="BI592" s="25" t="s">
        <v>22</v>
      </c>
      <c r="CD592" s="155"/>
      <c r="CH592" s="155"/>
      <c r="CV592" s="25"/>
      <c r="CZ592" s="25"/>
    </row>
    <row r="593" spans="1:105" s="11" customFormat="1">
      <c r="A593" s="11" t="s">
        <v>1172</v>
      </c>
      <c r="L593" s="25"/>
      <c r="N593" s="125"/>
      <c r="Z593" s="25"/>
      <c r="AE593" s="36"/>
      <c r="AI593" s="25"/>
      <c r="AJ593" s="11" t="s">
        <v>27</v>
      </c>
      <c r="AK593" s="11" t="s">
        <v>455</v>
      </c>
      <c r="AL593" s="11">
        <v>3</v>
      </c>
      <c r="AM593" s="11" t="s">
        <v>55</v>
      </c>
      <c r="AN593" s="17" t="s">
        <v>1255</v>
      </c>
      <c r="AO593" s="17" t="s">
        <v>78</v>
      </c>
      <c r="AP593" s="17" t="s">
        <v>949</v>
      </c>
      <c r="AQ593" s="11" t="s">
        <v>23</v>
      </c>
      <c r="AR593" s="11" t="s">
        <v>23</v>
      </c>
      <c r="AS593" s="11" t="s">
        <v>487</v>
      </c>
      <c r="AT593" s="11" t="s">
        <v>1257</v>
      </c>
      <c r="AU593" s="86" t="s">
        <v>1243</v>
      </c>
      <c r="AV593" s="11" t="str">
        <f t="shared" si="778"/>
        <v>24</v>
      </c>
      <c r="AW593" s="18" t="str">
        <f t="shared" si="779"/>
        <v>75</v>
      </c>
      <c r="AX593" s="11" t="s">
        <v>22</v>
      </c>
      <c r="AY593" s="11" t="s">
        <v>22</v>
      </c>
      <c r="AZ593" s="11" t="s">
        <v>22</v>
      </c>
      <c r="BA593" s="11" t="s">
        <v>22</v>
      </c>
      <c r="BB593" s="11" t="s">
        <v>22</v>
      </c>
      <c r="BC593" s="11">
        <v>24</v>
      </c>
      <c r="BD593" s="58" t="s">
        <v>1246</v>
      </c>
      <c r="BE593" s="11" t="str">
        <f t="shared" si="780"/>
        <v>45.4</v>
      </c>
      <c r="BF593" s="11" t="str">
        <f t="shared" si="781"/>
        <v>27.0</v>
      </c>
      <c r="BG593" s="11" t="str">
        <f t="shared" si="782"/>
        <v>76.4</v>
      </c>
      <c r="BH593" s="11" t="s">
        <v>22</v>
      </c>
      <c r="BI593" s="25" t="s">
        <v>22</v>
      </c>
      <c r="CD593" s="155"/>
      <c r="CH593" s="155"/>
      <c r="CV593" s="25"/>
      <c r="CZ593" s="25"/>
    </row>
    <row r="594" spans="1:105" s="11" customFormat="1">
      <c r="A594" s="11" t="s">
        <v>1172</v>
      </c>
      <c r="L594" s="25"/>
      <c r="N594" s="125"/>
      <c r="Z594" s="25"/>
      <c r="AE594" s="36"/>
      <c r="AI594" s="25"/>
      <c r="AJ594" s="11" t="s">
        <v>60</v>
      </c>
      <c r="AK594" s="11" t="s">
        <v>453</v>
      </c>
      <c r="AL594" s="11">
        <v>1</v>
      </c>
      <c r="AM594" s="11" t="s">
        <v>552</v>
      </c>
      <c r="AN594" s="17" t="s">
        <v>1160</v>
      </c>
      <c r="AO594" s="11" t="s">
        <v>1236</v>
      </c>
      <c r="AP594" s="11" t="s">
        <v>1237</v>
      </c>
      <c r="AQ594" s="11" t="s">
        <v>23</v>
      </c>
      <c r="AR594" s="11" t="s">
        <v>23</v>
      </c>
      <c r="AS594" s="11" t="s">
        <v>487</v>
      </c>
      <c r="AT594" s="11" t="s">
        <v>423</v>
      </c>
      <c r="AU594" s="86" t="s">
        <v>1181</v>
      </c>
      <c r="AV594" s="11" t="str">
        <f t="shared" ref="AV594:AV599" si="783">MID(LEFT(AU594,FIND(" (",AU594)-1),FIND("/",AU594)+1,LEN(AU594))</f>
        <v>24</v>
      </c>
      <c r="AW594" s="18" t="str">
        <f t="shared" ref="AW594:AW599" si="784">MID(LEFT(AU594,FIND("%",AU594)-1),FIND("(",AU594)+1,LEN(AU594))</f>
        <v>8</v>
      </c>
      <c r="AX594" s="11">
        <v>24</v>
      </c>
      <c r="AY594" s="58" t="s">
        <v>1223</v>
      </c>
      <c r="AZ594" s="11" t="str">
        <f t="shared" ref="AZ594:AZ599" si="785">LEFT(AY594,FIND(" ", AY594)-1)</f>
        <v>0.3</v>
      </c>
      <c r="BA594" s="11" t="str">
        <f t="shared" ref="BA594:BA599" si="786">MID(LEFT(AY594,FIND("–",AY594)-1),FIND("(",AY594)+1,LEN(AY594))</f>
        <v>0.0</v>
      </c>
      <c r="BB594" s="11" t="str">
        <f t="shared" ref="BB594:BB599" si="787">MID(LEFT(AY594,FIND(")",AY594)-1),FIND("–",AY594)+1,LEN(AY594))</f>
        <v>0.7</v>
      </c>
      <c r="BC594" s="11">
        <v>24</v>
      </c>
      <c r="BD594" s="58" t="s">
        <v>1228</v>
      </c>
      <c r="BE594" s="11" t="str">
        <f t="shared" ref="BE594:BE599" si="788">LEFT(BD594,FIND(" ", BD594)-1)</f>
        <v>1.5</v>
      </c>
      <c r="BF594" s="11" t="str">
        <f t="shared" ref="BF594:BF599" si="789">MID(LEFT(BD594,FIND("–",BD594)-1),FIND("(",BD594)+1,LEN(BD594))</f>
        <v>0.2</v>
      </c>
      <c r="BG594" s="11" t="str">
        <f t="shared" ref="BG594:BG599" si="790">MID(LEFT(BD594,FIND(")",BD594)-1),FIND("–",BD594)+1,LEN(BD594))</f>
        <v>2.9</v>
      </c>
      <c r="BH594" s="11">
        <v>20</v>
      </c>
      <c r="BI594" s="25" t="s">
        <v>22</v>
      </c>
      <c r="CD594" s="155"/>
      <c r="CH594" s="155"/>
      <c r="CV594" s="25"/>
      <c r="CZ594" s="25"/>
    </row>
    <row r="595" spans="1:105" s="11" customFormat="1">
      <c r="A595" s="11" t="s">
        <v>1172</v>
      </c>
      <c r="L595" s="25"/>
      <c r="N595" s="125"/>
      <c r="Z595" s="25"/>
      <c r="AE595" s="36"/>
      <c r="AI595" s="25"/>
      <c r="AJ595" s="11" t="s">
        <v>60</v>
      </c>
      <c r="AK595" s="11" t="s">
        <v>454</v>
      </c>
      <c r="AL595" s="11">
        <v>2</v>
      </c>
      <c r="AM595" s="11" t="s">
        <v>552</v>
      </c>
      <c r="AN595" s="17" t="s">
        <v>1160</v>
      </c>
      <c r="AO595" s="11" t="s">
        <v>1236</v>
      </c>
      <c r="AP595" s="11" t="s">
        <v>1237</v>
      </c>
      <c r="AQ595" s="11" t="s">
        <v>23</v>
      </c>
      <c r="AR595" s="11" t="s">
        <v>23</v>
      </c>
      <c r="AS595" s="11" t="s">
        <v>487</v>
      </c>
      <c r="AT595" s="11" t="s">
        <v>423</v>
      </c>
      <c r="AU595" s="86" t="s">
        <v>1234</v>
      </c>
      <c r="AV595" s="11" t="str">
        <f t="shared" si="783"/>
        <v>24</v>
      </c>
      <c r="AW595" s="18" t="str">
        <f t="shared" si="784"/>
        <v>46</v>
      </c>
      <c r="AX595" s="11">
        <v>24</v>
      </c>
      <c r="AY595" s="58" t="s">
        <v>1224</v>
      </c>
      <c r="AZ595" s="11" t="str">
        <f t="shared" si="785"/>
        <v>0.2</v>
      </c>
      <c r="BA595" s="11" t="str">
        <f t="shared" si="786"/>
        <v>0.0</v>
      </c>
      <c r="BB595" s="11" t="str">
        <f t="shared" si="787"/>
        <v>0.3</v>
      </c>
      <c r="BC595" s="11">
        <v>24</v>
      </c>
      <c r="BD595" s="58" t="s">
        <v>1229</v>
      </c>
      <c r="BE595" s="11" t="str">
        <f t="shared" si="788"/>
        <v>7.4</v>
      </c>
      <c r="BF595" s="11" t="str">
        <f t="shared" si="789"/>
        <v>3.9</v>
      </c>
      <c r="BG595" s="11" t="str">
        <f t="shared" si="790"/>
        <v>11.1</v>
      </c>
      <c r="BH595" s="11">
        <v>20</v>
      </c>
      <c r="BI595" s="25" t="s">
        <v>22</v>
      </c>
      <c r="CD595" s="155"/>
      <c r="CH595" s="155"/>
      <c r="CV595" s="25"/>
      <c r="CZ595" s="25"/>
    </row>
    <row r="596" spans="1:105" s="11" customFormat="1">
      <c r="A596" s="11" t="s">
        <v>1172</v>
      </c>
      <c r="L596" s="25"/>
      <c r="N596" s="125"/>
      <c r="Z596" s="25"/>
      <c r="AE596" s="36"/>
      <c r="AI596" s="25"/>
      <c r="AJ596" s="11" t="s">
        <v>60</v>
      </c>
      <c r="AK596" s="11" t="s">
        <v>455</v>
      </c>
      <c r="AL596" s="11">
        <v>3</v>
      </c>
      <c r="AM596" s="11" t="s">
        <v>552</v>
      </c>
      <c r="AN596" s="17" t="s">
        <v>1160</v>
      </c>
      <c r="AO596" s="11" t="s">
        <v>1236</v>
      </c>
      <c r="AP596" s="11" t="s">
        <v>1237</v>
      </c>
      <c r="AQ596" s="11" t="s">
        <v>23</v>
      </c>
      <c r="AR596" s="11" t="s">
        <v>23</v>
      </c>
      <c r="AS596" s="11" t="s">
        <v>487</v>
      </c>
      <c r="AT596" s="11" t="s">
        <v>423</v>
      </c>
      <c r="AU596" s="86" t="s">
        <v>1235</v>
      </c>
      <c r="AV596" s="11" t="str">
        <f t="shared" si="783"/>
        <v>24</v>
      </c>
      <c r="AW596" s="18" t="str">
        <f t="shared" si="784"/>
        <v>21</v>
      </c>
      <c r="AX596" s="11">
        <v>24</v>
      </c>
      <c r="AY596" s="58" t="s">
        <v>1225</v>
      </c>
      <c r="AZ596" s="11" t="str">
        <f t="shared" si="785"/>
        <v>0.6</v>
      </c>
      <c r="BA596" s="11" t="str">
        <f t="shared" si="786"/>
        <v>0.4</v>
      </c>
      <c r="BB596" s="11" t="str">
        <f t="shared" si="787"/>
        <v>0.9</v>
      </c>
      <c r="BC596" s="11">
        <v>24</v>
      </c>
      <c r="BD596" s="58" t="s">
        <v>1230</v>
      </c>
      <c r="BE596" s="11" t="str">
        <f t="shared" si="788"/>
        <v>3.9</v>
      </c>
      <c r="BF596" s="11" t="str">
        <f t="shared" si="789"/>
        <v>1.0</v>
      </c>
      <c r="BG596" s="11" t="str">
        <f t="shared" si="790"/>
        <v>6.7</v>
      </c>
      <c r="BH596" s="11">
        <v>20</v>
      </c>
      <c r="BI596" s="25" t="s">
        <v>22</v>
      </c>
      <c r="CD596" s="155"/>
      <c r="CH596" s="155"/>
      <c r="CV596" s="25"/>
      <c r="CZ596" s="25"/>
    </row>
    <row r="597" spans="1:105" s="11" customFormat="1">
      <c r="A597" s="11" t="s">
        <v>1172</v>
      </c>
      <c r="L597" s="25"/>
      <c r="N597" s="125"/>
      <c r="Z597" s="25"/>
      <c r="AE597" s="36"/>
      <c r="AI597" s="25"/>
      <c r="AJ597" s="11" t="s">
        <v>60</v>
      </c>
      <c r="AK597" s="11" t="s">
        <v>456</v>
      </c>
      <c r="AL597" s="11">
        <v>4</v>
      </c>
      <c r="AM597" s="11" t="s">
        <v>552</v>
      </c>
      <c r="AN597" s="17" t="s">
        <v>1160</v>
      </c>
      <c r="AO597" s="11" t="s">
        <v>1236</v>
      </c>
      <c r="AP597" s="11" t="s">
        <v>1237</v>
      </c>
      <c r="AQ597" s="11" t="s">
        <v>23</v>
      </c>
      <c r="AR597" s="11" t="s">
        <v>23</v>
      </c>
      <c r="AS597" s="11" t="s">
        <v>487</v>
      </c>
      <c r="AT597" s="11" t="s">
        <v>423</v>
      </c>
      <c r="AU597" s="86" t="s">
        <v>1183</v>
      </c>
      <c r="AV597" s="11" t="str">
        <f t="shared" si="783"/>
        <v>23</v>
      </c>
      <c r="AW597" s="18" t="str">
        <f t="shared" si="784"/>
        <v>4</v>
      </c>
      <c r="AX597" s="11">
        <v>23</v>
      </c>
      <c r="AY597" s="58" t="s">
        <v>1227</v>
      </c>
      <c r="AZ597" s="11" t="str">
        <f t="shared" si="785"/>
        <v>0.3</v>
      </c>
      <c r="BA597" s="11" t="str">
        <f t="shared" si="786"/>
        <v>0.0</v>
      </c>
      <c r="BB597" s="11" t="str">
        <f t="shared" si="787"/>
        <v>0.5</v>
      </c>
      <c r="BC597" s="11">
        <v>23</v>
      </c>
      <c r="BD597" s="58" t="s">
        <v>1231</v>
      </c>
      <c r="BE597" s="11" t="str">
        <f t="shared" si="788"/>
        <v>1.2</v>
      </c>
      <c r="BF597" s="11" t="str">
        <f t="shared" si="789"/>
        <v>-0.1</v>
      </c>
      <c r="BG597" s="11" t="str">
        <f t="shared" si="790"/>
        <v>2.5</v>
      </c>
      <c r="BH597" s="11">
        <v>20</v>
      </c>
      <c r="BI597" s="25" t="s">
        <v>22</v>
      </c>
      <c r="CD597" s="155"/>
      <c r="CH597" s="155"/>
      <c r="CV597" s="25"/>
      <c r="CZ597" s="25"/>
    </row>
    <row r="598" spans="1:105" s="11" customFormat="1">
      <c r="A598" s="11" t="s">
        <v>1172</v>
      </c>
      <c r="L598" s="25"/>
      <c r="N598" s="125"/>
      <c r="Z598" s="25"/>
      <c r="AE598" s="36"/>
      <c r="AI598" s="25"/>
      <c r="AJ598" s="11" t="s">
        <v>60</v>
      </c>
      <c r="AK598" s="11" t="s">
        <v>457</v>
      </c>
      <c r="AL598" s="11">
        <v>5</v>
      </c>
      <c r="AM598" s="11" t="s">
        <v>552</v>
      </c>
      <c r="AN598" s="17" t="s">
        <v>1160</v>
      </c>
      <c r="AO598" s="11" t="s">
        <v>1236</v>
      </c>
      <c r="AP598" s="11" t="s">
        <v>1237</v>
      </c>
      <c r="AQ598" s="11" t="s">
        <v>23</v>
      </c>
      <c r="AR598" s="11" t="s">
        <v>23</v>
      </c>
      <c r="AS598" s="11" t="s">
        <v>487</v>
      </c>
      <c r="AT598" s="11" t="s">
        <v>423</v>
      </c>
      <c r="AU598" s="86" t="s">
        <v>1235</v>
      </c>
      <c r="AV598" s="11" t="str">
        <f t="shared" si="783"/>
        <v>24</v>
      </c>
      <c r="AW598" s="18" t="str">
        <f t="shared" si="784"/>
        <v>21</v>
      </c>
      <c r="AX598" s="11">
        <v>24</v>
      </c>
      <c r="AY598" s="58" t="s">
        <v>1226</v>
      </c>
      <c r="AZ598" s="11" t="str">
        <f t="shared" si="785"/>
        <v>0.3</v>
      </c>
      <c r="BA598" s="11" t="str">
        <f t="shared" si="786"/>
        <v>0.1</v>
      </c>
      <c r="BB598" s="11" t="str">
        <f t="shared" si="787"/>
        <v>0.5</v>
      </c>
      <c r="BC598" s="11">
        <v>24</v>
      </c>
      <c r="BD598" s="58" t="s">
        <v>1232</v>
      </c>
      <c r="BE598" s="11" t="str">
        <f t="shared" si="788"/>
        <v>3.4</v>
      </c>
      <c r="BF598" s="11" t="str">
        <f t="shared" si="789"/>
        <v>0.9</v>
      </c>
      <c r="BG598" s="11" t="str">
        <f t="shared" si="790"/>
        <v>5.7</v>
      </c>
      <c r="BH598" s="11">
        <v>20</v>
      </c>
      <c r="BI598" s="25" t="s">
        <v>22</v>
      </c>
      <c r="CD598" s="155"/>
      <c r="CH598" s="155"/>
      <c r="CV598" s="25"/>
      <c r="CZ598" s="25"/>
    </row>
    <row r="599" spans="1:105" s="11" customFormat="1">
      <c r="A599" s="11" t="s">
        <v>1172</v>
      </c>
      <c r="L599" s="25"/>
      <c r="N599" s="125"/>
      <c r="Z599" s="25"/>
      <c r="AE599" s="36"/>
      <c r="AI599" s="25"/>
      <c r="AJ599" s="11" t="s">
        <v>60</v>
      </c>
      <c r="AK599" s="11" t="s">
        <v>458</v>
      </c>
      <c r="AL599" s="11">
        <v>6</v>
      </c>
      <c r="AM599" s="11" t="s">
        <v>552</v>
      </c>
      <c r="AN599" s="17" t="s">
        <v>1160</v>
      </c>
      <c r="AO599" s="11" t="s">
        <v>1236</v>
      </c>
      <c r="AP599" s="11" t="s">
        <v>1237</v>
      </c>
      <c r="AQ599" s="11" t="s">
        <v>23</v>
      </c>
      <c r="AR599" s="11" t="s">
        <v>23</v>
      </c>
      <c r="AS599" s="11" t="s">
        <v>487</v>
      </c>
      <c r="AT599" s="11" t="s">
        <v>423</v>
      </c>
      <c r="AU599" s="86" t="s">
        <v>494</v>
      </c>
      <c r="AV599" s="11" t="str">
        <f t="shared" si="783"/>
        <v>24</v>
      </c>
      <c r="AW599" s="18" t="str">
        <f t="shared" si="784"/>
        <v>0</v>
      </c>
      <c r="AX599" s="11">
        <v>24</v>
      </c>
      <c r="AY599" s="58" t="s">
        <v>1226</v>
      </c>
      <c r="AZ599" s="11" t="str">
        <f t="shared" si="785"/>
        <v>0.3</v>
      </c>
      <c r="BA599" s="11" t="str">
        <f t="shared" si="786"/>
        <v>0.1</v>
      </c>
      <c r="BB599" s="11" t="str">
        <f t="shared" si="787"/>
        <v>0.5</v>
      </c>
      <c r="BC599" s="11">
        <v>24</v>
      </c>
      <c r="BD599" s="58" t="s">
        <v>1233</v>
      </c>
      <c r="BE599" s="11" t="str">
        <f t="shared" si="788"/>
        <v>1.2</v>
      </c>
      <c r="BF599" s="11" t="str">
        <f t="shared" si="789"/>
        <v>0.5</v>
      </c>
      <c r="BG599" s="11" t="str">
        <f t="shared" si="790"/>
        <v>1.8</v>
      </c>
      <c r="BH599" s="11">
        <v>20</v>
      </c>
      <c r="BI599" s="25" t="s">
        <v>22</v>
      </c>
      <c r="CD599" s="155"/>
      <c r="CH599" s="155"/>
      <c r="CV599" s="25"/>
      <c r="CZ599" s="25"/>
    </row>
    <row r="600" spans="1:105" s="44" customFormat="1">
      <c r="L600" s="45"/>
      <c r="N600" s="127"/>
      <c r="Z600" s="45"/>
      <c r="AE600" s="46"/>
      <c r="AI600" s="45"/>
      <c r="AU600" s="85"/>
      <c r="BI600" s="45"/>
      <c r="CD600" s="157"/>
      <c r="CH600" s="157"/>
      <c r="CV600" s="45"/>
      <c r="CZ600" s="45"/>
    </row>
    <row r="601" spans="1:105" s="11" customFormat="1">
      <c r="A601" s="11" t="s">
        <v>1173</v>
      </c>
      <c r="B601" s="11" t="s">
        <v>439</v>
      </c>
      <c r="C601" s="11" t="s">
        <v>34</v>
      </c>
      <c r="D601" s="11" t="s">
        <v>1375</v>
      </c>
      <c r="E601" s="11" t="s">
        <v>11</v>
      </c>
      <c r="F601" s="94" t="s">
        <v>2325</v>
      </c>
      <c r="G601" s="11" t="s">
        <v>441</v>
      </c>
      <c r="H601" s="16" t="s">
        <v>442</v>
      </c>
      <c r="I601" s="11" t="s">
        <v>1170</v>
      </c>
      <c r="J601" s="16" t="s">
        <v>1169</v>
      </c>
      <c r="K601" s="11" t="s">
        <v>1174</v>
      </c>
      <c r="L601" s="24">
        <v>44152</v>
      </c>
      <c r="M601" s="11" t="s">
        <v>526</v>
      </c>
      <c r="N601" s="125">
        <v>43954</v>
      </c>
      <c r="O601" s="11" t="s">
        <v>24</v>
      </c>
      <c r="P601" s="11" t="s">
        <v>24</v>
      </c>
      <c r="Q601" s="11" t="s">
        <v>236</v>
      </c>
      <c r="R601" s="11" t="s">
        <v>89</v>
      </c>
      <c r="S601" s="11" t="s">
        <v>48</v>
      </c>
      <c r="T601" s="11" t="s">
        <v>23</v>
      </c>
      <c r="U601" s="11" t="s">
        <v>23</v>
      </c>
      <c r="V601" s="11">
        <v>600</v>
      </c>
      <c r="W601" s="11" t="s">
        <v>24</v>
      </c>
      <c r="X601" s="11" t="s">
        <v>370</v>
      </c>
      <c r="Y601" s="11" t="s">
        <v>449</v>
      </c>
      <c r="Z601" s="25" t="s">
        <v>1176</v>
      </c>
      <c r="AA601" s="11" t="s">
        <v>440</v>
      </c>
      <c r="AB601" s="11" t="s">
        <v>451</v>
      </c>
      <c r="AC601" s="11" t="s">
        <v>127</v>
      </c>
      <c r="AD601" s="11" t="s">
        <v>1326</v>
      </c>
      <c r="AE601" s="36" t="s">
        <v>1178</v>
      </c>
      <c r="AF601" s="11" t="s">
        <v>137</v>
      </c>
      <c r="AG601" s="11" t="s">
        <v>1005</v>
      </c>
      <c r="AH601" s="11" t="s">
        <v>452</v>
      </c>
      <c r="AI601" s="25" t="s">
        <v>22</v>
      </c>
      <c r="AJ601" s="11" t="s">
        <v>27</v>
      </c>
      <c r="AK601" s="11" t="s">
        <v>453</v>
      </c>
      <c r="AL601" s="11">
        <v>1</v>
      </c>
      <c r="AM601" s="11" t="s">
        <v>427</v>
      </c>
      <c r="AN601" s="11" t="s">
        <v>44</v>
      </c>
      <c r="AO601" s="17" t="s">
        <v>78</v>
      </c>
      <c r="AP601" s="17" t="s">
        <v>949</v>
      </c>
      <c r="AQ601" s="11" t="s">
        <v>23</v>
      </c>
      <c r="AR601" s="11" t="s">
        <v>23</v>
      </c>
      <c r="AS601" s="11" t="s">
        <v>844</v>
      </c>
      <c r="AT601" s="11" t="s">
        <v>1256</v>
      </c>
      <c r="AU601" s="86" t="s">
        <v>1185</v>
      </c>
      <c r="AV601" s="11" t="str">
        <f t="shared" ref="AV601:AV615" si="791">MID(LEFT(AU601,FIND(" (",AU601)-1),FIND("/",AU601)+1,LEN(AU601))</f>
        <v>57</v>
      </c>
      <c r="AW601" s="18" t="str">
        <f t="shared" ref="AW601:AW615" si="792">MID(LEFT(AU601,FIND("%",AU601)-1),FIND("(",AU601)+1,LEN(AU601))</f>
        <v>0</v>
      </c>
      <c r="AX601" s="11">
        <v>60</v>
      </c>
      <c r="AY601" s="58" t="s">
        <v>1208</v>
      </c>
      <c r="AZ601" s="11" t="str">
        <f t="shared" ref="AZ601:AZ606" si="793">LEFT(AY601,FIND(" ", AY601)-1)</f>
        <v>81.0</v>
      </c>
      <c r="BA601" s="11" t="str">
        <f t="shared" ref="BA601:BA606" si="794">MID(LEFT(AY601,FIND("–",AY601)-1),FIND("(",AY601)+1,LEN(AY601))</f>
        <v>79.0</v>
      </c>
      <c r="BB601" s="11" t="str">
        <f t="shared" ref="BB601:BB606" si="795">MID(LEFT(AY601,FIND(")",AY601)-1),FIND("–",AY601)+1,LEN(AY601))</f>
        <v>83.0</v>
      </c>
      <c r="BC601" s="31">
        <v>60</v>
      </c>
      <c r="BD601" s="58" t="s">
        <v>1199</v>
      </c>
      <c r="BE601" s="11" t="str">
        <f t="shared" ref="BE601:BE615" si="796">LEFT(BD601,FIND(" ", BD601)-1)</f>
        <v>80.0</v>
      </c>
      <c r="BF601" s="11" t="str">
        <f t="shared" ref="BF601:BF615" si="797">MID(LEFT(BD601,FIND("–",BD601)-1),FIND("(",BD601)+1,LEN(BD601))</f>
        <v>80.0</v>
      </c>
      <c r="BG601" s="11" t="str">
        <f t="shared" ref="BG601:BG615" si="798">MID(LEFT(BD601,FIND(")",BD601)-1),FIND("–",BD601)+1,LEN(BD601))</f>
        <v>80.0</v>
      </c>
      <c r="BH601" s="11" t="s">
        <v>22</v>
      </c>
      <c r="BI601" s="25" t="s">
        <v>22</v>
      </c>
      <c r="BJ601" s="11" t="s">
        <v>26</v>
      </c>
      <c r="BK601" s="11" t="s">
        <v>22</v>
      </c>
      <c r="BL601" s="11" t="s">
        <v>22</v>
      </c>
      <c r="BM601" s="11" t="s">
        <v>22</v>
      </c>
      <c r="BN601" s="11" t="s">
        <v>22</v>
      </c>
      <c r="BO601" s="11" t="s">
        <v>22</v>
      </c>
      <c r="BP601" s="11" t="s">
        <v>22</v>
      </c>
      <c r="BQ601" s="11" t="s">
        <v>22</v>
      </c>
      <c r="BR601" s="11" t="s">
        <v>22</v>
      </c>
      <c r="BS601" s="11" t="s">
        <v>22</v>
      </c>
      <c r="BT601" s="11" t="s">
        <v>22</v>
      </c>
      <c r="BU601" s="11" t="s">
        <v>22</v>
      </c>
      <c r="BV601" s="11" t="s">
        <v>22</v>
      </c>
      <c r="BW601" s="11" t="s">
        <v>22</v>
      </c>
      <c r="BX601" s="11" t="s">
        <v>22</v>
      </c>
      <c r="BY601" s="11" t="s">
        <v>22</v>
      </c>
      <c r="BZ601" s="11" t="s">
        <v>22</v>
      </c>
      <c r="CA601" s="11" t="s">
        <v>22</v>
      </c>
      <c r="CB601" s="11" t="s">
        <v>22</v>
      </c>
      <c r="CC601" s="11" t="s">
        <v>22</v>
      </c>
      <c r="CD601" s="103" t="s">
        <v>22</v>
      </c>
      <c r="CE601" s="94" t="s">
        <v>22</v>
      </c>
      <c r="CF601" s="94" t="s">
        <v>22</v>
      </c>
      <c r="CG601" s="94" t="s">
        <v>22</v>
      </c>
      <c r="CH601" s="155" t="s">
        <v>26</v>
      </c>
      <c r="CI601" s="94" t="s">
        <v>22</v>
      </c>
      <c r="CJ601" s="94" t="s">
        <v>22</v>
      </c>
      <c r="CK601" s="94" t="s">
        <v>22</v>
      </c>
      <c r="CL601" s="94" t="s">
        <v>22</v>
      </c>
      <c r="CM601" s="94" t="s">
        <v>22</v>
      </c>
      <c r="CN601" s="94" t="s">
        <v>22</v>
      </c>
      <c r="CO601" s="94" t="s">
        <v>22</v>
      </c>
      <c r="CP601" s="94" t="s">
        <v>22</v>
      </c>
      <c r="CQ601" s="94" t="s">
        <v>22</v>
      </c>
      <c r="CR601" s="94" t="s">
        <v>22</v>
      </c>
      <c r="CS601" s="94" t="s">
        <v>22</v>
      </c>
      <c r="CT601" s="94" t="s">
        <v>22</v>
      </c>
      <c r="CU601" s="94" t="s">
        <v>22</v>
      </c>
      <c r="CV601" s="98" t="s">
        <v>22</v>
      </c>
      <c r="CW601" s="11" t="s">
        <v>1239</v>
      </c>
      <c r="CX601" s="11" t="s">
        <v>461</v>
      </c>
      <c r="CY601" s="11" t="s">
        <v>1259</v>
      </c>
      <c r="CZ601" s="98" t="s">
        <v>24</v>
      </c>
      <c r="DA601" s="11" t="s">
        <v>68</v>
      </c>
    </row>
    <row r="602" spans="1:105" s="11" customFormat="1">
      <c r="A602" s="11" t="s">
        <v>1173</v>
      </c>
      <c r="L602" s="25"/>
      <c r="N602" s="125"/>
      <c r="Z602" s="25"/>
      <c r="AE602" s="36"/>
      <c r="AI602" s="25"/>
      <c r="AJ602" s="11" t="s">
        <v>27</v>
      </c>
      <c r="AK602" s="11" t="s">
        <v>454</v>
      </c>
      <c r="AL602" s="11">
        <v>2</v>
      </c>
      <c r="AM602" s="11" t="s">
        <v>427</v>
      </c>
      <c r="AN602" s="11" t="s">
        <v>44</v>
      </c>
      <c r="AO602" s="17" t="s">
        <v>78</v>
      </c>
      <c r="AP602" s="17" t="s">
        <v>949</v>
      </c>
      <c r="AQ602" s="11" t="s">
        <v>23</v>
      </c>
      <c r="AR602" s="11" t="s">
        <v>23</v>
      </c>
      <c r="AS602" s="11" t="s">
        <v>844</v>
      </c>
      <c r="AT602" s="11" t="s">
        <v>1256</v>
      </c>
      <c r="AU602" s="86" t="s">
        <v>1186</v>
      </c>
      <c r="AV602" s="11" t="str">
        <f t="shared" si="791"/>
        <v>114</v>
      </c>
      <c r="AW602" s="18" t="str">
        <f t="shared" si="792"/>
        <v>97</v>
      </c>
      <c r="AX602" s="11">
        <v>120</v>
      </c>
      <c r="AY602" s="58" t="s">
        <v>1209</v>
      </c>
      <c r="AZ602" s="11" t="str">
        <f t="shared" si="793"/>
        <v>81.5</v>
      </c>
      <c r="BA602" s="11" t="str">
        <f t="shared" si="794"/>
        <v>79.8</v>
      </c>
      <c r="BB602" s="11" t="str">
        <f t="shared" si="795"/>
        <v>83.2</v>
      </c>
      <c r="BC602" s="31">
        <v>118</v>
      </c>
      <c r="BD602" s="58" t="s">
        <v>1214</v>
      </c>
      <c r="BE602" s="11" t="str">
        <f t="shared" si="796"/>
        <v>1,053.7</v>
      </c>
      <c r="BF602" s="11" t="str">
        <f t="shared" si="797"/>
        <v>911.7</v>
      </c>
      <c r="BG602" s="11" t="str">
        <f t="shared" si="798"/>
        <v>1,217.7</v>
      </c>
      <c r="BH602" s="11" t="s">
        <v>22</v>
      </c>
      <c r="BI602" s="25" t="s">
        <v>22</v>
      </c>
      <c r="CD602" s="155"/>
      <c r="CH602" s="155"/>
      <c r="CV602" s="25"/>
      <c r="CZ602" s="25"/>
    </row>
    <row r="603" spans="1:105" s="11" customFormat="1">
      <c r="A603" s="11" t="s">
        <v>1173</v>
      </c>
      <c r="L603" s="25"/>
      <c r="N603" s="125"/>
      <c r="Z603" s="25"/>
      <c r="AE603" s="36"/>
      <c r="AI603" s="25"/>
      <c r="AJ603" s="11" t="s">
        <v>27</v>
      </c>
      <c r="AK603" s="11" t="s">
        <v>455</v>
      </c>
      <c r="AL603" s="11">
        <v>3</v>
      </c>
      <c r="AM603" s="11" t="s">
        <v>427</v>
      </c>
      <c r="AN603" s="11" t="s">
        <v>44</v>
      </c>
      <c r="AO603" s="17" t="s">
        <v>78</v>
      </c>
      <c r="AP603" s="17" t="s">
        <v>949</v>
      </c>
      <c r="AQ603" s="11" t="s">
        <v>23</v>
      </c>
      <c r="AR603" s="11" t="s">
        <v>23</v>
      </c>
      <c r="AS603" s="11" t="s">
        <v>844</v>
      </c>
      <c r="AT603" s="11" t="s">
        <v>1256</v>
      </c>
      <c r="AU603" s="86" t="s">
        <v>1187</v>
      </c>
      <c r="AV603" s="11" t="str">
        <f t="shared" si="791"/>
        <v>118</v>
      </c>
      <c r="AW603" s="18" t="str">
        <f t="shared" si="792"/>
        <v>100</v>
      </c>
      <c r="AX603" s="11">
        <v>120</v>
      </c>
      <c r="AY603" s="58" t="s">
        <v>1210</v>
      </c>
      <c r="AZ603" s="11" t="str">
        <f t="shared" si="793"/>
        <v>81.4</v>
      </c>
      <c r="BA603" s="11" t="str">
        <f t="shared" si="794"/>
        <v>79.8</v>
      </c>
      <c r="BB603" s="11" t="str">
        <f t="shared" si="795"/>
        <v>83.1</v>
      </c>
      <c r="BC603" s="31">
        <v>119</v>
      </c>
      <c r="BD603" s="58" t="s">
        <v>1215</v>
      </c>
      <c r="BE603" s="11" t="str">
        <f t="shared" si="796"/>
        <v>1,318.2</v>
      </c>
      <c r="BF603" s="11" t="str">
        <f t="shared" si="797"/>
        <v>1,156.9</v>
      </c>
      <c r="BG603" s="11" t="str">
        <f t="shared" si="798"/>
        <v>1,501.9</v>
      </c>
      <c r="BH603" s="11" t="s">
        <v>22</v>
      </c>
      <c r="BI603" s="25" t="s">
        <v>22</v>
      </c>
      <c r="CD603" s="155"/>
      <c r="CH603" s="155"/>
      <c r="CV603" s="25"/>
      <c r="CZ603" s="25"/>
    </row>
    <row r="604" spans="1:105" s="11" customFormat="1">
      <c r="A604" s="11" t="s">
        <v>1173</v>
      </c>
      <c r="L604" s="25"/>
      <c r="N604" s="125"/>
      <c r="Z604" s="25"/>
      <c r="AE604" s="36"/>
      <c r="AI604" s="25"/>
      <c r="AJ604" s="11" t="s">
        <v>27</v>
      </c>
      <c r="AK604" s="11" t="s">
        <v>456</v>
      </c>
      <c r="AL604" s="11">
        <v>4</v>
      </c>
      <c r="AM604" s="11" t="s">
        <v>427</v>
      </c>
      <c r="AN604" s="11" t="s">
        <v>44</v>
      </c>
      <c r="AO604" s="17" t="s">
        <v>78</v>
      </c>
      <c r="AP604" s="17" t="s">
        <v>949</v>
      </c>
      <c r="AQ604" s="11" t="s">
        <v>23</v>
      </c>
      <c r="AR604" s="11" t="s">
        <v>23</v>
      </c>
      <c r="AS604" s="11" t="s">
        <v>844</v>
      </c>
      <c r="AT604" s="11" t="s">
        <v>1256</v>
      </c>
      <c r="AU604" s="86" t="s">
        <v>1188</v>
      </c>
      <c r="AV604" s="11" t="str">
        <f t="shared" si="791"/>
        <v>59</v>
      </c>
      <c r="AW604" s="18" t="str">
        <f t="shared" si="792"/>
        <v>7</v>
      </c>
      <c r="AX604" s="11">
        <v>60</v>
      </c>
      <c r="AY604" s="58" t="s">
        <v>1211</v>
      </c>
      <c r="AZ604" s="11" t="str">
        <f t="shared" si="793"/>
        <v>81.0</v>
      </c>
      <c r="BA604" s="11" t="str">
        <f t="shared" si="794"/>
        <v>79.1</v>
      </c>
      <c r="BB604" s="11" t="str">
        <f t="shared" si="795"/>
        <v>82.9</v>
      </c>
      <c r="BC604" s="31">
        <v>59</v>
      </c>
      <c r="BD604" s="58" t="s">
        <v>1216</v>
      </c>
      <c r="BE604" s="11" t="str">
        <f t="shared" si="796"/>
        <v>87.9</v>
      </c>
      <c r="BF604" s="11" t="str">
        <f t="shared" si="797"/>
        <v>79.7</v>
      </c>
      <c r="BG604" s="11" t="str">
        <f t="shared" si="798"/>
        <v>96.9</v>
      </c>
      <c r="BH604" s="11" t="s">
        <v>22</v>
      </c>
      <c r="BI604" s="25" t="s">
        <v>22</v>
      </c>
      <c r="CD604" s="155"/>
      <c r="CH604" s="155"/>
      <c r="CV604" s="25"/>
      <c r="CZ604" s="25"/>
    </row>
    <row r="605" spans="1:105" s="11" customFormat="1">
      <c r="A605" s="11" t="s">
        <v>1173</v>
      </c>
      <c r="L605" s="25"/>
      <c r="N605" s="125"/>
      <c r="Z605" s="25"/>
      <c r="AE605" s="36"/>
      <c r="AI605" s="25"/>
      <c r="AJ605" s="11" t="s">
        <v>27</v>
      </c>
      <c r="AK605" s="11" t="s">
        <v>457</v>
      </c>
      <c r="AL605" s="11">
        <v>5</v>
      </c>
      <c r="AM605" s="11" t="s">
        <v>427</v>
      </c>
      <c r="AN605" s="11" t="s">
        <v>44</v>
      </c>
      <c r="AO605" s="17" t="s">
        <v>78</v>
      </c>
      <c r="AP605" s="17" t="s">
        <v>949</v>
      </c>
      <c r="AQ605" s="11" t="s">
        <v>23</v>
      </c>
      <c r="AR605" s="11" t="s">
        <v>23</v>
      </c>
      <c r="AS605" s="11" t="s">
        <v>844</v>
      </c>
      <c r="AT605" s="11" t="s">
        <v>1256</v>
      </c>
      <c r="AU605" s="86" t="s">
        <v>1189</v>
      </c>
      <c r="AV605" s="11" t="str">
        <f t="shared" si="791"/>
        <v>117</v>
      </c>
      <c r="AW605" s="18" t="str">
        <f t="shared" si="792"/>
        <v>99</v>
      </c>
      <c r="AX605" s="11">
        <v>120</v>
      </c>
      <c r="AY605" s="58" t="s">
        <v>1213</v>
      </c>
      <c r="AZ605" s="11" t="str">
        <f t="shared" si="793"/>
        <v>81.0</v>
      </c>
      <c r="BA605" s="11" t="str">
        <f t="shared" si="794"/>
        <v>79.6</v>
      </c>
      <c r="BB605" s="11" t="str">
        <f t="shared" si="795"/>
        <v>82.3</v>
      </c>
      <c r="BC605" s="31">
        <v>117</v>
      </c>
      <c r="BD605" s="58" t="s">
        <v>1217</v>
      </c>
      <c r="BE605" s="11" t="str">
        <f t="shared" si="796"/>
        <v>1,783.6</v>
      </c>
      <c r="BF605" s="11" t="str">
        <f t="shared" si="797"/>
        <v>1,519.3</v>
      </c>
      <c r="BG605" s="11" t="str">
        <f t="shared" si="798"/>
        <v>2,093.8</v>
      </c>
      <c r="BH605" s="11" t="s">
        <v>22</v>
      </c>
      <c r="BI605" s="25" t="s">
        <v>22</v>
      </c>
      <c r="CD605" s="155"/>
      <c r="CH605" s="155"/>
      <c r="CV605" s="25"/>
      <c r="CZ605" s="25"/>
    </row>
    <row r="606" spans="1:105" s="11" customFormat="1">
      <c r="A606" s="11" t="s">
        <v>1173</v>
      </c>
      <c r="L606" s="25"/>
      <c r="N606" s="125"/>
      <c r="Z606" s="25"/>
      <c r="AE606" s="36"/>
      <c r="AI606" s="25"/>
      <c r="AJ606" s="11" t="s">
        <v>27</v>
      </c>
      <c r="AK606" s="11" t="s">
        <v>458</v>
      </c>
      <c r="AL606" s="11">
        <v>6</v>
      </c>
      <c r="AM606" s="11" t="s">
        <v>427</v>
      </c>
      <c r="AN606" s="11" t="s">
        <v>44</v>
      </c>
      <c r="AO606" s="17" t="s">
        <v>78</v>
      </c>
      <c r="AP606" s="17" t="s">
        <v>949</v>
      </c>
      <c r="AQ606" s="11" t="s">
        <v>23</v>
      </c>
      <c r="AR606" s="11" t="s">
        <v>23</v>
      </c>
      <c r="AS606" s="11" t="s">
        <v>844</v>
      </c>
      <c r="AT606" s="11" t="s">
        <v>1256</v>
      </c>
      <c r="AU606" s="86" t="s">
        <v>1190</v>
      </c>
      <c r="AV606" s="11" t="str">
        <f t="shared" si="791"/>
        <v>117</v>
      </c>
      <c r="AW606" s="18" t="str">
        <f t="shared" si="792"/>
        <v>100</v>
      </c>
      <c r="AX606" s="11">
        <v>120</v>
      </c>
      <c r="AY606" s="58" t="s">
        <v>1212</v>
      </c>
      <c r="AZ606" s="11" t="str">
        <f t="shared" si="793"/>
        <v>80.5</v>
      </c>
      <c r="BA606" s="11" t="str">
        <f t="shared" si="794"/>
        <v>79.5</v>
      </c>
      <c r="BB606" s="11" t="str">
        <f t="shared" si="795"/>
        <v>81.4</v>
      </c>
      <c r="BC606" s="31">
        <v>118</v>
      </c>
      <c r="BD606" s="58" t="s">
        <v>1218</v>
      </c>
      <c r="BE606" s="11" t="str">
        <f t="shared" si="796"/>
        <v>2,287.5</v>
      </c>
      <c r="BF606" s="11" t="str">
        <f t="shared" si="797"/>
        <v>2,038.2</v>
      </c>
      <c r="BG606" s="11" t="str">
        <f t="shared" si="798"/>
        <v>2,567.3</v>
      </c>
      <c r="BH606" s="11" t="s">
        <v>22</v>
      </c>
      <c r="BI606" s="25" t="s">
        <v>22</v>
      </c>
      <c r="CD606" s="155"/>
      <c r="CH606" s="155"/>
      <c r="CV606" s="25"/>
      <c r="CZ606" s="25"/>
    </row>
    <row r="607" spans="1:105" s="11" customFormat="1">
      <c r="A607" s="11" t="s">
        <v>1173</v>
      </c>
      <c r="L607" s="25"/>
      <c r="N607" s="125"/>
      <c r="Z607" s="25"/>
      <c r="AE607" s="36"/>
      <c r="AI607" s="25"/>
      <c r="AJ607" s="11" t="s">
        <v>27</v>
      </c>
      <c r="AK607" s="11" t="s">
        <v>453</v>
      </c>
      <c r="AL607" s="11">
        <v>1</v>
      </c>
      <c r="AM607" s="17" t="s">
        <v>344</v>
      </c>
      <c r="AN607" s="11" t="s">
        <v>1254</v>
      </c>
      <c r="AO607" s="17" t="s">
        <v>78</v>
      </c>
      <c r="AP607" s="17" t="s">
        <v>949</v>
      </c>
      <c r="AQ607" s="11" t="s">
        <v>23</v>
      </c>
      <c r="AR607" s="11" t="s">
        <v>23</v>
      </c>
      <c r="AS607" s="11" t="s">
        <v>844</v>
      </c>
      <c r="AT607" s="11" t="s">
        <v>459</v>
      </c>
      <c r="AU607" s="86" t="s">
        <v>1191</v>
      </c>
      <c r="AV607" s="11" t="str">
        <f t="shared" si="791"/>
        <v>60</v>
      </c>
      <c r="AW607" s="18" t="str">
        <f t="shared" si="792"/>
        <v>0</v>
      </c>
      <c r="AX607" s="11">
        <v>60</v>
      </c>
      <c r="AY607" s="58" t="s">
        <v>902</v>
      </c>
      <c r="AZ607" s="11" t="str">
        <f t="shared" ref="AZ607" si="799">LEFT(AY607,FIND(" ", AY607)-1)</f>
        <v>2.0</v>
      </c>
      <c r="BA607" s="11" t="str">
        <f t="shared" ref="BA607" si="800">MID(LEFT(AY607,FIND("–",AY607)-1),FIND("(",AY607)+1,LEN(AY607))</f>
        <v>2.0</v>
      </c>
      <c r="BB607" s="11" t="str">
        <f t="shared" ref="BB607" si="801">MID(LEFT(AY607,FIND(")",AY607)-1),FIND("–",AY607)+1,LEN(AY607))</f>
        <v>2.0</v>
      </c>
      <c r="BC607" s="31">
        <v>60</v>
      </c>
      <c r="BD607" s="58" t="s">
        <v>902</v>
      </c>
      <c r="BE607" s="11" t="str">
        <f t="shared" si="796"/>
        <v>2.0</v>
      </c>
      <c r="BF607" s="11" t="str">
        <f t="shared" si="797"/>
        <v>2.0</v>
      </c>
      <c r="BG607" s="11" t="str">
        <f t="shared" si="798"/>
        <v>2.0</v>
      </c>
      <c r="BH607" s="11" t="s">
        <v>22</v>
      </c>
      <c r="BI607" s="25" t="s">
        <v>22</v>
      </c>
      <c r="CD607" s="155"/>
      <c r="CH607" s="155"/>
      <c r="CV607" s="25"/>
      <c r="CZ607" s="25"/>
    </row>
    <row r="608" spans="1:105" s="11" customFormat="1">
      <c r="A608" s="11" t="s">
        <v>1173</v>
      </c>
      <c r="L608" s="25"/>
      <c r="N608" s="125"/>
      <c r="Z608" s="25"/>
      <c r="AE608" s="36"/>
      <c r="AI608" s="25"/>
      <c r="AJ608" s="11" t="s">
        <v>27</v>
      </c>
      <c r="AK608" s="11" t="s">
        <v>454</v>
      </c>
      <c r="AL608" s="11">
        <v>2</v>
      </c>
      <c r="AM608" s="17" t="s">
        <v>344</v>
      </c>
      <c r="AN608" s="11" t="s">
        <v>1254</v>
      </c>
      <c r="AO608" s="17" t="s">
        <v>78</v>
      </c>
      <c r="AP608" s="17" t="s">
        <v>949</v>
      </c>
      <c r="AQ608" s="11" t="s">
        <v>23</v>
      </c>
      <c r="AR608" s="11" t="s">
        <v>23</v>
      </c>
      <c r="AS608" s="11" t="s">
        <v>844</v>
      </c>
      <c r="AT608" s="11" t="s">
        <v>459</v>
      </c>
      <c r="AU608" s="86" t="s">
        <v>1192</v>
      </c>
      <c r="AV608" s="11" t="str">
        <f t="shared" si="791"/>
        <v>118</v>
      </c>
      <c r="AW608" s="18" t="str">
        <f t="shared" si="792"/>
        <v>94</v>
      </c>
      <c r="AX608" s="11">
        <v>120</v>
      </c>
      <c r="AY608" s="58" t="s">
        <v>902</v>
      </c>
      <c r="AZ608" s="11" t="str">
        <f t="shared" ref="AZ608:AZ612" si="802">LEFT(AY608,FIND(" ", AY608)-1)</f>
        <v>2.0</v>
      </c>
      <c r="BA608" s="11" t="str">
        <f t="shared" ref="BA608:BA612" si="803">MID(LEFT(AY608,FIND("–",AY608)-1),FIND("(",AY608)+1,LEN(AY608))</f>
        <v>2.0</v>
      </c>
      <c r="BB608" s="11" t="str">
        <f t="shared" ref="BB608:BB612" si="804">MID(LEFT(AY608,FIND(")",AY608)-1),FIND("–",AY608)+1,LEN(AY608))</f>
        <v>2.0</v>
      </c>
      <c r="BC608" s="31">
        <v>118</v>
      </c>
      <c r="BD608" s="58" t="s">
        <v>1219</v>
      </c>
      <c r="BE608" s="11" t="str">
        <f t="shared" si="796"/>
        <v>23.8</v>
      </c>
      <c r="BF608" s="11" t="str">
        <f t="shared" si="797"/>
        <v>20.5</v>
      </c>
      <c r="BG608" s="11" t="str">
        <f t="shared" si="798"/>
        <v>27.7</v>
      </c>
      <c r="BH608" s="11" t="s">
        <v>22</v>
      </c>
      <c r="BI608" s="25" t="s">
        <v>22</v>
      </c>
      <c r="CD608" s="155"/>
      <c r="CH608" s="155"/>
      <c r="CV608" s="25"/>
      <c r="CZ608" s="25"/>
    </row>
    <row r="609" spans="1:105" s="11" customFormat="1">
      <c r="A609" s="11" t="s">
        <v>1173</v>
      </c>
      <c r="L609" s="25"/>
      <c r="N609" s="125"/>
      <c r="Z609" s="25"/>
      <c r="AE609" s="36"/>
      <c r="AI609" s="25"/>
      <c r="AJ609" s="11" t="s">
        <v>27</v>
      </c>
      <c r="AK609" s="11" t="s">
        <v>455</v>
      </c>
      <c r="AL609" s="11">
        <v>3</v>
      </c>
      <c r="AM609" s="17" t="s">
        <v>344</v>
      </c>
      <c r="AN609" s="11" t="s">
        <v>1254</v>
      </c>
      <c r="AO609" s="17" t="s">
        <v>78</v>
      </c>
      <c r="AP609" s="17" t="s">
        <v>949</v>
      </c>
      <c r="AQ609" s="11" t="s">
        <v>23</v>
      </c>
      <c r="AR609" s="11" t="s">
        <v>23</v>
      </c>
      <c r="AS609" s="11" t="s">
        <v>844</v>
      </c>
      <c r="AT609" s="11" t="s">
        <v>459</v>
      </c>
      <c r="AU609" s="86" t="s">
        <v>1193</v>
      </c>
      <c r="AV609" s="11" t="str">
        <f t="shared" si="791"/>
        <v>118</v>
      </c>
      <c r="AW609" s="18" t="str">
        <f t="shared" si="792"/>
        <v>99</v>
      </c>
      <c r="AX609" s="11">
        <v>120</v>
      </c>
      <c r="AY609" s="58" t="s">
        <v>902</v>
      </c>
      <c r="AZ609" s="11" t="str">
        <f t="shared" si="802"/>
        <v>2.0</v>
      </c>
      <c r="BA609" s="11" t="str">
        <f t="shared" si="803"/>
        <v>2.0</v>
      </c>
      <c r="BB609" s="11" t="str">
        <f t="shared" si="804"/>
        <v>2.0</v>
      </c>
      <c r="BC609" s="31">
        <v>119</v>
      </c>
      <c r="BD609" s="58" t="s">
        <v>1220</v>
      </c>
      <c r="BE609" s="11" t="str">
        <f t="shared" si="796"/>
        <v>30.1</v>
      </c>
      <c r="BF609" s="11" t="str">
        <f t="shared" si="797"/>
        <v>26.1</v>
      </c>
      <c r="BG609" s="11" t="str">
        <f t="shared" si="798"/>
        <v>34.7</v>
      </c>
      <c r="BH609" s="11" t="s">
        <v>22</v>
      </c>
      <c r="BI609" s="25" t="s">
        <v>22</v>
      </c>
      <c r="CD609" s="155"/>
      <c r="CH609" s="155"/>
      <c r="CV609" s="25"/>
      <c r="CZ609" s="25"/>
    </row>
    <row r="610" spans="1:105" s="11" customFormat="1">
      <c r="A610" s="11" t="s">
        <v>1173</v>
      </c>
      <c r="L610" s="25"/>
      <c r="N610" s="125"/>
      <c r="Z610" s="25"/>
      <c r="AE610" s="36"/>
      <c r="AI610" s="25"/>
      <c r="AJ610" s="11" t="s">
        <v>27</v>
      </c>
      <c r="AK610" s="11" t="s">
        <v>456</v>
      </c>
      <c r="AL610" s="11">
        <v>4</v>
      </c>
      <c r="AM610" s="17" t="s">
        <v>344</v>
      </c>
      <c r="AN610" s="11" t="s">
        <v>1254</v>
      </c>
      <c r="AO610" s="17" t="s">
        <v>78</v>
      </c>
      <c r="AP610" s="17" t="s">
        <v>949</v>
      </c>
      <c r="AQ610" s="11" t="s">
        <v>23</v>
      </c>
      <c r="AR610" s="11" t="s">
        <v>23</v>
      </c>
      <c r="AS610" s="11" t="s">
        <v>844</v>
      </c>
      <c r="AT610" s="11" t="s">
        <v>459</v>
      </c>
      <c r="AU610" s="86" t="s">
        <v>1194</v>
      </c>
      <c r="AV610" s="11" t="str">
        <f t="shared" si="791"/>
        <v>59</v>
      </c>
      <c r="AW610" s="18" t="str">
        <f t="shared" si="792"/>
        <v>0</v>
      </c>
      <c r="AX610" s="11">
        <v>60</v>
      </c>
      <c r="AY610" s="58" t="s">
        <v>902</v>
      </c>
      <c r="AZ610" s="11" t="str">
        <f t="shared" si="802"/>
        <v>2.0</v>
      </c>
      <c r="BA610" s="11" t="str">
        <f t="shared" si="803"/>
        <v>2.0</v>
      </c>
      <c r="BB610" s="11" t="str">
        <f t="shared" si="804"/>
        <v>2.0</v>
      </c>
      <c r="BC610" s="31">
        <v>59</v>
      </c>
      <c r="BD610" s="58" t="s">
        <v>902</v>
      </c>
      <c r="BE610" s="11" t="str">
        <f t="shared" si="796"/>
        <v>2.0</v>
      </c>
      <c r="BF610" s="11" t="str">
        <f t="shared" si="797"/>
        <v>2.0</v>
      </c>
      <c r="BG610" s="11" t="str">
        <f t="shared" si="798"/>
        <v>2.0</v>
      </c>
      <c r="BH610" s="11" t="s">
        <v>22</v>
      </c>
      <c r="BI610" s="25" t="s">
        <v>22</v>
      </c>
      <c r="CD610" s="155"/>
      <c r="CH610" s="155"/>
      <c r="CV610" s="25"/>
      <c r="CZ610" s="25"/>
    </row>
    <row r="611" spans="1:105" s="11" customFormat="1">
      <c r="A611" s="11" t="s">
        <v>1173</v>
      </c>
      <c r="L611" s="25"/>
      <c r="N611" s="125"/>
      <c r="Z611" s="25"/>
      <c r="AE611" s="36"/>
      <c r="AI611" s="25"/>
      <c r="AJ611" s="11" t="s">
        <v>27</v>
      </c>
      <c r="AK611" s="11" t="s">
        <v>457</v>
      </c>
      <c r="AL611" s="11">
        <v>5</v>
      </c>
      <c r="AM611" s="17" t="s">
        <v>344</v>
      </c>
      <c r="AN611" s="11" t="s">
        <v>1254</v>
      </c>
      <c r="AO611" s="17" t="s">
        <v>78</v>
      </c>
      <c r="AP611" s="17" t="s">
        <v>949</v>
      </c>
      <c r="AQ611" s="11" t="s">
        <v>23</v>
      </c>
      <c r="AR611" s="11" t="s">
        <v>23</v>
      </c>
      <c r="AS611" s="11" t="s">
        <v>844</v>
      </c>
      <c r="AT611" s="11" t="s">
        <v>459</v>
      </c>
      <c r="AU611" s="86" t="s">
        <v>1195</v>
      </c>
      <c r="AV611" s="11" t="str">
        <f t="shared" si="791"/>
        <v>117</v>
      </c>
      <c r="AW611" s="18" t="str">
        <f t="shared" si="792"/>
        <v>97</v>
      </c>
      <c r="AX611" s="11">
        <v>120</v>
      </c>
      <c r="AY611" s="58" t="s">
        <v>902</v>
      </c>
      <c r="AZ611" s="11" t="str">
        <f t="shared" si="802"/>
        <v>2.0</v>
      </c>
      <c r="BA611" s="11" t="str">
        <f t="shared" si="803"/>
        <v>2.0</v>
      </c>
      <c r="BB611" s="11" t="str">
        <f t="shared" si="804"/>
        <v>2.0</v>
      </c>
      <c r="BC611" s="31">
        <v>117</v>
      </c>
      <c r="BD611" s="58" t="s">
        <v>1221</v>
      </c>
      <c r="BE611" s="11" t="str">
        <f t="shared" si="796"/>
        <v>44.1</v>
      </c>
      <c r="BF611" s="11" t="str">
        <f t="shared" si="797"/>
        <v>37.2</v>
      </c>
      <c r="BG611" s="11" t="str">
        <f t="shared" si="798"/>
        <v>52.2</v>
      </c>
      <c r="BH611" s="11" t="s">
        <v>22</v>
      </c>
      <c r="BI611" s="25" t="s">
        <v>22</v>
      </c>
      <c r="CD611" s="155"/>
      <c r="CH611" s="155"/>
      <c r="CV611" s="25"/>
      <c r="CZ611" s="25"/>
    </row>
    <row r="612" spans="1:105" s="11" customFormat="1">
      <c r="A612" s="11" t="s">
        <v>1173</v>
      </c>
      <c r="L612" s="25"/>
      <c r="N612" s="125"/>
      <c r="Z612" s="25"/>
      <c r="AE612" s="36"/>
      <c r="AI612" s="25"/>
      <c r="AJ612" s="11" t="s">
        <v>27</v>
      </c>
      <c r="AK612" s="11" t="s">
        <v>458</v>
      </c>
      <c r="AL612" s="11">
        <v>6</v>
      </c>
      <c r="AM612" s="17" t="s">
        <v>344</v>
      </c>
      <c r="AN612" s="11" t="s">
        <v>1254</v>
      </c>
      <c r="AO612" s="17" t="s">
        <v>78</v>
      </c>
      <c r="AP612" s="17" t="s">
        <v>949</v>
      </c>
      <c r="AQ612" s="11" t="s">
        <v>23</v>
      </c>
      <c r="AR612" s="11" t="s">
        <v>23</v>
      </c>
      <c r="AS612" s="11" t="s">
        <v>844</v>
      </c>
      <c r="AT612" s="11" t="s">
        <v>459</v>
      </c>
      <c r="AU612" s="86" t="s">
        <v>1187</v>
      </c>
      <c r="AV612" s="11" t="str">
        <f t="shared" si="791"/>
        <v>118</v>
      </c>
      <c r="AW612" s="18" t="str">
        <f t="shared" si="792"/>
        <v>100</v>
      </c>
      <c r="AX612" s="11">
        <v>120</v>
      </c>
      <c r="AY612" s="58" t="s">
        <v>902</v>
      </c>
      <c r="AZ612" s="11" t="str">
        <f t="shared" si="802"/>
        <v>2.0</v>
      </c>
      <c r="BA612" s="11" t="str">
        <f t="shared" si="803"/>
        <v>2.0</v>
      </c>
      <c r="BB612" s="11" t="str">
        <f t="shared" si="804"/>
        <v>2.0</v>
      </c>
      <c r="BC612" s="31">
        <v>118</v>
      </c>
      <c r="BD612" s="58" t="s">
        <v>1222</v>
      </c>
      <c r="BE612" s="11" t="str">
        <f t="shared" si="796"/>
        <v>65.4</v>
      </c>
      <c r="BF612" s="11" t="str">
        <f t="shared" si="797"/>
        <v>56.4</v>
      </c>
      <c r="BG612" s="11" t="str">
        <f t="shared" si="798"/>
        <v>75.9</v>
      </c>
      <c r="BH612" s="11" t="s">
        <v>22</v>
      </c>
      <c r="BI612" s="25" t="s">
        <v>22</v>
      </c>
      <c r="CD612" s="155"/>
      <c r="CH612" s="155"/>
      <c r="CV612" s="25"/>
      <c r="CZ612" s="25"/>
    </row>
    <row r="613" spans="1:105" s="11" customFormat="1">
      <c r="A613" s="11" t="s">
        <v>1173</v>
      </c>
      <c r="L613" s="25"/>
      <c r="N613" s="125"/>
      <c r="Z613" s="25"/>
      <c r="AE613" s="36"/>
      <c r="AI613" s="25"/>
      <c r="AJ613" s="11" t="s">
        <v>27</v>
      </c>
      <c r="AK613" s="11" t="s">
        <v>453</v>
      </c>
      <c r="AL613" s="11">
        <v>1</v>
      </c>
      <c r="AM613" s="11" t="s">
        <v>55</v>
      </c>
      <c r="AN613" s="17" t="s">
        <v>1255</v>
      </c>
      <c r="AO613" s="17" t="s">
        <v>78</v>
      </c>
      <c r="AP613" s="17" t="s">
        <v>949</v>
      </c>
      <c r="AQ613" s="11" t="s">
        <v>23</v>
      </c>
      <c r="AR613" s="11" t="s">
        <v>23</v>
      </c>
      <c r="AS613" s="11" t="s">
        <v>487</v>
      </c>
      <c r="AT613" s="11" t="s">
        <v>1257</v>
      </c>
      <c r="AU613" s="86" t="s">
        <v>1247</v>
      </c>
      <c r="AV613" s="11" t="str">
        <f t="shared" si="791"/>
        <v>60</v>
      </c>
      <c r="AW613" s="18" t="str">
        <f t="shared" si="792"/>
        <v>5</v>
      </c>
      <c r="AX613" s="11" t="s">
        <v>22</v>
      </c>
      <c r="AY613" s="11" t="s">
        <v>22</v>
      </c>
      <c r="AZ613" s="11" t="s">
        <v>22</v>
      </c>
      <c r="BA613" s="11" t="s">
        <v>22</v>
      </c>
      <c r="BB613" s="11" t="s">
        <v>22</v>
      </c>
      <c r="BC613" s="11">
        <v>24</v>
      </c>
      <c r="BD613" s="58" t="s">
        <v>1250</v>
      </c>
      <c r="BE613" s="11" t="str">
        <f t="shared" si="796"/>
        <v>14.8</v>
      </c>
      <c r="BF613" s="11" t="str">
        <f t="shared" si="797"/>
        <v>12.6</v>
      </c>
      <c r="BG613" s="11" t="str">
        <f t="shared" si="798"/>
        <v>17.5</v>
      </c>
      <c r="BH613" s="11" t="s">
        <v>22</v>
      </c>
      <c r="BI613" s="25" t="s">
        <v>22</v>
      </c>
      <c r="CD613" s="155"/>
      <c r="CH613" s="155"/>
      <c r="CV613" s="25"/>
      <c r="CZ613" s="25"/>
    </row>
    <row r="614" spans="1:105" s="11" customFormat="1">
      <c r="A614" s="11" t="s">
        <v>1173</v>
      </c>
      <c r="L614" s="25"/>
      <c r="N614" s="125"/>
      <c r="Z614" s="25"/>
      <c r="AE614" s="36"/>
      <c r="AI614" s="25"/>
      <c r="AJ614" s="11" t="s">
        <v>27</v>
      </c>
      <c r="AK614" s="11" t="s">
        <v>454</v>
      </c>
      <c r="AL614" s="11">
        <v>2</v>
      </c>
      <c r="AM614" s="11" t="s">
        <v>55</v>
      </c>
      <c r="AN614" s="17" t="s">
        <v>1255</v>
      </c>
      <c r="AO614" s="17" t="s">
        <v>78</v>
      </c>
      <c r="AP614" s="17" t="s">
        <v>949</v>
      </c>
      <c r="AQ614" s="11" t="s">
        <v>23</v>
      </c>
      <c r="AR614" s="11" t="s">
        <v>23</v>
      </c>
      <c r="AS614" s="11" t="s">
        <v>487</v>
      </c>
      <c r="AT614" s="11" t="s">
        <v>1257</v>
      </c>
      <c r="AU614" s="86" t="s">
        <v>1248</v>
      </c>
      <c r="AV614" s="11" t="str">
        <f t="shared" si="791"/>
        <v>118</v>
      </c>
      <c r="AW614" s="18" t="str">
        <f t="shared" si="792"/>
        <v>80</v>
      </c>
      <c r="AX614" s="11" t="s">
        <v>22</v>
      </c>
      <c r="AY614" s="11" t="s">
        <v>22</v>
      </c>
      <c r="AZ614" s="11" t="s">
        <v>22</v>
      </c>
      <c r="BA614" s="11" t="s">
        <v>22</v>
      </c>
      <c r="BB614" s="11" t="s">
        <v>22</v>
      </c>
      <c r="BC614" s="11">
        <v>24</v>
      </c>
      <c r="BD614" s="58" t="s">
        <v>1251</v>
      </c>
      <c r="BE614" s="11" t="str">
        <f t="shared" si="796"/>
        <v>84.9</v>
      </c>
      <c r="BF614" s="11" t="str">
        <f t="shared" si="797"/>
        <v>72.9</v>
      </c>
      <c r="BG614" s="11" t="str">
        <f t="shared" si="798"/>
        <v>98.7</v>
      </c>
      <c r="BH614" s="11" t="s">
        <v>22</v>
      </c>
      <c r="BI614" s="25" t="s">
        <v>22</v>
      </c>
      <c r="CD614" s="155"/>
      <c r="CH614" s="155"/>
      <c r="CV614" s="25"/>
      <c r="CZ614" s="25"/>
    </row>
    <row r="615" spans="1:105" s="11" customFormat="1">
      <c r="A615" s="11" t="s">
        <v>1173</v>
      </c>
      <c r="L615" s="25"/>
      <c r="N615" s="125"/>
      <c r="Z615" s="25"/>
      <c r="AE615" s="36"/>
      <c r="AI615" s="25"/>
      <c r="AJ615" s="11" t="s">
        <v>27</v>
      </c>
      <c r="AK615" s="11" t="s">
        <v>455</v>
      </c>
      <c r="AL615" s="11">
        <v>3</v>
      </c>
      <c r="AM615" s="11" t="s">
        <v>55</v>
      </c>
      <c r="AN615" s="17" t="s">
        <v>1255</v>
      </c>
      <c r="AO615" s="17" t="s">
        <v>78</v>
      </c>
      <c r="AP615" s="17" t="s">
        <v>949</v>
      </c>
      <c r="AQ615" s="11" t="s">
        <v>23</v>
      </c>
      <c r="AR615" s="11" t="s">
        <v>23</v>
      </c>
      <c r="AS615" s="11" t="s">
        <v>487</v>
      </c>
      <c r="AT615" s="11" t="s">
        <v>1257</v>
      </c>
      <c r="AU615" s="86" t="s">
        <v>1249</v>
      </c>
      <c r="AV615" s="11" t="str">
        <f t="shared" si="791"/>
        <v>119</v>
      </c>
      <c r="AW615" s="18" t="str">
        <f t="shared" si="792"/>
        <v>87</v>
      </c>
      <c r="AX615" s="11" t="s">
        <v>22</v>
      </c>
      <c r="AY615" s="11" t="s">
        <v>22</v>
      </c>
      <c r="AZ615" s="11" t="s">
        <v>22</v>
      </c>
      <c r="BA615" s="11" t="s">
        <v>22</v>
      </c>
      <c r="BB615" s="11" t="s">
        <v>22</v>
      </c>
      <c r="BC615" s="11">
        <v>24</v>
      </c>
      <c r="BD615" s="58" t="s">
        <v>1252</v>
      </c>
      <c r="BE615" s="11" t="str">
        <f t="shared" si="796"/>
        <v>95.6</v>
      </c>
      <c r="BF615" s="11" t="str">
        <f t="shared" si="797"/>
        <v>82.4</v>
      </c>
      <c r="BG615" s="11" t="str">
        <f t="shared" si="798"/>
        <v>110.9</v>
      </c>
      <c r="BH615" s="11" t="s">
        <v>22</v>
      </c>
      <c r="BI615" s="25" t="s">
        <v>22</v>
      </c>
      <c r="CD615" s="155"/>
      <c r="CH615" s="155"/>
      <c r="CV615" s="25"/>
      <c r="CZ615" s="25"/>
    </row>
    <row r="616" spans="1:105" s="11" customFormat="1">
      <c r="A616" s="11" t="s">
        <v>1173</v>
      </c>
      <c r="L616" s="25"/>
      <c r="N616" s="125"/>
      <c r="Z616" s="25"/>
      <c r="AE616" s="36"/>
      <c r="AI616" s="25"/>
      <c r="AJ616" s="11" t="s">
        <v>60</v>
      </c>
      <c r="AK616" s="11" t="s">
        <v>22</v>
      </c>
      <c r="AL616" s="11" t="s">
        <v>22</v>
      </c>
      <c r="AM616" s="11" t="s">
        <v>26</v>
      </c>
      <c r="AN616" s="11" t="s">
        <v>22</v>
      </c>
      <c r="AO616" s="11" t="s">
        <v>22</v>
      </c>
      <c r="AP616" s="11" t="s">
        <v>22</v>
      </c>
      <c r="AQ616" s="11" t="s">
        <v>23</v>
      </c>
      <c r="AR616" s="11" t="s">
        <v>23</v>
      </c>
      <c r="AS616" s="11" t="s">
        <v>22</v>
      </c>
      <c r="AT616" s="11" t="s">
        <v>22</v>
      </c>
      <c r="AU616" s="84" t="s">
        <v>22</v>
      </c>
      <c r="AV616" s="11" t="s">
        <v>22</v>
      </c>
      <c r="AW616" s="11" t="s">
        <v>22</v>
      </c>
      <c r="AX616" s="11" t="s">
        <v>22</v>
      </c>
      <c r="AY616" s="11" t="s">
        <v>22</v>
      </c>
      <c r="AZ616" s="11" t="s">
        <v>22</v>
      </c>
      <c r="BA616" s="11" t="s">
        <v>22</v>
      </c>
      <c r="BB616" s="11" t="s">
        <v>22</v>
      </c>
      <c r="BC616" s="11" t="s">
        <v>22</v>
      </c>
      <c r="BD616" s="17" t="s">
        <v>22</v>
      </c>
      <c r="BE616" s="11" t="s">
        <v>22</v>
      </c>
      <c r="BF616" s="11" t="s">
        <v>22</v>
      </c>
      <c r="BG616" s="11" t="s">
        <v>22</v>
      </c>
      <c r="BH616" s="11" t="s">
        <v>22</v>
      </c>
      <c r="BI616" s="25" t="s">
        <v>22</v>
      </c>
      <c r="CD616" s="155"/>
      <c r="CH616" s="155"/>
      <c r="CV616" s="25"/>
      <c r="CZ616" s="25"/>
    </row>
    <row r="617" spans="1:105" s="44" customFormat="1">
      <c r="L617" s="45"/>
      <c r="N617" s="127"/>
      <c r="Z617" s="45"/>
      <c r="AE617" s="46"/>
      <c r="AI617" s="45"/>
      <c r="AU617" s="85"/>
      <c r="BI617" s="45"/>
      <c r="CD617" s="157"/>
      <c r="CH617" s="157"/>
      <c r="CV617" s="45"/>
      <c r="CZ617" s="45"/>
    </row>
    <row r="618" spans="1:105" s="11" customFormat="1">
      <c r="A618" s="11" t="s">
        <v>2025</v>
      </c>
      <c r="B618" s="11" t="s">
        <v>439</v>
      </c>
      <c r="C618" s="11" t="s">
        <v>34</v>
      </c>
      <c r="D618" s="11" t="s">
        <v>1375</v>
      </c>
      <c r="E618" s="11" t="s">
        <v>10</v>
      </c>
      <c r="F618" s="94" t="s">
        <v>2325</v>
      </c>
      <c r="G618" s="11" t="s">
        <v>1992</v>
      </c>
      <c r="H618" s="16" t="s">
        <v>1993</v>
      </c>
      <c r="I618" s="11" t="s">
        <v>1994</v>
      </c>
      <c r="J618" s="16" t="s">
        <v>1995</v>
      </c>
      <c r="K618" s="11" t="s">
        <v>1996</v>
      </c>
      <c r="L618" s="24">
        <v>44230</v>
      </c>
      <c r="M618" s="11" t="s">
        <v>528</v>
      </c>
      <c r="N618" s="125">
        <v>43973</v>
      </c>
      <c r="O618" s="11" t="s">
        <v>24</v>
      </c>
      <c r="P618" s="11" t="s">
        <v>24</v>
      </c>
      <c r="Q618" s="11" t="s">
        <v>236</v>
      </c>
      <c r="R618" s="11" t="s">
        <v>89</v>
      </c>
      <c r="S618" s="11" t="s">
        <v>48</v>
      </c>
      <c r="T618" s="11" t="s">
        <v>23</v>
      </c>
      <c r="U618" s="11" t="s">
        <v>23</v>
      </c>
      <c r="V618" s="11" t="s">
        <v>2003</v>
      </c>
      <c r="W618" s="11" t="s">
        <v>24</v>
      </c>
      <c r="X618" s="94" t="s">
        <v>1997</v>
      </c>
      <c r="Y618" s="11" t="s">
        <v>2002</v>
      </c>
      <c r="Z618" s="25" t="s">
        <v>1998</v>
      </c>
      <c r="AA618" s="11" t="s">
        <v>440</v>
      </c>
      <c r="AB618" s="11" t="s">
        <v>865</v>
      </c>
      <c r="AC618" s="11" t="s">
        <v>127</v>
      </c>
      <c r="AD618" s="11" t="s">
        <v>2022</v>
      </c>
      <c r="AE618" s="36" t="s">
        <v>2023</v>
      </c>
      <c r="AF618" s="11" t="s">
        <v>137</v>
      </c>
      <c r="AG618" s="11" t="s">
        <v>452</v>
      </c>
      <c r="AH618" s="11" t="s">
        <v>452</v>
      </c>
      <c r="AI618" s="25" t="s">
        <v>22</v>
      </c>
      <c r="AJ618" s="11" t="s">
        <v>27</v>
      </c>
      <c r="AK618" s="11" t="s">
        <v>2012</v>
      </c>
      <c r="AL618" s="11">
        <v>1</v>
      </c>
      <c r="AM618" s="170" t="s">
        <v>344</v>
      </c>
      <c r="AN618" s="109" t="s">
        <v>2011</v>
      </c>
      <c r="AO618" s="170" t="s">
        <v>78</v>
      </c>
      <c r="AP618" s="170" t="s">
        <v>949</v>
      </c>
      <c r="AQ618" s="11" t="s">
        <v>23</v>
      </c>
      <c r="AR618" s="11" t="s">
        <v>23</v>
      </c>
      <c r="AS618" s="11" t="s">
        <v>844</v>
      </c>
      <c r="AT618" s="11" t="s">
        <v>459</v>
      </c>
      <c r="AU618" s="86" t="s">
        <v>494</v>
      </c>
      <c r="AV618" s="11" t="str">
        <f t="shared" ref="AV618" si="805">MID(LEFT(AU618,FIND(" (",AU618)-1),FIND("/",AU618)+1,LEN(AU618))</f>
        <v>24</v>
      </c>
      <c r="AW618" s="18" t="str">
        <f t="shared" ref="AW618" si="806">MID(LEFT(AU618,FIND("%",AU618)-1),FIND("(",AU618)+1,LEN(AU618))</f>
        <v>0</v>
      </c>
      <c r="AX618" s="11">
        <v>24</v>
      </c>
      <c r="AY618" s="58" t="s">
        <v>902</v>
      </c>
      <c r="AZ618" s="11" t="str">
        <f t="shared" ref="AZ618:AZ620" si="807">LEFT(AY618,FIND(" ", AY618)-1)</f>
        <v>2.0</v>
      </c>
      <c r="BA618" s="11" t="str">
        <f t="shared" ref="BA618:BA620" si="808">MID(LEFT(AY618,FIND("–",AY618)-1),FIND("(",AY618)+1,LEN(AY618))</f>
        <v>2.0</v>
      </c>
      <c r="BB618" s="11" t="str">
        <f t="shared" ref="BB618:BB620" si="809">MID(LEFT(AY618,FIND(")",AY618)-1),FIND("–",AY618)+1,LEN(AY618))</f>
        <v>2.0</v>
      </c>
      <c r="BC618" s="31">
        <v>24</v>
      </c>
      <c r="BD618" s="58" t="s">
        <v>902</v>
      </c>
      <c r="BE618" s="11" t="str">
        <f t="shared" ref="BE618:BE621" si="810">LEFT(BD618,FIND(" ", BD618)-1)</f>
        <v>2.0</v>
      </c>
      <c r="BF618" s="11" t="str">
        <f t="shared" ref="BF618:BF621" si="811">MID(LEFT(BD618,FIND("–",BD618)-1),FIND("(",BD618)+1,LEN(BD618))</f>
        <v>2.0</v>
      </c>
      <c r="BG618" s="11" t="str">
        <f t="shared" ref="BG618:BG621" si="812">MID(LEFT(BD618,FIND(")",BD618)-1),FIND("–",BD618)+1,LEN(BD618))</f>
        <v>2.0</v>
      </c>
      <c r="BH618" s="11" t="s">
        <v>22</v>
      </c>
      <c r="BI618" s="25" t="s">
        <v>22</v>
      </c>
      <c r="BJ618" s="11" t="s">
        <v>26</v>
      </c>
      <c r="BK618" s="11" t="s">
        <v>22</v>
      </c>
      <c r="BL618" s="11" t="s">
        <v>22</v>
      </c>
      <c r="BM618" s="11" t="s">
        <v>22</v>
      </c>
      <c r="BN618" s="11" t="s">
        <v>22</v>
      </c>
      <c r="BO618" s="11" t="s">
        <v>22</v>
      </c>
      <c r="BP618" s="11" t="s">
        <v>22</v>
      </c>
      <c r="BQ618" s="11" t="s">
        <v>22</v>
      </c>
      <c r="BR618" s="11" t="s">
        <v>22</v>
      </c>
      <c r="BS618" s="11" t="s">
        <v>22</v>
      </c>
      <c r="BT618" s="11" t="s">
        <v>22</v>
      </c>
      <c r="BU618" s="11" t="s">
        <v>22</v>
      </c>
      <c r="BV618" s="11" t="s">
        <v>22</v>
      </c>
      <c r="BW618" s="11" t="s">
        <v>22</v>
      </c>
      <c r="BX618" s="11" t="s">
        <v>22</v>
      </c>
      <c r="BY618" s="11" t="s">
        <v>22</v>
      </c>
      <c r="BZ618" s="11" t="s">
        <v>22</v>
      </c>
      <c r="CA618" s="11" t="s">
        <v>22</v>
      </c>
      <c r="CB618" s="11" t="s">
        <v>22</v>
      </c>
      <c r="CC618" s="11" t="s">
        <v>22</v>
      </c>
      <c r="CD618" s="103" t="s">
        <v>22</v>
      </c>
      <c r="CE618" s="94" t="s">
        <v>22</v>
      </c>
      <c r="CF618" s="94" t="s">
        <v>22</v>
      </c>
      <c r="CG618" s="94" t="s">
        <v>22</v>
      </c>
      <c r="CH618" s="155" t="s">
        <v>26</v>
      </c>
      <c r="CI618" s="94" t="s">
        <v>22</v>
      </c>
      <c r="CJ618" s="94" t="s">
        <v>22</v>
      </c>
      <c r="CK618" s="94" t="s">
        <v>22</v>
      </c>
      <c r="CL618" s="94" t="s">
        <v>22</v>
      </c>
      <c r="CM618" s="94" t="s">
        <v>22</v>
      </c>
      <c r="CN618" s="94" t="s">
        <v>22</v>
      </c>
      <c r="CO618" s="94" t="s">
        <v>22</v>
      </c>
      <c r="CP618" s="94" t="s">
        <v>22</v>
      </c>
      <c r="CQ618" s="94" t="s">
        <v>22</v>
      </c>
      <c r="CR618" s="94" t="s">
        <v>22</v>
      </c>
      <c r="CS618" s="94" t="s">
        <v>22</v>
      </c>
      <c r="CT618" s="94" t="s">
        <v>22</v>
      </c>
      <c r="CU618" s="94" t="s">
        <v>22</v>
      </c>
      <c r="CV618" s="98" t="s">
        <v>22</v>
      </c>
      <c r="CW618" s="11" t="s">
        <v>2019</v>
      </c>
      <c r="CX618" s="11" t="s">
        <v>2020</v>
      </c>
      <c r="CY618" s="11" t="s">
        <v>2021</v>
      </c>
      <c r="CZ618" s="98" t="s">
        <v>1262</v>
      </c>
      <c r="DA618" s="11" t="s">
        <v>68</v>
      </c>
    </row>
    <row r="619" spans="1:105" s="11" customFormat="1">
      <c r="A619" s="11" t="s">
        <v>2025</v>
      </c>
      <c r="L619" s="25"/>
      <c r="N619" s="125"/>
      <c r="Z619" s="25"/>
      <c r="AE619" s="36"/>
      <c r="AI619" s="25"/>
      <c r="AJ619" s="11" t="s">
        <v>27</v>
      </c>
      <c r="AK619" s="11" t="s">
        <v>2013</v>
      </c>
      <c r="AL619" s="11">
        <v>2</v>
      </c>
      <c r="AM619" s="170" t="s">
        <v>344</v>
      </c>
      <c r="AN619" s="109" t="s">
        <v>2011</v>
      </c>
      <c r="AO619" s="170" t="s">
        <v>78</v>
      </c>
      <c r="AP619" s="170" t="s">
        <v>949</v>
      </c>
      <c r="AQ619" s="11" t="s">
        <v>23</v>
      </c>
      <c r="AR619" s="11" t="s">
        <v>23</v>
      </c>
      <c r="AS619" s="11" t="s">
        <v>844</v>
      </c>
      <c r="AT619" s="11" t="s">
        <v>459</v>
      </c>
      <c r="AU619" s="86" t="s">
        <v>1999</v>
      </c>
      <c r="AV619" s="11" t="str">
        <f t="shared" ref="AV619:AV624" si="813">MID(LEFT(AU619,FIND(" (",AU619)-1),FIND("/",AU619)+1,LEN(AU619))</f>
        <v>23</v>
      </c>
      <c r="AW619" s="18" t="str">
        <f t="shared" ref="AW619:AW624" si="814">MID(LEFT(AU619,FIND("%",AU619)-1),FIND("(",AU619)+1,LEN(AU619))</f>
        <v>96</v>
      </c>
      <c r="AX619" s="11">
        <v>24</v>
      </c>
      <c r="AY619" s="58" t="s">
        <v>902</v>
      </c>
      <c r="AZ619" s="11" t="str">
        <f t="shared" si="807"/>
        <v>2.0</v>
      </c>
      <c r="BA619" s="11" t="str">
        <f t="shared" si="808"/>
        <v>2.0</v>
      </c>
      <c r="BB619" s="11" t="str">
        <f t="shared" si="809"/>
        <v>2.0</v>
      </c>
      <c r="BC619" s="31">
        <v>24</v>
      </c>
      <c r="BD619" s="58" t="s">
        <v>2000</v>
      </c>
      <c r="BE619" s="11" t="str">
        <f t="shared" si="810"/>
        <v>54.9</v>
      </c>
      <c r="BF619" s="11" t="str">
        <f t="shared" si="811"/>
        <v>38.6</v>
      </c>
      <c r="BG619" s="11" t="str">
        <f t="shared" si="812"/>
        <v>78.2</v>
      </c>
      <c r="BH619" s="11" t="s">
        <v>22</v>
      </c>
      <c r="BI619" s="25" t="s">
        <v>22</v>
      </c>
      <c r="CD619" s="155"/>
      <c r="CH619" s="155"/>
      <c r="CV619" s="25"/>
      <c r="CZ619" s="25"/>
    </row>
    <row r="620" spans="1:105" s="11" customFormat="1">
      <c r="A620" s="11" t="s">
        <v>2025</v>
      </c>
      <c r="L620" s="25"/>
      <c r="N620" s="125"/>
      <c r="Z620" s="25"/>
      <c r="AE620" s="36"/>
      <c r="AI620" s="25"/>
      <c r="AJ620" s="11" t="s">
        <v>27</v>
      </c>
      <c r="AK620" s="11" t="s">
        <v>2014</v>
      </c>
      <c r="AL620" s="11">
        <v>3</v>
      </c>
      <c r="AM620" s="170" t="s">
        <v>344</v>
      </c>
      <c r="AN620" s="109" t="s">
        <v>2011</v>
      </c>
      <c r="AO620" s="170" t="s">
        <v>78</v>
      </c>
      <c r="AP620" s="170" t="s">
        <v>949</v>
      </c>
      <c r="AQ620" s="11" t="s">
        <v>23</v>
      </c>
      <c r="AR620" s="11" t="s">
        <v>23</v>
      </c>
      <c r="AS620" s="11" t="s">
        <v>844</v>
      </c>
      <c r="AT620" s="11" t="s">
        <v>459</v>
      </c>
      <c r="AU620" s="86" t="s">
        <v>495</v>
      </c>
      <c r="AV620" s="11" t="str">
        <f t="shared" si="813"/>
        <v>24</v>
      </c>
      <c r="AW620" s="18" t="str">
        <f t="shared" si="814"/>
        <v>100</v>
      </c>
      <c r="AX620" s="11">
        <v>24</v>
      </c>
      <c r="AY620" s="58" t="s">
        <v>902</v>
      </c>
      <c r="AZ620" s="11" t="str">
        <f t="shared" si="807"/>
        <v>2.0</v>
      </c>
      <c r="BA620" s="11" t="str">
        <f t="shared" si="808"/>
        <v>2.0</v>
      </c>
      <c r="BB620" s="11" t="str">
        <f t="shared" si="809"/>
        <v>2.0</v>
      </c>
      <c r="BC620" s="31">
        <v>23</v>
      </c>
      <c r="BD620" s="58" t="s">
        <v>2001</v>
      </c>
      <c r="BE620" s="11" t="str">
        <f t="shared" si="810"/>
        <v>64.4</v>
      </c>
      <c r="BF620" s="11" t="str">
        <f t="shared" si="811"/>
        <v>41.5</v>
      </c>
      <c r="BG620" s="11" t="str">
        <f t="shared" si="812"/>
        <v>99.7</v>
      </c>
      <c r="BH620" s="11" t="s">
        <v>22</v>
      </c>
      <c r="BI620" s="25" t="s">
        <v>22</v>
      </c>
      <c r="CD620" s="155"/>
      <c r="CH620" s="155"/>
      <c r="CV620" s="25"/>
      <c r="CZ620" s="25"/>
    </row>
    <row r="621" spans="1:105" s="11" customFormat="1">
      <c r="A621" s="11" t="s">
        <v>2025</v>
      </c>
      <c r="L621" s="25"/>
      <c r="N621" s="125"/>
      <c r="Z621" s="25"/>
      <c r="AE621" s="36"/>
      <c r="AI621" s="25"/>
      <c r="AJ621" s="11" t="s">
        <v>27</v>
      </c>
      <c r="AK621" s="11" t="s">
        <v>2015</v>
      </c>
      <c r="AL621" s="11">
        <v>4</v>
      </c>
      <c r="AM621" s="170" t="s">
        <v>344</v>
      </c>
      <c r="AN621" s="109" t="s">
        <v>2011</v>
      </c>
      <c r="AO621" s="170" t="s">
        <v>78</v>
      </c>
      <c r="AP621" s="170" t="s">
        <v>949</v>
      </c>
      <c r="AQ621" s="11" t="s">
        <v>23</v>
      </c>
      <c r="AR621" s="11" t="s">
        <v>23</v>
      </c>
      <c r="AS621" s="11" t="s">
        <v>844</v>
      </c>
      <c r="AT621" s="11" t="s">
        <v>459</v>
      </c>
      <c r="AU621" s="86" t="s">
        <v>2007</v>
      </c>
      <c r="AV621" s="11" t="str">
        <f t="shared" si="813"/>
        <v>47</v>
      </c>
      <c r="AW621" s="18" t="str">
        <f t="shared" si="814"/>
        <v>0</v>
      </c>
      <c r="AX621" s="11">
        <v>47</v>
      </c>
      <c r="AY621" s="58" t="s">
        <v>902</v>
      </c>
      <c r="AZ621" s="11" t="str">
        <f t="shared" ref="AZ621:AZ624" si="815">LEFT(AY621,FIND(" ", AY621)-1)</f>
        <v>2.0</v>
      </c>
      <c r="BA621" s="11" t="str">
        <f t="shared" ref="BA621:BA624" si="816">MID(LEFT(AY621,FIND("–",AY621)-1),FIND("(",AY621)+1,LEN(AY621))</f>
        <v>2.0</v>
      </c>
      <c r="BB621" s="11" t="str">
        <f t="shared" ref="BB621:BB624" si="817">MID(LEFT(AY621,FIND(")",AY621)-1),FIND("–",AY621)+1,LEN(AY621))</f>
        <v>2.0</v>
      </c>
      <c r="BC621" s="11">
        <v>47</v>
      </c>
      <c r="BD621" s="58" t="s">
        <v>901</v>
      </c>
      <c r="BE621" s="11" t="str">
        <f t="shared" si="810"/>
        <v>2.1</v>
      </c>
      <c r="BF621" s="11" t="str">
        <f t="shared" si="811"/>
        <v>2.0</v>
      </c>
      <c r="BG621" s="11" t="str">
        <f t="shared" si="812"/>
        <v>2.1</v>
      </c>
      <c r="BH621" s="11" t="s">
        <v>22</v>
      </c>
      <c r="BI621" s="25" t="s">
        <v>22</v>
      </c>
      <c r="CD621" s="155"/>
      <c r="CH621" s="155"/>
      <c r="CV621" s="25"/>
      <c r="CZ621" s="25"/>
    </row>
    <row r="622" spans="1:105" s="11" customFormat="1">
      <c r="A622" s="11" t="s">
        <v>2025</v>
      </c>
      <c r="L622" s="25"/>
      <c r="N622" s="125"/>
      <c r="Z622" s="25"/>
      <c r="AE622" s="36"/>
      <c r="AI622" s="25"/>
      <c r="AJ622" s="11" t="s">
        <v>27</v>
      </c>
      <c r="AK622" s="11" t="s">
        <v>2016</v>
      </c>
      <c r="AL622" s="11">
        <v>5</v>
      </c>
      <c r="AM622" s="170" t="s">
        <v>344</v>
      </c>
      <c r="AN622" s="109" t="s">
        <v>2011</v>
      </c>
      <c r="AO622" s="170" t="s">
        <v>78</v>
      </c>
      <c r="AP622" s="170" t="s">
        <v>949</v>
      </c>
      <c r="AQ622" s="11" t="s">
        <v>23</v>
      </c>
      <c r="AR622" s="11" t="s">
        <v>23</v>
      </c>
      <c r="AS622" s="11" t="s">
        <v>844</v>
      </c>
      <c r="AT622" s="11" t="s">
        <v>459</v>
      </c>
      <c r="AU622" s="86" t="s">
        <v>2004</v>
      </c>
      <c r="AV622" s="11" t="str">
        <f t="shared" si="813"/>
        <v>97</v>
      </c>
      <c r="AW622" s="18" t="str">
        <f t="shared" si="814"/>
        <v>91</v>
      </c>
      <c r="AX622" s="11">
        <v>97</v>
      </c>
      <c r="AY622" s="58" t="s">
        <v>902</v>
      </c>
      <c r="AZ622" s="11" t="str">
        <f t="shared" si="815"/>
        <v>2.0</v>
      </c>
      <c r="BA622" s="11" t="str">
        <f t="shared" si="816"/>
        <v>2.0</v>
      </c>
      <c r="BB622" s="11" t="str">
        <f t="shared" si="817"/>
        <v>2.0</v>
      </c>
      <c r="BC622" s="11">
        <v>97</v>
      </c>
      <c r="BD622" s="58" t="s">
        <v>2008</v>
      </c>
      <c r="BE622" s="11" t="str">
        <f t="shared" ref="BE622:BE624" si="818">LEFT(BD622,FIND(" ", BD622)-1)</f>
        <v>23.4</v>
      </c>
      <c r="BF622" s="11" t="str">
        <f t="shared" ref="BF622:BF624" si="819">MID(LEFT(BD622,FIND("–",BD622)-1),FIND("(",BD622)+1,LEN(BD622))</f>
        <v>19.4</v>
      </c>
      <c r="BG622" s="11" t="str">
        <f t="shared" ref="BG622:BG624" si="820">MID(LEFT(BD622,FIND(")",BD622)-1),FIND("–",BD622)+1,LEN(BD622))</f>
        <v>28.3</v>
      </c>
      <c r="BH622" s="11" t="s">
        <v>22</v>
      </c>
      <c r="BI622" s="25" t="s">
        <v>22</v>
      </c>
      <c r="CD622" s="155"/>
      <c r="CH622" s="155"/>
      <c r="CV622" s="25"/>
      <c r="CZ622" s="25"/>
    </row>
    <row r="623" spans="1:105" s="11" customFormat="1">
      <c r="A623" s="11" t="s">
        <v>2025</v>
      </c>
      <c r="L623" s="25"/>
      <c r="N623" s="125"/>
      <c r="Z623" s="25"/>
      <c r="AE623" s="36"/>
      <c r="AI623" s="25"/>
      <c r="AJ623" s="11" t="s">
        <v>27</v>
      </c>
      <c r="AK623" s="11" t="s">
        <v>2017</v>
      </c>
      <c r="AL623" s="11">
        <v>6</v>
      </c>
      <c r="AM623" s="170" t="s">
        <v>344</v>
      </c>
      <c r="AN623" s="109" t="s">
        <v>2011</v>
      </c>
      <c r="AO623" s="170" t="s">
        <v>78</v>
      </c>
      <c r="AP623" s="170" t="s">
        <v>949</v>
      </c>
      <c r="AQ623" s="11" t="s">
        <v>23</v>
      </c>
      <c r="AR623" s="11" t="s">
        <v>23</v>
      </c>
      <c r="AS623" s="11" t="s">
        <v>844</v>
      </c>
      <c r="AT623" s="11" t="s">
        <v>459</v>
      </c>
      <c r="AU623" s="86" t="s">
        <v>2005</v>
      </c>
      <c r="AV623" s="11" t="str">
        <f t="shared" si="813"/>
        <v>98</v>
      </c>
      <c r="AW623" s="18" t="str">
        <f t="shared" si="814"/>
        <v>98</v>
      </c>
      <c r="AX623" s="11">
        <v>98</v>
      </c>
      <c r="AY623" s="58" t="s">
        <v>902</v>
      </c>
      <c r="AZ623" s="11" t="str">
        <f t="shared" si="815"/>
        <v>2.0</v>
      </c>
      <c r="BA623" s="11" t="str">
        <f t="shared" si="816"/>
        <v>2.0</v>
      </c>
      <c r="BB623" s="11" t="str">
        <f t="shared" si="817"/>
        <v>2.0</v>
      </c>
      <c r="BC623" s="11">
        <v>98</v>
      </c>
      <c r="BD623" s="58" t="s">
        <v>2009</v>
      </c>
      <c r="BE623" s="11" t="str">
        <f t="shared" si="818"/>
        <v>42.2</v>
      </c>
      <c r="BF623" s="11" t="str">
        <f t="shared" si="819"/>
        <v>35.2</v>
      </c>
      <c r="BG623" s="11" t="str">
        <f t="shared" si="820"/>
        <v>50.6</v>
      </c>
      <c r="BH623" s="11" t="s">
        <v>22</v>
      </c>
      <c r="BI623" s="25" t="s">
        <v>22</v>
      </c>
      <c r="CD623" s="155"/>
      <c r="CH623" s="155"/>
      <c r="CV623" s="25"/>
      <c r="CZ623" s="25"/>
    </row>
    <row r="624" spans="1:105" s="11" customFormat="1">
      <c r="A624" s="11" t="s">
        <v>2025</v>
      </c>
      <c r="L624" s="25"/>
      <c r="N624" s="125"/>
      <c r="Z624" s="25"/>
      <c r="AE624" s="36"/>
      <c r="AI624" s="25"/>
      <c r="AJ624" s="11" t="s">
        <v>27</v>
      </c>
      <c r="AK624" s="11" t="s">
        <v>2018</v>
      </c>
      <c r="AL624" s="11">
        <v>7</v>
      </c>
      <c r="AM624" s="170" t="s">
        <v>344</v>
      </c>
      <c r="AN624" s="109" t="s">
        <v>2011</v>
      </c>
      <c r="AO624" s="170" t="s">
        <v>78</v>
      </c>
      <c r="AP624" s="170" t="s">
        <v>949</v>
      </c>
      <c r="AQ624" s="11" t="s">
        <v>23</v>
      </c>
      <c r="AR624" s="11" t="s">
        <v>23</v>
      </c>
      <c r="AS624" s="11" t="s">
        <v>844</v>
      </c>
      <c r="AT624" s="11" t="s">
        <v>459</v>
      </c>
      <c r="AU624" s="86" t="s">
        <v>2006</v>
      </c>
      <c r="AV624" s="11" t="str">
        <f t="shared" si="813"/>
        <v>98</v>
      </c>
      <c r="AW624" s="18" t="str">
        <f t="shared" si="814"/>
        <v>99</v>
      </c>
      <c r="AX624" s="11">
        <v>98</v>
      </c>
      <c r="AY624" s="58" t="s">
        <v>1203</v>
      </c>
      <c r="AZ624" s="11" t="str">
        <f t="shared" si="815"/>
        <v>2.1</v>
      </c>
      <c r="BA624" s="11" t="str">
        <f t="shared" si="816"/>
        <v>1.9</v>
      </c>
      <c r="BB624" s="11" t="str">
        <f t="shared" si="817"/>
        <v>2.2</v>
      </c>
      <c r="BC624" s="11">
        <v>98</v>
      </c>
      <c r="BD624" s="58" t="s">
        <v>2010</v>
      </c>
      <c r="BE624" s="11" t="str">
        <f t="shared" si="818"/>
        <v>49.9</v>
      </c>
      <c r="BF624" s="11" t="str">
        <f t="shared" si="819"/>
        <v>42.2</v>
      </c>
      <c r="BG624" s="11" t="str">
        <f t="shared" si="820"/>
        <v>58.9</v>
      </c>
      <c r="BH624" s="11" t="s">
        <v>22</v>
      </c>
      <c r="BI624" s="25" t="s">
        <v>22</v>
      </c>
      <c r="CD624" s="155"/>
      <c r="CH624" s="155"/>
      <c r="CV624" s="25"/>
      <c r="CZ624" s="25"/>
    </row>
    <row r="625" spans="1:105" s="11" customFormat="1">
      <c r="A625" s="11" t="s">
        <v>2025</v>
      </c>
      <c r="L625" s="25"/>
      <c r="N625" s="125"/>
      <c r="Z625" s="25"/>
      <c r="AE625" s="36"/>
      <c r="AI625" s="25"/>
      <c r="AJ625" s="11" t="s">
        <v>60</v>
      </c>
      <c r="AK625" s="11" t="s">
        <v>22</v>
      </c>
      <c r="AL625" s="11" t="s">
        <v>22</v>
      </c>
      <c r="AM625" s="11" t="s">
        <v>26</v>
      </c>
      <c r="AN625" s="11" t="s">
        <v>22</v>
      </c>
      <c r="AO625" s="11" t="s">
        <v>22</v>
      </c>
      <c r="AP625" s="11" t="s">
        <v>22</v>
      </c>
      <c r="AQ625" s="11" t="s">
        <v>23</v>
      </c>
      <c r="AR625" s="11" t="s">
        <v>23</v>
      </c>
      <c r="AS625" s="11" t="s">
        <v>22</v>
      </c>
      <c r="AT625" s="11" t="s">
        <v>22</v>
      </c>
      <c r="AU625" s="84" t="s">
        <v>22</v>
      </c>
      <c r="AV625" s="11" t="s">
        <v>22</v>
      </c>
      <c r="AW625" s="11" t="s">
        <v>22</v>
      </c>
      <c r="AX625" s="11" t="s">
        <v>22</v>
      </c>
      <c r="AY625" s="11" t="s">
        <v>22</v>
      </c>
      <c r="AZ625" s="11" t="s">
        <v>22</v>
      </c>
      <c r="BA625" s="11" t="s">
        <v>22</v>
      </c>
      <c r="BB625" s="11" t="s">
        <v>22</v>
      </c>
      <c r="BC625" s="11" t="s">
        <v>22</v>
      </c>
      <c r="BD625" s="17" t="s">
        <v>22</v>
      </c>
      <c r="BE625" s="11" t="s">
        <v>22</v>
      </c>
      <c r="BF625" s="11" t="s">
        <v>22</v>
      </c>
      <c r="BG625" s="11" t="s">
        <v>22</v>
      </c>
      <c r="BH625" s="11" t="s">
        <v>22</v>
      </c>
      <c r="BI625" s="25" t="s">
        <v>22</v>
      </c>
      <c r="CD625" s="155"/>
      <c r="CH625" s="155"/>
      <c r="CV625" s="25"/>
      <c r="CZ625" s="25"/>
    </row>
    <row r="626" spans="1:105" s="44" customFormat="1">
      <c r="L626" s="45"/>
      <c r="N626" s="127"/>
      <c r="Z626" s="45"/>
      <c r="AE626" s="46"/>
      <c r="AI626" s="45"/>
      <c r="AU626" s="85"/>
      <c r="BI626" s="45"/>
      <c r="CD626" s="157"/>
      <c r="CH626" s="157"/>
      <c r="CV626" s="45"/>
      <c r="CZ626" s="45"/>
    </row>
    <row r="627" spans="1:105" s="11" customFormat="1">
      <c r="A627" s="10" t="s">
        <v>1528</v>
      </c>
      <c r="B627" s="11" t="s">
        <v>464</v>
      </c>
      <c r="C627" s="11" t="s">
        <v>34</v>
      </c>
      <c r="D627" s="11" t="s">
        <v>466</v>
      </c>
      <c r="E627" s="11" t="s">
        <v>10</v>
      </c>
      <c r="F627" s="94" t="s">
        <v>2325</v>
      </c>
      <c r="G627" s="12" t="s">
        <v>462</v>
      </c>
      <c r="H627" s="14" t="s">
        <v>463</v>
      </c>
      <c r="I627" s="10" t="s">
        <v>467</v>
      </c>
      <c r="J627" s="14" t="s">
        <v>468</v>
      </c>
      <c r="K627" s="11" t="s">
        <v>469</v>
      </c>
      <c r="L627" s="24">
        <v>44056</v>
      </c>
      <c r="M627" s="11" t="s">
        <v>528</v>
      </c>
      <c r="N627" s="125">
        <v>43933</v>
      </c>
      <c r="O627" s="11" t="s">
        <v>24</v>
      </c>
      <c r="P627" s="11" t="s">
        <v>24</v>
      </c>
      <c r="Q627" s="11" t="s">
        <v>236</v>
      </c>
      <c r="R627" s="11" t="s">
        <v>89</v>
      </c>
      <c r="S627" s="11" t="s">
        <v>48</v>
      </c>
      <c r="T627" s="11" t="s">
        <v>23</v>
      </c>
      <c r="U627" s="11" t="s">
        <v>23</v>
      </c>
      <c r="V627" s="11">
        <v>96</v>
      </c>
      <c r="W627" s="11" t="s">
        <v>24</v>
      </c>
      <c r="X627" s="11" t="s">
        <v>370</v>
      </c>
      <c r="Y627" s="17" t="s">
        <v>529</v>
      </c>
      <c r="Z627" s="25" t="s">
        <v>470</v>
      </c>
      <c r="AA627" s="11" t="s">
        <v>465</v>
      </c>
      <c r="AB627" s="11" t="s">
        <v>473</v>
      </c>
      <c r="AC627" s="11" t="s">
        <v>127</v>
      </c>
      <c r="AD627" s="11" t="s">
        <v>1327</v>
      </c>
      <c r="AE627" s="36" t="s">
        <v>475</v>
      </c>
      <c r="AF627" s="11" t="s">
        <v>137</v>
      </c>
      <c r="AG627" s="11" t="s">
        <v>1005</v>
      </c>
      <c r="AH627" s="11" t="s">
        <v>452</v>
      </c>
      <c r="AI627" s="25" t="s">
        <v>22</v>
      </c>
      <c r="AJ627" s="11" t="s">
        <v>27</v>
      </c>
      <c r="AK627" s="11" t="s">
        <v>105</v>
      </c>
      <c r="AL627" s="11">
        <v>1</v>
      </c>
      <c r="AM627" s="11" t="s">
        <v>479</v>
      </c>
      <c r="AN627" s="11" t="s">
        <v>44</v>
      </c>
      <c r="AO627" s="17" t="s">
        <v>78</v>
      </c>
      <c r="AP627" s="17" t="s">
        <v>949</v>
      </c>
      <c r="AQ627" s="11" t="s">
        <v>23</v>
      </c>
      <c r="AR627" s="11" t="s">
        <v>23</v>
      </c>
      <c r="AS627" s="11" t="s">
        <v>480</v>
      </c>
      <c r="AT627" s="17" t="s">
        <v>62</v>
      </c>
      <c r="AU627" s="86" t="s">
        <v>494</v>
      </c>
      <c r="AV627" s="11" t="str">
        <f t="shared" ref="AV627:AV630" si="821">MID(LEFT(AU627,FIND(" (",AU627)-1),FIND("/",AU627)+1,LEN(AU627))</f>
        <v>24</v>
      </c>
      <c r="AW627" s="18" t="str">
        <f t="shared" ref="AW627:AW630" si="822">MID(LEFT(AU627,FIND("%",AU627)-1),FIND("(",AU627)+1,LEN(AU627))</f>
        <v>0</v>
      </c>
      <c r="AX627" s="11">
        <v>24</v>
      </c>
      <c r="AY627" s="58" t="s">
        <v>66</v>
      </c>
      <c r="AZ627" s="11" t="str">
        <f t="shared" ref="AZ627:AZ630" si="823">LEFT(AY627,FIND(" ", AY627)-1)</f>
        <v>10</v>
      </c>
      <c r="BA627" s="11" t="str">
        <f t="shared" ref="BA627:BA630" si="824">MID(LEFT(AY627,FIND("–",AY627)-1),FIND("(",AY627)+1,LEN(AY627))</f>
        <v>10</v>
      </c>
      <c r="BB627" s="11" t="str">
        <f t="shared" ref="BB627:BB630" si="825">MID(LEFT(AY627,FIND(")",AY627)-1),FIND("–",AY627)+1,LEN(AY627))</f>
        <v>10</v>
      </c>
      <c r="BC627" s="11">
        <v>24</v>
      </c>
      <c r="BD627" s="58" t="s">
        <v>66</v>
      </c>
      <c r="BE627" s="11" t="str">
        <f t="shared" ref="BE627:BE634" si="826">LEFT(BD627,FIND(" ", BD627)-1)</f>
        <v>10</v>
      </c>
      <c r="BF627" s="11" t="str">
        <f t="shared" ref="BF627" si="827">MID(LEFT(BD627,FIND("–",BD627)-1),FIND("(",BD627)+1,LEN(BD627))</f>
        <v>10</v>
      </c>
      <c r="BG627" s="11" t="str">
        <f t="shared" ref="BG627" si="828">MID(LEFT(BD627,FIND(")",BD627)-1),FIND("–",BD627)+1,LEN(BD627))</f>
        <v>10</v>
      </c>
      <c r="BH627" s="11" t="s">
        <v>22</v>
      </c>
      <c r="BI627" s="25" t="s">
        <v>22</v>
      </c>
      <c r="BJ627" s="11" t="s">
        <v>26</v>
      </c>
      <c r="BK627" s="11" t="s">
        <v>22</v>
      </c>
      <c r="BL627" s="11" t="s">
        <v>22</v>
      </c>
      <c r="BM627" s="11" t="s">
        <v>22</v>
      </c>
      <c r="BN627" s="11" t="s">
        <v>22</v>
      </c>
      <c r="BO627" s="11" t="s">
        <v>22</v>
      </c>
      <c r="BP627" s="11" t="s">
        <v>22</v>
      </c>
      <c r="BQ627" s="11" t="s">
        <v>22</v>
      </c>
      <c r="BR627" s="11" t="s">
        <v>22</v>
      </c>
      <c r="BS627" s="11" t="s">
        <v>22</v>
      </c>
      <c r="BT627" s="11" t="s">
        <v>22</v>
      </c>
      <c r="BU627" s="11" t="s">
        <v>22</v>
      </c>
      <c r="BV627" s="11" t="s">
        <v>22</v>
      </c>
      <c r="BW627" s="11" t="s">
        <v>22</v>
      </c>
      <c r="BX627" s="11" t="s">
        <v>22</v>
      </c>
      <c r="BY627" s="11" t="s">
        <v>22</v>
      </c>
      <c r="BZ627" s="11" t="s">
        <v>22</v>
      </c>
      <c r="CA627" s="11" t="s">
        <v>22</v>
      </c>
      <c r="CB627" s="11" t="s">
        <v>22</v>
      </c>
      <c r="CC627" s="11" t="s">
        <v>22</v>
      </c>
      <c r="CD627" s="103" t="s">
        <v>22</v>
      </c>
      <c r="CE627" s="94" t="s">
        <v>22</v>
      </c>
      <c r="CF627" s="94" t="s">
        <v>22</v>
      </c>
      <c r="CG627" s="94" t="s">
        <v>22</v>
      </c>
      <c r="CH627" s="155" t="s">
        <v>26</v>
      </c>
      <c r="CI627" s="94" t="s">
        <v>22</v>
      </c>
      <c r="CJ627" s="94" t="s">
        <v>22</v>
      </c>
      <c r="CK627" s="94" t="s">
        <v>22</v>
      </c>
      <c r="CL627" s="94" t="s">
        <v>22</v>
      </c>
      <c r="CM627" s="94" t="s">
        <v>22</v>
      </c>
      <c r="CN627" s="94" t="s">
        <v>22</v>
      </c>
      <c r="CO627" s="94" t="s">
        <v>22</v>
      </c>
      <c r="CP627" s="94" t="s">
        <v>22</v>
      </c>
      <c r="CQ627" s="94" t="s">
        <v>22</v>
      </c>
      <c r="CR627" s="94" t="s">
        <v>22</v>
      </c>
      <c r="CS627" s="94" t="s">
        <v>22</v>
      </c>
      <c r="CT627" s="94" t="s">
        <v>22</v>
      </c>
      <c r="CU627" s="94" t="s">
        <v>22</v>
      </c>
      <c r="CV627" s="98" t="s">
        <v>22</v>
      </c>
      <c r="CW627" s="11" t="s">
        <v>608</v>
      </c>
      <c r="CX627" s="11" t="s">
        <v>22</v>
      </c>
      <c r="CY627" s="11" t="s">
        <v>887</v>
      </c>
      <c r="CZ627" s="98" t="s">
        <v>1262</v>
      </c>
      <c r="DA627" s="11" t="s">
        <v>68</v>
      </c>
    </row>
    <row r="628" spans="1:105" s="11" customFormat="1">
      <c r="A628" s="10" t="s">
        <v>1528</v>
      </c>
      <c r="L628" s="25"/>
      <c r="N628" s="125"/>
      <c r="Z628" s="25"/>
      <c r="AE628" s="36"/>
      <c r="AI628" s="25"/>
      <c r="AJ628" s="11" t="s">
        <v>27</v>
      </c>
      <c r="AK628" s="11" t="s">
        <v>477</v>
      </c>
      <c r="AL628" s="11">
        <v>2</v>
      </c>
      <c r="AM628" s="11" t="s">
        <v>479</v>
      </c>
      <c r="AN628" s="11" t="s">
        <v>44</v>
      </c>
      <c r="AO628" s="17" t="s">
        <v>78</v>
      </c>
      <c r="AP628" s="17" t="s">
        <v>949</v>
      </c>
      <c r="AQ628" s="11" t="s">
        <v>23</v>
      </c>
      <c r="AR628" s="11" t="s">
        <v>23</v>
      </c>
      <c r="AS628" s="11" t="s">
        <v>480</v>
      </c>
      <c r="AT628" s="17" t="s">
        <v>62</v>
      </c>
      <c r="AU628" s="86" t="s">
        <v>495</v>
      </c>
      <c r="AV628" s="11" t="str">
        <f t="shared" si="821"/>
        <v>24</v>
      </c>
      <c r="AW628" s="18" t="str">
        <f t="shared" si="822"/>
        <v>100</v>
      </c>
      <c r="AX628" s="11">
        <v>24</v>
      </c>
      <c r="AY628" s="58" t="s">
        <v>66</v>
      </c>
      <c r="AZ628" s="11" t="str">
        <f t="shared" si="823"/>
        <v>10</v>
      </c>
      <c r="BA628" s="11" t="str">
        <f t="shared" si="824"/>
        <v>10</v>
      </c>
      <c r="BB628" s="11" t="str">
        <f t="shared" si="825"/>
        <v>10</v>
      </c>
      <c r="BC628" s="11">
        <v>24</v>
      </c>
      <c r="BD628" s="58" t="s">
        <v>491</v>
      </c>
      <c r="BE628" s="11" t="str">
        <f t="shared" si="826"/>
        <v>415</v>
      </c>
      <c r="BF628" s="11" t="str">
        <f t="shared" ref="BF628:BF634" si="829">MID(LEFT(BD628,FIND("–",BD628)-1),FIND("(",BD628)+1,LEN(BD628))</f>
        <v>288</v>
      </c>
      <c r="BG628" s="11" t="str">
        <f t="shared" ref="BG628:BG634" si="830">MID(LEFT(BD628,FIND(")",BD628)-1),FIND("–",BD628)+1,LEN(BD628))</f>
        <v>597</v>
      </c>
      <c r="BH628" s="11" t="s">
        <v>22</v>
      </c>
      <c r="BI628" s="25" t="s">
        <v>22</v>
      </c>
      <c r="CD628" s="155"/>
      <c r="CH628" s="155"/>
      <c r="CV628" s="25"/>
      <c r="CW628" s="11" t="s">
        <v>503</v>
      </c>
      <c r="CZ628" s="25" t="s">
        <v>68</v>
      </c>
      <c r="DA628" s="11" t="s">
        <v>68</v>
      </c>
    </row>
    <row r="629" spans="1:105" s="11" customFormat="1">
      <c r="A629" s="10" t="s">
        <v>1528</v>
      </c>
      <c r="L629" s="25"/>
      <c r="N629" s="125"/>
      <c r="Z629" s="25"/>
      <c r="AE629" s="36"/>
      <c r="AI629" s="25"/>
      <c r="AJ629" s="11" t="s">
        <v>27</v>
      </c>
      <c r="AK629" s="11" t="s">
        <v>474</v>
      </c>
      <c r="AL629" s="11">
        <v>3</v>
      </c>
      <c r="AM629" s="11" t="s">
        <v>479</v>
      </c>
      <c r="AN629" s="11" t="s">
        <v>44</v>
      </c>
      <c r="AO629" s="17" t="s">
        <v>78</v>
      </c>
      <c r="AP629" s="17" t="s">
        <v>949</v>
      </c>
      <c r="AQ629" s="11" t="s">
        <v>23</v>
      </c>
      <c r="AR629" s="11" t="s">
        <v>23</v>
      </c>
      <c r="AS629" s="11" t="s">
        <v>480</v>
      </c>
      <c r="AT629" s="17" t="s">
        <v>62</v>
      </c>
      <c r="AU629" s="86" t="s">
        <v>495</v>
      </c>
      <c r="AV629" s="11" t="str">
        <f t="shared" si="821"/>
        <v>24</v>
      </c>
      <c r="AW629" s="18" t="str">
        <f t="shared" si="822"/>
        <v>100</v>
      </c>
      <c r="AX629" s="11">
        <v>24</v>
      </c>
      <c r="AY629" s="58" t="s">
        <v>66</v>
      </c>
      <c r="AZ629" s="11" t="str">
        <f t="shared" si="823"/>
        <v>10</v>
      </c>
      <c r="BA629" s="11" t="str">
        <f t="shared" si="824"/>
        <v>10</v>
      </c>
      <c r="BB629" s="11" t="str">
        <f t="shared" si="825"/>
        <v>10</v>
      </c>
      <c r="BC629" s="11">
        <v>24</v>
      </c>
      <c r="BD629" s="58" t="s">
        <v>492</v>
      </c>
      <c r="BE629" s="11" t="str">
        <f t="shared" si="826"/>
        <v>349</v>
      </c>
      <c r="BF629" s="11" t="str">
        <f t="shared" si="829"/>
        <v>258</v>
      </c>
      <c r="BG629" s="11" t="str">
        <f t="shared" si="830"/>
        <v>472</v>
      </c>
      <c r="BH629" s="11" t="s">
        <v>22</v>
      </c>
      <c r="BI629" s="25" t="s">
        <v>22</v>
      </c>
      <c r="CD629" s="155"/>
      <c r="CH629" s="155"/>
      <c r="CV629" s="25"/>
      <c r="CZ629" s="25"/>
    </row>
    <row r="630" spans="1:105" s="11" customFormat="1">
      <c r="A630" s="10" t="s">
        <v>1528</v>
      </c>
      <c r="L630" s="25"/>
      <c r="N630" s="125"/>
      <c r="Z630" s="25"/>
      <c r="AE630" s="36"/>
      <c r="AI630" s="25"/>
      <c r="AJ630" s="11" t="s">
        <v>27</v>
      </c>
      <c r="AK630" s="11" t="s">
        <v>478</v>
      </c>
      <c r="AL630" s="11">
        <v>4</v>
      </c>
      <c r="AM630" s="11" t="s">
        <v>479</v>
      </c>
      <c r="AN630" s="11" t="s">
        <v>44</v>
      </c>
      <c r="AO630" s="17" t="s">
        <v>78</v>
      </c>
      <c r="AP630" s="17" t="s">
        <v>949</v>
      </c>
      <c r="AQ630" s="11" t="s">
        <v>23</v>
      </c>
      <c r="AR630" s="11" t="s">
        <v>23</v>
      </c>
      <c r="AS630" s="11" t="s">
        <v>480</v>
      </c>
      <c r="AT630" s="17" t="s">
        <v>62</v>
      </c>
      <c r="AU630" s="86" t="s">
        <v>495</v>
      </c>
      <c r="AV630" s="11" t="str">
        <f t="shared" si="821"/>
        <v>24</v>
      </c>
      <c r="AW630" s="18" t="str">
        <f t="shared" si="822"/>
        <v>100</v>
      </c>
      <c r="AX630" s="11">
        <v>24</v>
      </c>
      <c r="AY630" s="58" t="s">
        <v>66</v>
      </c>
      <c r="AZ630" s="11" t="str">
        <f t="shared" si="823"/>
        <v>10</v>
      </c>
      <c r="BA630" s="11" t="str">
        <f t="shared" si="824"/>
        <v>10</v>
      </c>
      <c r="BB630" s="11" t="str">
        <f t="shared" si="825"/>
        <v>10</v>
      </c>
      <c r="BC630" s="11">
        <v>24</v>
      </c>
      <c r="BD630" s="58" t="s">
        <v>493</v>
      </c>
      <c r="BE630" s="11" t="str">
        <f t="shared" si="826"/>
        <v>311</v>
      </c>
      <c r="BF630" s="11" t="str">
        <f t="shared" si="829"/>
        <v>229</v>
      </c>
      <c r="BG630" s="11" t="str">
        <f t="shared" si="830"/>
        <v>422</v>
      </c>
      <c r="BH630" s="11" t="s">
        <v>22</v>
      </c>
      <c r="BI630" s="25" t="s">
        <v>22</v>
      </c>
      <c r="CD630" s="155"/>
      <c r="CH630" s="155"/>
      <c r="CV630" s="25"/>
      <c r="CZ630" s="25"/>
    </row>
    <row r="631" spans="1:105" s="11" customFormat="1">
      <c r="A631" s="10" t="s">
        <v>1528</v>
      </c>
      <c r="L631" s="25"/>
      <c r="N631" s="125"/>
      <c r="Z631" s="25"/>
      <c r="AE631" s="36"/>
      <c r="AI631" s="25"/>
      <c r="AJ631" s="11" t="s">
        <v>27</v>
      </c>
      <c r="AK631" s="11" t="s">
        <v>105</v>
      </c>
      <c r="AL631" s="11">
        <v>1</v>
      </c>
      <c r="AM631" s="17" t="s">
        <v>344</v>
      </c>
      <c r="AN631" s="11" t="s">
        <v>607</v>
      </c>
      <c r="AO631" s="17" t="s">
        <v>420</v>
      </c>
      <c r="AP631" s="17" t="s">
        <v>946</v>
      </c>
      <c r="AQ631" s="11" t="s">
        <v>23</v>
      </c>
      <c r="AR631" s="11" t="s">
        <v>23</v>
      </c>
      <c r="AS631" s="11" t="s">
        <v>480</v>
      </c>
      <c r="AT631" s="17" t="s">
        <v>62</v>
      </c>
      <c r="AU631" s="86" t="s">
        <v>494</v>
      </c>
      <c r="AV631" s="11" t="str">
        <f t="shared" ref="AV631:AV634" si="831">MID(LEFT(AU631,FIND(" (",AU631)-1),FIND("/",AU631)+1,LEN(AU631))</f>
        <v>24</v>
      </c>
      <c r="AW631" s="18" t="str">
        <f t="shared" ref="AW631:AW634" si="832">MID(LEFT(AU631,FIND("%",AU631)-1),FIND("(",AU631)+1,LEN(AU631))</f>
        <v>0</v>
      </c>
      <c r="AX631" s="11">
        <v>24</v>
      </c>
      <c r="AY631" s="58" t="s">
        <v>481</v>
      </c>
      <c r="AZ631" s="11" t="str">
        <f t="shared" ref="AZ631:AZ634" si="833">LEFT(AY631,FIND(" ", AY631)-1)</f>
        <v>5</v>
      </c>
      <c r="BA631" s="11" t="str">
        <f t="shared" ref="BA631:BA634" si="834">MID(LEFT(AY631,FIND("–",AY631)-1),FIND("(",AY631)+1,LEN(AY631))</f>
        <v>5</v>
      </c>
      <c r="BB631" s="11" t="str">
        <f t="shared" ref="BB631:BB634" si="835">MID(LEFT(AY631,FIND(")",AY631)-1),FIND("–",AY631)+1,LEN(AY631))</f>
        <v>5</v>
      </c>
      <c r="BC631" s="11">
        <v>24</v>
      </c>
      <c r="BD631" s="58" t="s">
        <v>481</v>
      </c>
      <c r="BE631" s="11" t="str">
        <f t="shared" si="826"/>
        <v>5</v>
      </c>
      <c r="BF631" s="11" t="str">
        <f t="shared" si="829"/>
        <v>5</v>
      </c>
      <c r="BG631" s="11" t="str">
        <f t="shared" si="830"/>
        <v>5</v>
      </c>
      <c r="BH631" s="11" t="s">
        <v>22</v>
      </c>
      <c r="BI631" s="25" t="s">
        <v>22</v>
      </c>
      <c r="CD631" s="155"/>
      <c r="CH631" s="155"/>
      <c r="CV631" s="25"/>
      <c r="CZ631" s="25"/>
    </row>
    <row r="632" spans="1:105" s="11" customFormat="1">
      <c r="A632" s="10" t="s">
        <v>1528</v>
      </c>
      <c r="L632" s="25"/>
      <c r="N632" s="125"/>
      <c r="Z632" s="25"/>
      <c r="AE632" s="36"/>
      <c r="AI632" s="25"/>
      <c r="AJ632" s="11" t="s">
        <v>27</v>
      </c>
      <c r="AK632" s="11" t="s">
        <v>477</v>
      </c>
      <c r="AL632" s="11">
        <v>2</v>
      </c>
      <c r="AM632" s="17" t="s">
        <v>344</v>
      </c>
      <c r="AN632" s="11" t="s">
        <v>607</v>
      </c>
      <c r="AO632" s="17" t="s">
        <v>420</v>
      </c>
      <c r="AP632" s="17" t="s">
        <v>946</v>
      </c>
      <c r="AQ632" s="11" t="s">
        <v>23</v>
      </c>
      <c r="AR632" s="11" t="s">
        <v>23</v>
      </c>
      <c r="AS632" s="11" t="s">
        <v>480</v>
      </c>
      <c r="AT632" s="17" t="s">
        <v>62</v>
      </c>
      <c r="AU632" s="86" t="s">
        <v>495</v>
      </c>
      <c r="AV632" s="11" t="str">
        <f t="shared" si="831"/>
        <v>24</v>
      </c>
      <c r="AW632" s="18" t="str">
        <f t="shared" si="832"/>
        <v>100</v>
      </c>
      <c r="AX632" s="11">
        <v>24</v>
      </c>
      <c r="AY632" s="58" t="s">
        <v>481</v>
      </c>
      <c r="AZ632" s="11" t="str">
        <f t="shared" si="833"/>
        <v>5</v>
      </c>
      <c r="BA632" s="11" t="str">
        <f t="shared" si="834"/>
        <v>5</v>
      </c>
      <c r="BB632" s="11" t="str">
        <f t="shared" si="835"/>
        <v>5</v>
      </c>
      <c r="BC632" s="11">
        <v>24</v>
      </c>
      <c r="BD632" s="58" t="s">
        <v>482</v>
      </c>
      <c r="BE632" s="11" t="str">
        <f t="shared" si="826"/>
        <v>316</v>
      </c>
      <c r="BF632" s="11" t="str">
        <f t="shared" si="829"/>
        <v>218</v>
      </c>
      <c r="BG632" s="11" t="str">
        <f t="shared" si="830"/>
        <v>457</v>
      </c>
      <c r="BH632" s="11" t="s">
        <v>22</v>
      </c>
      <c r="BI632" s="25" t="s">
        <v>22</v>
      </c>
      <c r="CD632" s="155"/>
      <c r="CH632" s="155"/>
      <c r="CV632" s="25"/>
      <c r="CZ632" s="25"/>
    </row>
    <row r="633" spans="1:105" s="11" customFormat="1">
      <c r="A633" s="10" t="s">
        <v>1528</v>
      </c>
      <c r="L633" s="25"/>
      <c r="N633" s="125"/>
      <c r="Z633" s="25"/>
      <c r="AE633" s="36"/>
      <c r="AI633" s="25"/>
      <c r="AJ633" s="11" t="s">
        <v>27</v>
      </c>
      <c r="AK633" s="11" t="s">
        <v>474</v>
      </c>
      <c r="AL633" s="11">
        <v>3</v>
      </c>
      <c r="AM633" s="17" t="s">
        <v>344</v>
      </c>
      <c r="AN633" s="11" t="s">
        <v>607</v>
      </c>
      <c r="AO633" s="17" t="s">
        <v>420</v>
      </c>
      <c r="AP633" s="17" t="s">
        <v>946</v>
      </c>
      <c r="AQ633" s="11" t="s">
        <v>23</v>
      </c>
      <c r="AR633" s="11" t="s">
        <v>23</v>
      </c>
      <c r="AS633" s="11" t="s">
        <v>480</v>
      </c>
      <c r="AT633" s="17" t="s">
        <v>62</v>
      </c>
      <c r="AU633" s="86" t="s">
        <v>496</v>
      </c>
      <c r="AV633" s="11" t="str">
        <f t="shared" si="831"/>
        <v>24</v>
      </c>
      <c r="AW633" s="18" t="str">
        <f t="shared" si="832"/>
        <v>96</v>
      </c>
      <c r="AX633" s="11">
        <v>24</v>
      </c>
      <c r="AY633" s="58" t="s">
        <v>481</v>
      </c>
      <c r="AZ633" s="11" t="str">
        <f t="shared" si="833"/>
        <v>5</v>
      </c>
      <c r="BA633" s="11" t="str">
        <f t="shared" si="834"/>
        <v>5</v>
      </c>
      <c r="BB633" s="11" t="str">
        <f t="shared" si="835"/>
        <v>5</v>
      </c>
      <c r="BC633" s="11">
        <v>24</v>
      </c>
      <c r="BD633" s="58" t="s">
        <v>483</v>
      </c>
      <c r="BE633" s="11" t="str">
        <f t="shared" si="826"/>
        <v>206</v>
      </c>
      <c r="BF633" s="11" t="str">
        <f t="shared" si="829"/>
        <v>123</v>
      </c>
      <c r="BG633" s="11" t="str">
        <f t="shared" si="830"/>
        <v>343</v>
      </c>
      <c r="BH633" s="11" t="s">
        <v>22</v>
      </c>
      <c r="BI633" s="25" t="s">
        <v>22</v>
      </c>
      <c r="CD633" s="155"/>
      <c r="CH633" s="155"/>
      <c r="CV633" s="25"/>
      <c r="CZ633" s="25"/>
    </row>
    <row r="634" spans="1:105" s="11" customFormat="1">
      <c r="A634" s="10" t="s">
        <v>1528</v>
      </c>
      <c r="L634" s="25"/>
      <c r="N634" s="125"/>
      <c r="Z634" s="25"/>
      <c r="AE634" s="36"/>
      <c r="AI634" s="25"/>
      <c r="AJ634" s="11" t="s">
        <v>27</v>
      </c>
      <c r="AK634" s="11" t="s">
        <v>478</v>
      </c>
      <c r="AL634" s="11">
        <v>4</v>
      </c>
      <c r="AM634" s="17" t="s">
        <v>344</v>
      </c>
      <c r="AN634" s="11" t="s">
        <v>607</v>
      </c>
      <c r="AO634" s="17" t="s">
        <v>420</v>
      </c>
      <c r="AP634" s="17" t="s">
        <v>946</v>
      </c>
      <c r="AQ634" s="11" t="s">
        <v>23</v>
      </c>
      <c r="AR634" s="11" t="s">
        <v>23</v>
      </c>
      <c r="AS634" s="11" t="s">
        <v>480</v>
      </c>
      <c r="AT634" s="17" t="s">
        <v>62</v>
      </c>
      <c r="AU634" s="86" t="s">
        <v>495</v>
      </c>
      <c r="AV634" s="11" t="str">
        <f t="shared" si="831"/>
        <v>24</v>
      </c>
      <c r="AW634" s="18" t="str">
        <f t="shared" si="832"/>
        <v>100</v>
      </c>
      <c r="AX634" s="11">
        <v>24</v>
      </c>
      <c r="AY634" s="58" t="s">
        <v>481</v>
      </c>
      <c r="AZ634" s="11" t="str">
        <f t="shared" si="833"/>
        <v>5</v>
      </c>
      <c r="BA634" s="11" t="str">
        <f t="shared" si="834"/>
        <v>5</v>
      </c>
      <c r="BB634" s="11" t="str">
        <f t="shared" si="835"/>
        <v>5</v>
      </c>
      <c r="BC634" s="11">
        <v>24</v>
      </c>
      <c r="BD634" s="58" t="s">
        <v>484</v>
      </c>
      <c r="BE634" s="11" t="str">
        <f t="shared" si="826"/>
        <v>297</v>
      </c>
      <c r="BF634" s="11" t="str">
        <f t="shared" si="829"/>
        <v>208</v>
      </c>
      <c r="BG634" s="11" t="str">
        <f t="shared" si="830"/>
        <v>424</v>
      </c>
      <c r="BH634" s="11" t="s">
        <v>22</v>
      </c>
      <c r="BI634" s="25" t="s">
        <v>22</v>
      </c>
      <c r="CD634" s="155"/>
      <c r="CH634" s="155"/>
      <c r="CV634" s="25"/>
      <c r="CZ634" s="25"/>
    </row>
    <row r="635" spans="1:105" s="11" customFormat="1">
      <c r="A635" s="10" t="s">
        <v>1528</v>
      </c>
      <c r="L635" s="25"/>
      <c r="N635" s="125"/>
      <c r="Z635" s="25"/>
      <c r="AE635" s="36"/>
      <c r="AI635" s="25"/>
      <c r="AJ635" s="11" t="s">
        <v>60</v>
      </c>
      <c r="AK635" s="11" t="s">
        <v>22</v>
      </c>
      <c r="AL635" s="11" t="s">
        <v>22</v>
      </c>
      <c r="AM635" s="11" t="s">
        <v>26</v>
      </c>
      <c r="AN635" s="11" t="s">
        <v>22</v>
      </c>
      <c r="AO635" s="11" t="s">
        <v>22</v>
      </c>
      <c r="AP635" s="11" t="s">
        <v>22</v>
      </c>
      <c r="AQ635" s="11" t="s">
        <v>23</v>
      </c>
      <c r="AR635" s="11" t="s">
        <v>23</v>
      </c>
      <c r="AS635" s="11" t="s">
        <v>22</v>
      </c>
      <c r="AT635" s="11" t="s">
        <v>22</v>
      </c>
      <c r="AU635" s="84" t="s">
        <v>22</v>
      </c>
      <c r="AV635" s="11" t="s">
        <v>22</v>
      </c>
      <c r="AW635" s="11" t="s">
        <v>22</v>
      </c>
      <c r="AX635" s="11" t="s">
        <v>22</v>
      </c>
      <c r="AY635" s="11" t="s">
        <v>22</v>
      </c>
      <c r="AZ635" s="11" t="s">
        <v>22</v>
      </c>
      <c r="BA635" s="11" t="s">
        <v>22</v>
      </c>
      <c r="BB635" s="11" t="s">
        <v>22</v>
      </c>
      <c r="BC635" s="11" t="s">
        <v>22</v>
      </c>
      <c r="BD635" s="11" t="s">
        <v>22</v>
      </c>
      <c r="BE635" s="11" t="s">
        <v>22</v>
      </c>
      <c r="BF635" s="11" t="s">
        <v>22</v>
      </c>
      <c r="BG635" s="11" t="s">
        <v>22</v>
      </c>
      <c r="BH635" s="11" t="s">
        <v>22</v>
      </c>
      <c r="BI635" s="25" t="s">
        <v>22</v>
      </c>
      <c r="CD635" s="155"/>
      <c r="CH635" s="155"/>
      <c r="CV635" s="25"/>
      <c r="CZ635" s="25"/>
    </row>
    <row r="636" spans="1:105" s="44" customFormat="1">
      <c r="L636" s="45"/>
      <c r="N636" s="127"/>
      <c r="Z636" s="45"/>
      <c r="AE636" s="46"/>
      <c r="AI636" s="45"/>
      <c r="AU636" s="85"/>
      <c r="BI636" s="45"/>
      <c r="CD636" s="157"/>
      <c r="CH636" s="157"/>
      <c r="CV636" s="45"/>
      <c r="CZ636" s="45"/>
    </row>
    <row r="637" spans="1:105" s="11" customFormat="1">
      <c r="A637" s="10" t="s">
        <v>1529</v>
      </c>
      <c r="B637" s="11" t="s">
        <v>464</v>
      </c>
      <c r="C637" s="11" t="s">
        <v>34</v>
      </c>
      <c r="D637" s="11" t="s">
        <v>837</v>
      </c>
      <c r="E637" s="11" t="s">
        <v>11</v>
      </c>
      <c r="F637" s="94" t="s">
        <v>2325</v>
      </c>
      <c r="G637" s="12" t="s">
        <v>462</v>
      </c>
      <c r="H637" s="14" t="s">
        <v>463</v>
      </c>
      <c r="I637" s="10" t="s">
        <v>467</v>
      </c>
      <c r="J637" s="14" t="s">
        <v>468</v>
      </c>
      <c r="K637" s="11" t="s">
        <v>469</v>
      </c>
      <c r="L637" s="24">
        <v>44056</v>
      </c>
      <c r="M637" s="11" t="s">
        <v>123</v>
      </c>
      <c r="N637" s="125">
        <v>43933</v>
      </c>
      <c r="O637" s="11" t="s">
        <v>24</v>
      </c>
      <c r="P637" s="11" t="s">
        <v>24</v>
      </c>
      <c r="Q637" s="11" t="s">
        <v>236</v>
      </c>
      <c r="R637" s="11" t="s">
        <v>89</v>
      </c>
      <c r="S637" s="11" t="s">
        <v>48</v>
      </c>
      <c r="T637" s="11" t="s">
        <v>23</v>
      </c>
      <c r="U637" s="11" t="s">
        <v>23</v>
      </c>
      <c r="V637" s="11">
        <v>224</v>
      </c>
      <c r="W637" s="11" t="s">
        <v>24</v>
      </c>
      <c r="X637" s="11" t="s">
        <v>370</v>
      </c>
      <c r="Y637" s="17" t="s">
        <v>530</v>
      </c>
      <c r="Z637" s="25" t="s">
        <v>471</v>
      </c>
      <c r="AA637" s="11" t="s">
        <v>465</v>
      </c>
      <c r="AB637" s="11" t="s">
        <v>472</v>
      </c>
      <c r="AC637" s="11" t="s">
        <v>127</v>
      </c>
      <c r="AD637" s="11" t="s">
        <v>1328</v>
      </c>
      <c r="AE637" s="36" t="s">
        <v>476</v>
      </c>
      <c r="AF637" s="11" t="s">
        <v>137</v>
      </c>
      <c r="AG637" s="11" t="s">
        <v>452</v>
      </c>
      <c r="AH637" s="11" t="s">
        <v>452</v>
      </c>
      <c r="AI637" s="25" t="s">
        <v>22</v>
      </c>
      <c r="AJ637" s="11" t="s">
        <v>27</v>
      </c>
      <c r="AK637" s="11" t="s">
        <v>453</v>
      </c>
      <c r="AL637" s="11">
        <v>1</v>
      </c>
      <c r="AM637" s="11" t="s">
        <v>479</v>
      </c>
      <c r="AN637" s="11" t="s">
        <v>44</v>
      </c>
      <c r="AO637" s="17" t="s">
        <v>78</v>
      </c>
      <c r="AP637" s="17" t="s">
        <v>949</v>
      </c>
      <c r="AQ637" s="11" t="s">
        <v>23</v>
      </c>
      <c r="AR637" s="11" t="s">
        <v>23</v>
      </c>
      <c r="AS637" s="11" t="s">
        <v>487</v>
      </c>
      <c r="AT637" s="17" t="s">
        <v>62</v>
      </c>
      <c r="AU637" s="86" t="s">
        <v>497</v>
      </c>
      <c r="AV637" s="11" t="str">
        <f t="shared" ref="AV637" si="836">MID(LEFT(AU637,FIND(" (",AU637)-1),FIND("/",AU637)+1,LEN(AU637))</f>
        <v>14</v>
      </c>
      <c r="AW637" s="18" t="str">
        <f t="shared" ref="AW637" si="837">MID(LEFT(AU637,FIND("%",AU637)-1),FIND("(",AU637)+1,LEN(AU637))</f>
        <v>0</v>
      </c>
      <c r="AX637" s="11">
        <v>14</v>
      </c>
      <c r="AY637" s="58" t="s">
        <v>66</v>
      </c>
      <c r="AZ637" s="11" t="str">
        <f t="shared" ref="AZ637:AZ644" si="838">LEFT(AY637,FIND(" ", AY637)-1)</f>
        <v>10</v>
      </c>
      <c r="BA637" s="11" t="str">
        <f t="shared" ref="BA637:BA644" si="839">MID(LEFT(AY637,FIND("–",AY637)-1),FIND("(",AY637)+1,LEN(AY637))</f>
        <v>10</v>
      </c>
      <c r="BB637" s="11" t="str">
        <f t="shared" ref="BB637:BB644" si="840">MID(LEFT(AY637,FIND(")",AY637)-1),FIND("–",AY637)+1,LEN(AY637))</f>
        <v>10</v>
      </c>
      <c r="BC637" s="11">
        <v>14</v>
      </c>
      <c r="BD637" s="58" t="s">
        <v>66</v>
      </c>
      <c r="BE637" s="11" t="str">
        <f t="shared" ref="BE637:BE638" si="841">LEFT(BD637,FIND(" ", BD637)-1)</f>
        <v>10</v>
      </c>
      <c r="BF637" s="11" t="str">
        <f t="shared" ref="BF637:BF638" si="842">MID(LEFT(BD637,FIND("–",BD637)-1),FIND("(",BD637)+1,LEN(BD637))</f>
        <v>10</v>
      </c>
      <c r="BG637" s="11" t="str">
        <f t="shared" ref="BG637:BG638" si="843">MID(LEFT(BD637,FIND(")",BD637)-1),FIND("–",BD637)+1,LEN(BD637))</f>
        <v>10</v>
      </c>
      <c r="BH637" s="11" t="s">
        <v>22</v>
      </c>
      <c r="BI637" s="25" t="s">
        <v>22</v>
      </c>
      <c r="BJ637" s="11" t="s">
        <v>26</v>
      </c>
      <c r="BK637" s="11" t="s">
        <v>22</v>
      </c>
      <c r="BL637" s="11" t="s">
        <v>22</v>
      </c>
      <c r="BM637" s="11" t="s">
        <v>22</v>
      </c>
      <c r="BN637" s="11" t="s">
        <v>22</v>
      </c>
      <c r="BO637" s="11" t="s">
        <v>22</v>
      </c>
      <c r="BP637" s="11" t="s">
        <v>22</v>
      </c>
      <c r="BQ637" s="11" t="s">
        <v>22</v>
      </c>
      <c r="BR637" s="11" t="s">
        <v>22</v>
      </c>
      <c r="BS637" s="11" t="s">
        <v>22</v>
      </c>
      <c r="BT637" s="11" t="s">
        <v>22</v>
      </c>
      <c r="BU637" s="11" t="s">
        <v>22</v>
      </c>
      <c r="BV637" s="11" t="s">
        <v>22</v>
      </c>
      <c r="BW637" s="11" t="s">
        <v>22</v>
      </c>
      <c r="BX637" s="11" t="s">
        <v>22</v>
      </c>
      <c r="BY637" s="11" t="s">
        <v>22</v>
      </c>
      <c r="BZ637" s="11" t="s">
        <v>22</v>
      </c>
      <c r="CA637" s="11" t="s">
        <v>22</v>
      </c>
      <c r="CB637" s="11" t="s">
        <v>22</v>
      </c>
      <c r="CC637" s="11" t="s">
        <v>22</v>
      </c>
      <c r="CD637" s="103" t="s">
        <v>22</v>
      </c>
      <c r="CE637" s="94" t="s">
        <v>22</v>
      </c>
      <c r="CF637" s="94" t="s">
        <v>22</v>
      </c>
      <c r="CG637" s="94" t="s">
        <v>22</v>
      </c>
      <c r="CH637" s="155" t="s">
        <v>26</v>
      </c>
      <c r="CI637" s="94" t="s">
        <v>22</v>
      </c>
      <c r="CJ637" s="94" t="s">
        <v>22</v>
      </c>
      <c r="CK637" s="94" t="s">
        <v>22</v>
      </c>
      <c r="CL637" s="94" t="s">
        <v>22</v>
      </c>
      <c r="CM637" s="94" t="s">
        <v>22</v>
      </c>
      <c r="CN637" s="94" t="s">
        <v>22</v>
      </c>
      <c r="CO637" s="94" t="s">
        <v>22</v>
      </c>
      <c r="CP637" s="94" t="s">
        <v>22</v>
      </c>
      <c r="CQ637" s="94" t="s">
        <v>22</v>
      </c>
      <c r="CR637" s="94" t="s">
        <v>22</v>
      </c>
      <c r="CS637" s="94" t="s">
        <v>22</v>
      </c>
      <c r="CT637" s="94" t="s">
        <v>22</v>
      </c>
      <c r="CU637" s="94" t="s">
        <v>22</v>
      </c>
      <c r="CV637" s="98" t="s">
        <v>22</v>
      </c>
      <c r="CW637" s="11" t="s">
        <v>22</v>
      </c>
      <c r="CX637" s="11" t="s">
        <v>22</v>
      </c>
      <c r="CY637" s="11" t="s">
        <v>886</v>
      </c>
      <c r="CZ637" s="98" t="s">
        <v>1262</v>
      </c>
      <c r="DA637" s="11" t="s">
        <v>68</v>
      </c>
    </row>
    <row r="638" spans="1:105" s="11" customFormat="1">
      <c r="A638" s="10" t="s">
        <v>1529</v>
      </c>
      <c r="G638" s="12"/>
      <c r="H638" s="14"/>
      <c r="I638" s="10"/>
      <c r="J638" s="14"/>
      <c r="L638" s="24"/>
      <c r="N638" s="125"/>
      <c r="Z638" s="25"/>
      <c r="AE638" s="36"/>
      <c r="AI638" s="25"/>
      <c r="AJ638" s="11" t="s">
        <v>27</v>
      </c>
      <c r="AK638" s="11" t="s">
        <v>488</v>
      </c>
      <c r="AL638" s="11">
        <v>2</v>
      </c>
      <c r="AM638" s="11" t="s">
        <v>479</v>
      </c>
      <c r="AN638" s="11" t="s">
        <v>44</v>
      </c>
      <c r="AO638" s="17" t="s">
        <v>78</v>
      </c>
      <c r="AP638" s="17" t="s">
        <v>949</v>
      </c>
      <c r="AQ638" s="11" t="s">
        <v>23</v>
      </c>
      <c r="AR638" s="11" t="s">
        <v>23</v>
      </c>
      <c r="AS638" s="11" t="s">
        <v>487</v>
      </c>
      <c r="AT638" s="17" t="s">
        <v>62</v>
      </c>
      <c r="AU638" s="86" t="s">
        <v>497</v>
      </c>
      <c r="AV638" s="11" t="str">
        <f t="shared" ref="AV638:AV639" si="844">MID(LEFT(AU638,FIND(" (",AU638)-1),FIND("/",AU638)+1,LEN(AU638))</f>
        <v>14</v>
      </c>
      <c r="AW638" s="18" t="str">
        <f t="shared" ref="AW638:AW639" si="845">MID(LEFT(AU638,FIND("%",AU638)-1),FIND("(",AU638)+1,LEN(AU638))</f>
        <v>0</v>
      </c>
      <c r="AX638" s="11">
        <v>14</v>
      </c>
      <c r="AY638" s="58" t="s">
        <v>66</v>
      </c>
      <c r="AZ638" s="11" t="str">
        <f t="shared" ref="AZ638" si="846">LEFT(AY638,FIND(" ", AY638)-1)</f>
        <v>10</v>
      </c>
      <c r="BA638" s="11" t="str">
        <f t="shared" ref="BA638" si="847">MID(LEFT(AY638,FIND("–",AY638)-1),FIND("(",AY638)+1,LEN(AY638))</f>
        <v>10</v>
      </c>
      <c r="BB638" s="11" t="str">
        <f t="shared" ref="BB638" si="848">MID(LEFT(AY638,FIND(")",AY638)-1),FIND("–",AY638)+1,LEN(AY638))</f>
        <v>10</v>
      </c>
      <c r="BC638" s="11">
        <v>14</v>
      </c>
      <c r="BD638" s="58" t="s">
        <v>66</v>
      </c>
      <c r="BE638" s="11" t="str">
        <f t="shared" si="841"/>
        <v>10</v>
      </c>
      <c r="BF638" s="11" t="str">
        <f t="shared" si="842"/>
        <v>10</v>
      </c>
      <c r="BG638" s="11" t="str">
        <f t="shared" si="843"/>
        <v>10</v>
      </c>
      <c r="BH638" s="11" t="s">
        <v>22</v>
      </c>
      <c r="BI638" s="25" t="s">
        <v>22</v>
      </c>
      <c r="CD638" s="155"/>
      <c r="CH638" s="155"/>
      <c r="CV638" s="25"/>
      <c r="CZ638" s="25"/>
    </row>
    <row r="639" spans="1:105" s="11" customFormat="1">
      <c r="A639" s="10" t="s">
        <v>1529</v>
      </c>
      <c r="L639" s="25"/>
      <c r="N639" s="125"/>
      <c r="Z639" s="25"/>
      <c r="AE639" s="36"/>
      <c r="AI639" s="25"/>
      <c r="AJ639" s="11" t="s">
        <v>27</v>
      </c>
      <c r="AK639" s="11" t="s">
        <v>485</v>
      </c>
      <c r="AL639" s="11">
        <v>3</v>
      </c>
      <c r="AM639" s="11" t="s">
        <v>479</v>
      </c>
      <c r="AN639" s="11" t="s">
        <v>44</v>
      </c>
      <c r="AO639" s="17" t="s">
        <v>78</v>
      </c>
      <c r="AP639" s="17" t="s">
        <v>949</v>
      </c>
      <c r="AQ639" s="11" t="s">
        <v>23</v>
      </c>
      <c r="AR639" s="11" t="s">
        <v>23</v>
      </c>
      <c r="AS639" s="11" t="s">
        <v>487</v>
      </c>
      <c r="AT639" s="17" t="s">
        <v>62</v>
      </c>
      <c r="AU639" s="86" t="s">
        <v>500</v>
      </c>
      <c r="AV639" s="11" t="str">
        <f t="shared" si="844"/>
        <v>42</v>
      </c>
      <c r="AW639" s="18" t="str">
        <f t="shared" si="845"/>
        <v>86</v>
      </c>
      <c r="AX639" s="11">
        <v>42</v>
      </c>
      <c r="AY639" s="58" t="s">
        <v>66</v>
      </c>
      <c r="AZ639" s="11" t="str">
        <f t="shared" si="838"/>
        <v>10</v>
      </c>
      <c r="BA639" s="11" t="str">
        <f t="shared" si="839"/>
        <v>10</v>
      </c>
      <c r="BB639" s="11" t="str">
        <f t="shared" si="840"/>
        <v>10</v>
      </c>
      <c r="BC639" s="11">
        <v>42</v>
      </c>
      <c r="BD639" s="58" t="s">
        <v>489</v>
      </c>
      <c r="BE639" s="11" t="str">
        <f t="shared" ref="BE639:BE642" si="849">LEFT(BD639,FIND(" ", BD639)-1)</f>
        <v>74</v>
      </c>
      <c r="BF639" s="11" t="str">
        <f t="shared" ref="BF639:BF642" si="850">MID(LEFT(BD639,FIND("–",BD639)-1),FIND("(",BD639)+1,LEN(BD639))</f>
        <v>56</v>
      </c>
      <c r="BG639" s="11" t="str">
        <f t="shared" ref="BG639:BG642" si="851">MID(LEFT(BD639,FIND(")",BD639)-1),FIND("–",BD639)+1,LEN(BD639))</f>
        <v>97</v>
      </c>
      <c r="BH639" s="11" t="s">
        <v>22</v>
      </c>
      <c r="BI639" s="25" t="s">
        <v>22</v>
      </c>
      <c r="CD639" s="155"/>
      <c r="CH639" s="155"/>
      <c r="CV639" s="25"/>
      <c r="CZ639" s="25"/>
    </row>
    <row r="640" spans="1:105" s="11" customFormat="1">
      <c r="A640" s="10" t="s">
        <v>1529</v>
      </c>
      <c r="L640" s="25"/>
      <c r="N640" s="125"/>
      <c r="Z640" s="25"/>
      <c r="AE640" s="36"/>
      <c r="AI640" s="25"/>
      <c r="AJ640" s="11" t="s">
        <v>27</v>
      </c>
      <c r="AK640" s="11" t="s">
        <v>486</v>
      </c>
      <c r="AL640" s="11">
        <v>4</v>
      </c>
      <c r="AM640" s="11" t="s">
        <v>479</v>
      </c>
      <c r="AN640" s="11" t="s">
        <v>44</v>
      </c>
      <c r="AO640" s="17" t="s">
        <v>78</v>
      </c>
      <c r="AP640" s="17" t="s">
        <v>949</v>
      </c>
      <c r="AQ640" s="11" t="s">
        <v>23</v>
      </c>
      <c r="AR640" s="11" t="s">
        <v>23</v>
      </c>
      <c r="AS640" s="11" t="s">
        <v>487</v>
      </c>
      <c r="AT640" s="17" t="s">
        <v>62</v>
      </c>
      <c r="AU640" s="86" t="s">
        <v>499</v>
      </c>
      <c r="AV640" s="11" t="str">
        <f t="shared" ref="AV640" si="852">MID(LEFT(AU640,FIND(" (",AU640)-1),FIND("/",AU640)+1,LEN(AU640))</f>
        <v>42</v>
      </c>
      <c r="AW640" s="18" t="str">
        <f t="shared" ref="AW640" si="853">MID(LEFT(AU640,FIND("%",AU640)-1),FIND("(",AU640)+1,LEN(AU640))</f>
        <v>100</v>
      </c>
      <c r="AX640" s="11">
        <v>42</v>
      </c>
      <c r="AY640" s="58" t="s">
        <v>66</v>
      </c>
      <c r="AZ640" s="11" t="str">
        <f t="shared" si="838"/>
        <v>10</v>
      </c>
      <c r="BA640" s="11" t="str">
        <f t="shared" si="839"/>
        <v>10</v>
      </c>
      <c r="BB640" s="11" t="str">
        <f t="shared" si="840"/>
        <v>10</v>
      </c>
      <c r="BC640" s="11">
        <v>42</v>
      </c>
      <c r="BD640" s="58" t="s">
        <v>490</v>
      </c>
      <c r="BE640" s="11" t="str">
        <f t="shared" si="849"/>
        <v>215</v>
      </c>
      <c r="BF640" s="11" t="str">
        <f t="shared" si="850"/>
        <v>157</v>
      </c>
      <c r="BG640" s="11" t="str">
        <f t="shared" si="851"/>
        <v>296</v>
      </c>
      <c r="BH640" s="11" t="s">
        <v>22</v>
      </c>
      <c r="BI640" s="25" t="s">
        <v>22</v>
      </c>
      <c r="CD640" s="155"/>
      <c r="CH640" s="155"/>
      <c r="CV640" s="25"/>
      <c r="CZ640" s="25"/>
    </row>
    <row r="641" spans="1:105" s="11" customFormat="1">
      <c r="A641" s="10" t="s">
        <v>1529</v>
      </c>
      <c r="L641" s="25"/>
      <c r="N641" s="125"/>
      <c r="Z641" s="25"/>
      <c r="AE641" s="36"/>
      <c r="AI641" s="25"/>
      <c r="AJ641" s="11" t="s">
        <v>27</v>
      </c>
      <c r="AK641" s="11" t="s">
        <v>453</v>
      </c>
      <c r="AL641" s="11">
        <v>1</v>
      </c>
      <c r="AM641" s="17" t="s">
        <v>344</v>
      </c>
      <c r="AN641" s="11" t="s">
        <v>607</v>
      </c>
      <c r="AO641" s="17" t="s">
        <v>420</v>
      </c>
      <c r="AP641" s="17" t="s">
        <v>946</v>
      </c>
      <c r="AQ641" s="11" t="s">
        <v>23</v>
      </c>
      <c r="AR641" s="11" t="s">
        <v>23</v>
      </c>
      <c r="AS641" s="11" t="s">
        <v>487</v>
      </c>
      <c r="AT641" s="17" t="s">
        <v>62</v>
      </c>
      <c r="AU641" s="86" t="s">
        <v>497</v>
      </c>
      <c r="AV641" s="11" t="str">
        <f t="shared" ref="AV641:AV642" si="854">MID(LEFT(AU641,FIND(" (",AU641)-1),FIND("/",AU641)+1,LEN(AU641))</f>
        <v>14</v>
      </c>
      <c r="AW641" s="18" t="str">
        <f t="shared" ref="AW641:AW642" si="855">MID(LEFT(AU641,FIND("%",AU641)-1),FIND("(",AU641)+1,LEN(AU641))</f>
        <v>0</v>
      </c>
      <c r="AX641" s="11">
        <v>14</v>
      </c>
      <c r="AY641" s="58" t="s">
        <v>481</v>
      </c>
      <c r="AZ641" s="11" t="str">
        <f t="shared" si="838"/>
        <v>5</v>
      </c>
      <c r="BA641" s="11" t="str">
        <f t="shared" si="839"/>
        <v>5</v>
      </c>
      <c r="BB641" s="11" t="str">
        <f t="shared" si="840"/>
        <v>5</v>
      </c>
      <c r="BC641" s="11">
        <v>14</v>
      </c>
      <c r="BD641" s="58" t="s">
        <v>481</v>
      </c>
      <c r="BE641" s="11" t="str">
        <f t="shared" si="849"/>
        <v>5</v>
      </c>
      <c r="BF641" s="11" t="str">
        <f t="shared" si="850"/>
        <v>5</v>
      </c>
      <c r="BG641" s="11" t="str">
        <f t="shared" si="851"/>
        <v>5</v>
      </c>
      <c r="BH641" s="11" t="s">
        <v>22</v>
      </c>
      <c r="BI641" s="25" t="s">
        <v>22</v>
      </c>
      <c r="CD641" s="155"/>
      <c r="CH641" s="155"/>
      <c r="CV641" s="25"/>
      <c r="CZ641" s="25"/>
    </row>
    <row r="642" spans="1:105" s="11" customFormat="1">
      <c r="A642" s="10" t="s">
        <v>1529</v>
      </c>
      <c r="L642" s="25"/>
      <c r="N642" s="125"/>
      <c r="Z642" s="25"/>
      <c r="AE642" s="36"/>
      <c r="AI642" s="25"/>
      <c r="AJ642" s="11" t="s">
        <v>27</v>
      </c>
      <c r="AK642" s="11" t="s">
        <v>488</v>
      </c>
      <c r="AL642" s="11">
        <v>2</v>
      </c>
      <c r="AM642" s="17" t="s">
        <v>344</v>
      </c>
      <c r="AN642" s="11" t="s">
        <v>607</v>
      </c>
      <c r="AO642" s="17" t="s">
        <v>420</v>
      </c>
      <c r="AP642" s="17" t="s">
        <v>946</v>
      </c>
      <c r="AQ642" s="11" t="s">
        <v>23</v>
      </c>
      <c r="AR642" s="11" t="s">
        <v>23</v>
      </c>
      <c r="AS642" s="11" t="s">
        <v>487</v>
      </c>
      <c r="AT642" s="17" t="s">
        <v>62</v>
      </c>
      <c r="AU642" s="86" t="s">
        <v>497</v>
      </c>
      <c r="AV642" s="11" t="str">
        <f t="shared" si="854"/>
        <v>14</v>
      </c>
      <c r="AW642" s="18" t="str">
        <f t="shared" si="855"/>
        <v>0</v>
      </c>
      <c r="AX642" s="11">
        <v>14</v>
      </c>
      <c r="AY642" s="58" t="s">
        <v>481</v>
      </c>
      <c r="AZ642" s="11" t="str">
        <f t="shared" si="838"/>
        <v>5</v>
      </c>
      <c r="BA642" s="11" t="str">
        <f t="shared" si="839"/>
        <v>5</v>
      </c>
      <c r="BB642" s="11" t="str">
        <f t="shared" si="840"/>
        <v>5</v>
      </c>
      <c r="BC642" s="11">
        <v>14</v>
      </c>
      <c r="BD642" s="58" t="s">
        <v>481</v>
      </c>
      <c r="BE642" s="11" t="str">
        <f t="shared" si="849"/>
        <v>5</v>
      </c>
      <c r="BF642" s="11" t="str">
        <f t="shared" si="850"/>
        <v>5</v>
      </c>
      <c r="BG642" s="11" t="str">
        <f t="shared" si="851"/>
        <v>5</v>
      </c>
      <c r="BH642" s="11" t="s">
        <v>22</v>
      </c>
      <c r="BI642" s="25" t="s">
        <v>22</v>
      </c>
      <c r="CD642" s="155"/>
      <c r="CH642" s="155"/>
      <c r="CV642" s="25"/>
      <c r="CZ642" s="25"/>
    </row>
    <row r="643" spans="1:105" s="11" customFormat="1">
      <c r="A643" s="10" t="s">
        <v>1529</v>
      </c>
      <c r="L643" s="25"/>
      <c r="N643" s="125"/>
      <c r="Z643" s="25"/>
      <c r="AE643" s="36"/>
      <c r="AI643" s="25"/>
      <c r="AJ643" s="11" t="s">
        <v>27</v>
      </c>
      <c r="AK643" s="11" t="s">
        <v>485</v>
      </c>
      <c r="AL643" s="11">
        <v>3</v>
      </c>
      <c r="AM643" s="17" t="s">
        <v>344</v>
      </c>
      <c r="AN643" s="11" t="s">
        <v>607</v>
      </c>
      <c r="AO643" s="17" t="s">
        <v>420</v>
      </c>
      <c r="AP643" s="17" t="s">
        <v>946</v>
      </c>
      <c r="AQ643" s="11" t="s">
        <v>23</v>
      </c>
      <c r="AR643" s="11" t="s">
        <v>23</v>
      </c>
      <c r="AS643" s="11" t="s">
        <v>487</v>
      </c>
      <c r="AT643" s="17" t="s">
        <v>62</v>
      </c>
      <c r="AU643" s="86" t="s">
        <v>498</v>
      </c>
      <c r="AV643" s="11" t="str">
        <f t="shared" ref="AV643:AV644" si="856">MID(LEFT(AU643,FIND(" (",AU643)-1),FIND("/",AU643)+1,LEN(AU643))</f>
        <v>42</v>
      </c>
      <c r="AW643" s="18" t="str">
        <f t="shared" ref="AW643:AW644" si="857">MID(LEFT(AU643,FIND("%",AU643)-1),FIND("(",AU643)+1,LEN(AU643))</f>
        <v>98</v>
      </c>
      <c r="AX643" s="11">
        <v>42</v>
      </c>
      <c r="AY643" s="58" t="s">
        <v>481</v>
      </c>
      <c r="AZ643" s="11" t="str">
        <f t="shared" si="838"/>
        <v>5</v>
      </c>
      <c r="BA643" s="11" t="str">
        <f t="shared" si="839"/>
        <v>5</v>
      </c>
      <c r="BB643" s="11" t="str">
        <f t="shared" si="840"/>
        <v>5</v>
      </c>
      <c r="BC643" s="11">
        <v>42</v>
      </c>
      <c r="BD643" s="58" t="s">
        <v>501</v>
      </c>
      <c r="BE643" s="11" t="str">
        <f t="shared" ref="BE643:BE644" si="858">LEFT(BD643,FIND(" ", BD643)-1)</f>
        <v>121</v>
      </c>
      <c r="BF643" s="11" t="str">
        <f t="shared" ref="BF643:BF644" si="859">MID(LEFT(BD643,FIND("–",BD643)-1),FIND("(",BD643)+1,LEN(BD643))</f>
        <v>95</v>
      </c>
      <c r="BG643" s="11" t="str">
        <f t="shared" ref="BG643:BG644" si="860">MID(LEFT(BD643,FIND(")",BD643)-1),FIND("–",BD643)+1,LEN(BD643))</f>
        <v>154</v>
      </c>
      <c r="BH643" s="11" t="s">
        <v>22</v>
      </c>
      <c r="BI643" s="25" t="s">
        <v>22</v>
      </c>
      <c r="CD643" s="155"/>
      <c r="CH643" s="155"/>
      <c r="CV643" s="25"/>
      <c r="CZ643" s="25"/>
    </row>
    <row r="644" spans="1:105" s="11" customFormat="1">
      <c r="A644" s="10" t="s">
        <v>1529</v>
      </c>
      <c r="L644" s="25"/>
      <c r="N644" s="125"/>
      <c r="Z644" s="25"/>
      <c r="AE644" s="36"/>
      <c r="AI644" s="25"/>
      <c r="AJ644" s="11" t="s">
        <v>27</v>
      </c>
      <c r="AK644" s="11" t="s">
        <v>486</v>
      </c>
      <c r="AL644" s="11">
        <v>4</v>
      </c>
      <c r="AM644" s="17" t="s">
        <v>344</v>
      </c>
      <c r="AN644" s="11" t="s">
        <v>607</v>
      </c>
      <c r="AO644" s="17" t="s">
        <v>420</v>
      </c>
      <c r="AP644" s="17" t="s">
        <v>946</v>
      </c>
      <c r="AQ644" s="11" t="s">
        <v>23</v>
      </c>
      <c r="AR644" s="11" t="s">
        <v>23</v>
      </c>
      <c r="AS644" s="11" t="s">
        <v>487</v>
      </c>
      <c r="AT644" s="17" t="s">
        <v>62</v>
      </c>
      <c r="AU644" s="86" t="s">
        <v>498</v>
      </c>
      <c r="AV644" s="11" t="str">
        <f t="shared" si="856"/>
        <v>42</v>
      </c>
      <c r="AW644" s="18" t="str">
        <f t="shared" si="857"/>
        <v>98</v>
      </c>
      <c r="AX644" s="11">
        <v>42</v>
      </c>
      <c r="AY644" s="58" t="s">
        <v>481</v>
      </c>
      <c r="AZ644" s="11" t="str">
        <f t="shared" si="838"/>
        <v>5</v>
      </c>
      <c r="BA644" s="11" t="str">
        <f t="shared" si="839"/>
        <v>5</v>
      </c>
      <c r="BB644" s="11" t="str">
        <f t="shared" si="840"/>
        <v>5</v>
      </c>
      <c r="BC644" s="11">
        <v>42</v>
      </c>
      <c r="BD644" s="58" t="s">
        <v>502</v>
      </c>
      <c r="BE644" s="11" t="str">
        <f t="shared" si="858"/>
        <v>247</v>
      </c>
      <c r="BF644" s="11" t="str">
        <f t="shared" si="859"/>
        <v>176</v>
      </c>
      <c r="BG644" s="11" t="str">
        <f t="shared" si="860"/>
        <v>345</v>
      </c>
      <c r="BH644" s="11" t="s">
        <v>22</v>
      </c>
      <c r="BI644" s="25" t="s">
        <v>22</v>
      </c>
      <c r="CD644" s="155"/>
      <c r="CH644" s="155"/>
      <c r="CV644" s="25"/>
      <c r="CZ644" s="25"/>
    </row>
    <row r="645" spans="1:105" s="11" customFormat="1">
      <c r="A645" s="10" t="s">
        <v>1529</v>
      </c>
      <c r="L645" s="25"/>
      <c r="N645" s="125"/>
      <c r="Z645" s="25"/>
      <c r="AE645" s="36"/>
      <c r="AI645" s="25"/>
      <c r="AJ645" s="11" t="s">
        <v>60</v>
      </c>
      <c r="AK645" s="11" t="s">
        <v>22</v>
      </c>
      <c r="AL645" s="11" t="s">
        <v>22</v>
      </c>
      <c r="AM645" s="11" t="s">
        <v>26</v>
      </c>
      <c r="AN645" s="11" t="s">
        <v>22</v>
      </c>
      <c r="AO645" s="11" t="s">
        <v>22</v>
      </c>
      <c r="AP645" s="11" t="s">
        <v>22</v>
      </c>
      <c r="AQ645" s="11" t="s">
        <v>23</v>
      </c>
      <c r="AR645" s="11" t="s">
        <v>23</v>
      </c>
      <c r="AS645" s="11" t="s">
        <v>22</v>
      </c>
      <c r="AT645" s="11" t="s">
        <v>22</v>
      </c>
      <c r="AU645" s="84" t="s">
        <v>22</v>
      </c>
      <c r="AV645" s="11" t="s">
        <v>22</v>
      </c>
      <c r="AW645" s="11" t="s">
        <v>22</v>
      </c>
      <c r="AX645" s="11" t="s">
        <v>22</v>
      </c>
      <c r="AY645" s="11" t="s">
        <v>22</v>
      </c>
      <c r="AZ645" s="11" t="s">
        <v>22</v>
      </c>
      <c r="BA645" s="11" t="s">
        <v>22</v>
      </c>
      <c r="BB645" s="11" t="s">
        <v>22</v>
      </c>
      <c r="BC645" s="11" t="s">
        <v>22</v>
      </c>
      <c r="BD645" s="11" t="s">
        <v>22</v>
      </c>
      <c r="BE645" s="11" t="s">
        <v>22</v>
      </c>
      <c r="BF645" s="11" t="s">
        <v>22</v>
      </c>
      <c r="BG645" s="11" t="s">
        <v>22</v>
      </c>
      <c r="BH645" s="11" t="s">
        <v>22</v>
      </c>
      <c r="BI645" s="25" t="s">
        <v>22</v>
      </c>
      <c r="CD645" s="155"/>
      <c r="CH645" s="155"/>
      <c r="CV645" s="25"/>
      <c r="CZ645" s="25"/>
    </row>
    <row r="646" spans="1:105" s="44" customFormat="1">
      <c r="L646" s="45"/>
      <c r="N646" s="127"/>
      <c r="Z646" s="45"/>
      <c r="AE646" s="45"/>
      <c r="AU646" s="85"/>
      <c r="BI646" s="45"/>
      <c r="CD646" s="157"/>
      <c r="CH646" s="157"/>
      <c r="CV646" s="45"/>
      <c r="CZ646" s="45"/>
    </row>
    <row r="647" spans="1:105" s="94" customFormat="1" ht="16" customHeight="1">
      <c r="A647" s="11" t="s">
        <v>1376</v>
      </c>
      <c r="B647" s="11" t="s">
        <v>1</v>
      </c>
      <c r="C647" s="11" t="s">
        <v>2</v>
      </c>
      <c r="D647" s="11" t="s">
        <v>1377</v>
      </c>
      <c r="E647" s="11" t="s">
        <v>1264</v>
      </c>
      <c r="F647" s="112" t="s">
        <v>2324</v>
      </c>
      <c r="G647" s="11" t="s">
        <v>334</v>
      </c>
      <c r="H647" s="16" t="s">
        <v>335</v>
      </c>
      <c r="I647" s="11" t="s">
        <v>1378</v>
      </c>
      <c r="J647" s="16" t="s">
        <v>1379</v>
      </c>
      <c r="K647" s="11" t="s">
        <v>1380</v>
      </c>
      <c r="L647" s="24">
        <v>44175</v>
      </c>
      <c r="M647" s="11" t="s">
        <v>1381</v>
      </c>
      <c r="N647" s="126">
        <v>44039</v>
      </c>
      <c r="O647" s="94" t="s">
        <v>24</v>
      </c>
      <c r="P647" s="94" t="s">
        <v>24</v>
      </c>
      <c r="Q647" s="94" t="s">
        <v>2027</v>
      </c>
      <c r="R647" s="94" t="s">
        <v>1382</v>
      </c>
      <c r="S647" s="94" t="s">
        <v>1383</v>
      </c>
      <c r="T647" s="94" t="s">
        <v>23</v>
      </c>
      <c r="U647" s="94" t="s">
        <v>24</v>
      </c>
      <c r="V647" s="121" t="s">
        <v>1435</v>
      </c>
      <c r="W647" s="94" t="s">
        <v>24</v>
      </c>
      <c r="X647" s="94" t="s">
        <v>1385</v>
      </c>
      <c r="Y647" s="94" t="s">
        <v>1392</v>
      </c>
      <c r="Z647" s="98" t="s">
        <v>1388</v>
      </c>
      <c r="AA647" s="94" t="s">
        <v>1386</v>
      </c>
      <c r="AB647" s="94" t="s">
        <v>962</v>
      </c>
      <c r="AC647" s="94" t="s">
        <v>127</v>
      </c>
      <c r="AD647" s="94" t="s">
        <v>1434</v>
      </c>
      <c r="AE647" s="99" t="s">
        <v>1403</v>
      </c>
      <c r="AF647" s="94" t="s">
        <v>1565</v>
      </c>
      <c r="AG647" s="11" t="s">
        <v>1389</v>
      </c>
      <c r="AH647" s="11" t="s">
        <v>1390</v>
      </c>
      <c r="AI647" s="119" t="s">
        <v>22</v>
      </c>
      <c r="AJ647" s="94" t="s">
        <v>27</v>
      </c>
      <c r="AK647" s="94" t="s">
        <v>22</v>
      </c>
      <c r="AL647" s="94" t="s">
        <v>22</v>
      </c>
      <c r="AM647" s="94" t="s">
        <v>26</v>
      </c>
      <c r="AN647" s="94" t="s">
        <v>22</v>
      </c>
      <c r="AO647" s="94" t="s">
        <v>22</v>
      </c>
      <c r="AP647" s="94" t="s">
        <v>22</v>
      </c>
      <c r="AQ647" s="94" t="s">
        <v>23</v>
      </c>
      <c r="AR647" s="94" t="s">
        <v>23</v>
      </c>
      <c r="AS647" s="94" t="s">
        <v>22</v>
      </c>
      <c r="AT647" s="94" t="s">
        <v>22</v>
      </c>
      <c r="AU647" s="106" t="s">
        <v>22</v>
      </c>
      <c r="AV647" s="94" t="s">
        <v>22</v>
      </c>
      <c r="AW647" s="94" t="s">
        <v>22</v>
      </c>
      <c r="AX647" s="94" t="s">
        <v>22</v>
      </c>
      <c r="AY647" s="94" t="s">
        <v>22</v>
      </c>
      <c r="AZ647" s="94" t="s">
        <v>22</v>
      </c>
      <c r="BA647" s="94" t="s">
        <v>22</v>
      </c>
      <c r="BB647" s="94" t="s">
        <v>22</v>
      </c>
      <c r="BC647" s="94" t="s">
        <v>22</v>
      </c>
      <c r="BD647" s="94" t="s">
        <v>22</v>
      </c>
      <c r="BE647" s="94" t="s">
        <v>22</v>
      </c>
      <c r="BF647" s="94" t="s">
        <v>22</v>
      </c>
      <c r="BG647" s="94" t="s">
        <v>22</v>
      </c>
      <c r="BH647" s="94" t="s">
        <v>22</v>
      </c>
      <c r="BI647" s="98" t="s">
        <v>22</v>
      </c>
      <c r="BJ647" s="94" t="s">
        <v>26</v>
      </c>
      <c r="BK647" s="94" t="s">
        <v>22</v>
      </c>
      <c r="BL647" s="94" t="s">
        <v>22</v>
      </c>
      <c r="BM647" s="94" t="s">
        <v>22</v>
      </c>
      <c r="BN647" s="94" t="s">
        <v>22</v>
      </c>
      <c r="BO647" s="94" t="s">
        <v>22</v>
      </c>
      <c r="BP647" s="94" t="s">
        <v>22</v>
      </c>
      <c r="BQ647" s="94" t="s">
        <v>22</v>
      </c>
      <c r="BR647" s="94" t="s">
        <v>22</v>
      </c>
      <c r="BS647" s="94" t="s">
        <v>22</v>
      </c>
      <c r="BT647" s="94" t="s">
        <v>22</v>
      </c>
      <c r="BU647" s="94" t="s">
        <v>22</v>
      </c>
      <c r="BV647" s="94" t="s">
        <v>22</v>
      </c>
      <c r="BW647" s="94" t="s">
        <v>22</v>
      </c>
      <c r="BX647" s="94" t="s">
        <v>22</v>
      </c>
      <c r="BY647" s="94" t="s">
        <v>22</v>
      </c>
      <c r="BZ647" s="94" t="s">
        <v>22</v>
      </c>
      <c r="CA647" s="94" t="s">
        <v>22</v>
      </c>
      <c r="CB647" s="94" t="s">
        <v>22</v>
      </c>
      <c r="CC647" s="94" t="s">
        <v>22</v>
      </c>
      <c r="CD647" s="103" t="s">
        <v>1333</v>
      </c>
      <c r="CE647" s="94" t="s">
        <v>1449</v>
      </c>
      <c r="CF647" s="94" t="s">
        <v>1395</v>
      </c>
      <c r="CG647" s="94">
        <v>58</v>
      </c>
      <c r="CH647" s="103" t="s">
        <v>1288</v>
      </c>
      <c r="CI647" s="94" t="s">
        <v>1396</v>
      </c>
      <c r="CJ647" s="94">
        <v>1</v>
      </c>
      <c r="CK647" s="94" t="s">
        <v>1614</v>
      </c>
      <c r="CL647" s="94" t="s">
        <v>1436</v>
      </c>
      <c r="CM647" s="94" t="s">
        <v>1364</v>
      </c>
      <c r="CN647" s="94" t="s">
        <v>1364</v>
      </c>
      <c r="CO647" s="121">
        <v>36523</v>
      </c>
      <c r="CP647" s="94">
        <v>170</v>
      </c>
      <c r="CQ647" s="94" t="s">
        <v>1574</v>
      </c>
      <c r="CR647" s="94" t="s">
        <v>1577</v>
      </c>
      <c r="CS647" s="94" t="s">
        <v>1398</v>
      </c>
      <c r="CT647" s="102" t="str">
        <f>LEFT(CS647,FIND(" ", CS647)-1)</f>
        <v>95.0</v>
      </c>
      <c r="CU647" s="102" t="str">
        <f t="shared" ref="CU647:CU649" si="861">MID(LEFT(CS647,FIND("–",CS647)-1),FIND("(",CS647)+1,LEN(CS647))</f>
        <v>90.0</v>
      </c>
      <c r="CV647" s="153" t="str">
        <f t="shared" ref="CV647:CV649" si="862">MID(LEFT(CS647,FIND(")",CS647)-1),FIND("–",CS647)+1,LEN(CS647))</f>
        <v>97.9</v>
      </c>
      <c r="CW647" s="94" t="s">
        <v>1415</v>
      </c>
      <c r="CX647" s="94" t="s">
        <v>1428</v>
      </c>
      <c r="CY647" s="94" t="s">
        <v>1424</v>
      </c>
      <c r="CZ647" s="98" t="s">
        <v>1262</v>
      </c>
      <c r="DA647" s="94" t="s">
        <v>68</v>
      </c>
    </row>
    <row r="648" spans="1:105" s="11" customFormat="1" ht="16" customHeight="1">
      <c r="A648" s="11" t="s">
        <v>1376</v>
      </c>
      <c r="K648" s="13"/>
      <c r="L648" s="25"/>
      <c r="N648" s="125"/>
      <c r="Z648" s="25"/>
      <c r="AE648" s="36"/>
      <c r="AI648" s="25"/>
      <c r="AJ648" s="11" t="s">
        <v>60</v>
      </c>
      <c r="AK648" s="11" t="s">
        <v>22</v>
      </c>
      <c r="AL648" s="11" t="s">
        <v>22</v>
      </c>
      <c r="AM648" s="11" t="s">
        <v>26</v>
      </c>
      <c r="AN648" s="11" t="s">
        <v>22</v>
      </c>
      <c r="AO648" s="11" t="s">
        <v>22</v>
      </c>
      <c r="AP648" s="11" t="s">
        <v>22</v>
      </c>
      <c r="AQ648" s="11" t="s">
        <v>23</v>
      </c>
      <c r="AR648" s="11" t="s">
        <v>23</v>
      </c>
      <c r="AS648" s="11" t="s">
        <v>22</v>
      </c>
      <c r="AT648" s="11" t="s">
        <v>22</v>
      </c>
      <c r="AU648" s="84" t="s">
        <v>22</v>
      </c>
      <c r="AV648" s="11" t="s">
        <v>22</v>
      </c>
      <c r="AW648" s="11" t="s">
        <v>22</v>
      </c>
      <c r="AX648" s="11" t="s">
        <v>22</v>
      </c>
      <c r="AY648" s="11" t="s">
        <v>22</v>
      </c>
      <c r="AZ648" s="11" t="s">
        <v>22</v>
      </c>
      <c r="BA648" s="11" t="s">
        <v>22</v>
      </c>
      <c r="BB648" s="11" t="s">
        <v>22</v>
      </c>
      <c r="BC648" s="11" t="s">
        <v>22</v>
      </c>
      <c r="BD648" s="11" t="s">
        <v>22</v>
      </c>
      <c r="BE648" s="11" t="s">
        <v>22</v>
      </c>
      <c r="BF648" s="11" t="s">
        <v>22</v>
      </c>
      <c r="BG648" s="11" t="s">
        <v>22</v>
      </c>
      <c r="BH648" s="11" t="s">
        <v>22</v>
      </c>
      <c r="BI648" s="25" t="s">
        <v>22</v>
      </c>
      <c r="CD648" s="155" t="s">
        <v>4</v>
      </c>
      <c r="CE648" s="11" t="s">
        <v>1394</v>
      </c>
      <c r="CF648" s="11" t="s">
        <v>1450</v>
      </c>
      <c r="CG648" s="11">
        <v>42</v>
      </c>
      <c r="CH648" s="155" t="s">
        <v>1288</v>
      </c>
      <c r="CJ648" s="11">
        <v>2</v>
      </c>
      <c r="CL648" s="11" t="s">
        <v>1397</v>
      </c>
      <c r="CM648" s="11" t="s">
        <v>1364</v>
      </c>
      <c r="CN648" s="11" t="s">
        <v>1438</v>
      </c>
      <c r="CO648" s="21">
        <v>19852</v>
      </c>
      <c r="CP648" s="11">
        <v>119</v>
      </c>
      <c r="CQ648" s="11" t="s">
        <v>1399</v>
      </c>
      <c r="CR648" s="11" t="s">
        <v>1578</v>
      </c>
      <c r="CS648" s="11" t="s">
        <v>1400</v>
      </c>
      <c r="CT648" s="58" t="str">
        <f t="shared" ref="CT648:CT649" si="863">LEFT(CS648,FIND(" ", CS648)-1)</f>
        <v>95.6</v>
      </c>
      <c r="CU648" s="58" t="str">
        <f t="shared" si="861"/>
        <v>89.4</v>
      </c>
      <c r="CV648" s="152" t="str">
        <f t="shared" si="862"/>
        <v>98.6</v>
      </c>
      <c r="CW648" s="155" t="s">
        <v>1416</v>
      </c>
      <c r="CX648" s="11" t="s">
        <v>1425</v>
      </c>
      <c r="CZ648" s="25"/>
    </row>
    <row r="649" spans="1:105" s="11" customFormat="1" ht="16" customHeight="1">
      <c r="A649" s="11" t="s">
        <v>1376</v>
      </c>
      <c r="K649" s="13"/>
      <c r="L649" s="25"/>
      <c r="N649" s="125"/>
      <c r="Z649" s="25"/>
      <c r="AE649" s="36"/>
      <c r="AI649" s="25"/>
      <c r="AO649" s="17"/>
      <c r="AP649" s="17"/>
      <c r="AU649" s="84"/>
      <c r="AV649" s="30"/>
      <c r="BI649" s="25"/>
      <c r="CD649" s="155" t="s">
        <v>1335</v>
      </c>
      <c r="CE649" s="11" t="s">
        <v>1391</v>
      </c>
      <c r="CF649" s="11" t="s">
        <v>1367</v>
      </c>
      <c r="CG649" s="11">
        <v>83</v>
      </c>
      <c r="CH649" s="155" t="s">
        <v>1288</v>
      </c>
      <c r="CJ649" s="11">
        <v>3</v>
      </c>
      <c r="CL649" s="11" t="s">
        <v>1444</v>
      </c>
      <c r="CM649" s="11" t="s">
        <v>1364</v>
      </c>
      <c r="CN649" s="11" t="s">
        <v>1438</v>
      </c>
      <c r="CO649" s="21">
        <v>15043</v>
      </c>
      <c r="CP649" s="11">
        <v>51</v>
      </c>
      <c r="CQ649" s="11" t="s">
        <v>1575</v>
      </c>
      <c r="CR649" s="11" t="s">
        <v>1401</v>
      </c>
      <c r="CS649" s="11" t="s">
        <v>1402</v>
      </c>
      <c r="CT649" s="58" t="str">
        <f t="shared" si="863"/>
        <v>93.7</v>
      </c>
      <c r="CU649" s="58" t="str">
        <f t="shared" si="861"/>
        <v>80.6</v>
      </c>
      <c r="CV649" s="152" t="str">
        <f t="shared" si="862"/>
        <v>98.8</v>
      </c>
      <c r="CX649" s="11" t="s">
        <v>1426</v>
      </c>
      <c r="CZ649" s="25"/>
    </row>
    <row r="650" spans="1:105" s="11" customFormat="1">
      <c r="A650" s="11" t="s">
        <v>1376</v>
      </c>
      <c r="K650" s="13"/>
      <c r="L650" s="25"/>
      <c r="N650" s="125"/>
      <c r="Z650" s="25"/>
      <c r="AE650" s="25"/>
      <c r="AI650" s="25"/>
      <c r="AO650" s="17"/>
      <c r="AP650" s="17"/>
      <c r="AU650" s="84"/>
      <c r="AV650" s="30"/>
      <c r="BI650" s="25"/>
      <c r="CD650" s="155" t="s">
        <v>1278</v>
      </c>
      <c r="CE650" s="11" t="s">
        <v>1433</v>
      </c>
      <c r="CF650" s="21" t="s">
        <v>1368</v>
      </c>
      <c r="CG650" s="21">
        <v>9</v>
      </c>
      <c r="CH650" s="155" t="s">
        <v>1288</v>
      </c>
      <c r="CJ650" s="11">
        <v>4</v>
      </c>
      <c r="CL650" s="11" t="s">
        <v>1445</v>
      </c>
      <c r="CM650" s="11" t="s">
        <v>1364</v>
      </c>
      <c r="CN650" s="11" t="s">
        <v>1438</v>
      </c>
      <c r="CO650" s="21">
        <v>3848</v>
      </c>
      <c r="CP650" s="11">
        <v>20</v>
      </c>
      <c r="CQ650" s="11" t="s">
        <v>1404</v>
      </c>
      <c r="CR650" s="11" t="s">
        <v>1405</v>
      </c>
      <c r="CS650" s="11" t="s">
        <v>1406</v>
      </c>
      <c r="CT650" s="58" t="str">
        <f t="shared" ref="CT650:CT653" si="864">LEFT(CS650,FIND(" ", CS650)-1)</f>
        <v>94.7</v>
      </c>
      <c r="CU650" s="58" t="str">
        <f t="shared" ref="CU650:CU653" si="865">MID(LEFT(CS650,FIND("–",CS650)-1),FIND("(",CS650)+1,LEN(CS650))</f>
        <v>66.7</v>
      </c>
      <c r="CV650" s="152" t="str">
        <f t="shared" ref="CV650:CV653" si="866">MID(LEFT(CS650,FIND(")",CS650)-1),FIND("–",CS650)+1,LEN(CS650))</f>
        <v>99.9</v>
      </c>
      <c r="CX650" s="11" t="s">
        <v>1427</v>
      </c>
      <c r="CZ650" s="25"/>
    </row>
    <row r="651" spans="1:105" s="11" customFormat="1">
      <c r="A651" s="11" t="s">
        <v>1376</v>
      </c>
      <c r="K651" s="13"/>
      <c r="L651" s="25"/>
      <c r="N651" s="125"/>
      <c r="Z651" s="25"/>
      <c r="AE651" s="25"/>
      <c r="AI651" s="25"/>
      <c r="AO651" s="17"/>
      <c r="AP651" s="17"/>
      <c r="AU651" s="84"/>
      <c r="AV651" s="30"/>
      <c r="BI651" s="25"/>
      <c r="CD651" s="155" t="s">
        <v>1448</v>
      </c>
      <c r="CE651" s="21" t="s">
        <v>1393</v>
      </c>
      <c r="CF651" s="11" t="s">
        <v>1369</v>
      </c>
      <c r="CG651" s="11">
        <v>4</v>
      </c>
      <c r="CH651" s="155" t="s">
        <v>1288</v>
      </c>
      <c r="CJ651" s="11">
        <v>5</v>
      </c>
      <c r="CL651" s="11" t="s">
        <v>1446</v>
      </c>
      <c r="CM651" s="11" t="s">
        <v>1364</v>
      </c>
      <c r="CN651" s="11" t="s">
        <v>1438</v>
      </c>
      <c r="CO651" s="21">
        <v>1559</v>
      </c>
      <c r="CP651" s="11">
        <v>5</v>
      </c>
      <c r="CQ651" s="11" t="s">
        <v>1430</v>
      </c>
      <c r="CR651" s="11" t="s">
        <v>1431</v>
      </c>
      <c r="CS651" s="11" t="s">
        <v>1432</v>
      </c>
      <c r="CT651" s="58" t="str">
        <f t="shared" ref="CT651" si="867">LEFT(CS651,FIND(" ", CS651)-1)</f>
        <v>100.0</v>
      </c>
      <c r="CU651" s="15">
        <v>-10</v>
      </c>
      <c r="CV651" s="152" t="str">
        <f t="shared" ref="CV651" si="868">MID(LEFT(CS651,FIND(")",CS651)-1),FIND("–",CS651)+1,LEN(CS651))</f>
        <v>100.0</v>
      </c>
      <c r="CX651" s="11" t="s">
        <v>1442</v>
      </c>
      <c r="CZ651" s="25"/>
    </row>
    <row r="652" spans="1:105" s="11" customFormat="1">
      <c r="A652" s="11" t="s">
        <v>1376</v>
      </c>
      <c r="K652" s="13"/>
      <c r="L652" s="25"/>
      <c r="N652" s="125"/>
      <c r="Z652" s="25"/>
      <c r="AE652" s="25"/>
      <c r="AI652" s="25"/>
      <c r="AO652" s="17"/>
      <c r="AP652" s="17"/>
      <c r="AU652" s="84"/>
      <c r="AV652" s="30"/>
      <c r="BI652" s="25"/>
      <c r="CD652" s="155"/>
      <c r="CE652" s="21"/>
      <c r="CF652" s="11" t="s">
        <v>1370</v>
      </c>
      <c r="CG652" s="11">
        <v>2</v>
      </c>
      <c r="CH652" s="155" t="s">
        <v>1288</v>
      </c>
      <c r="CJ652" s="11">
        <v>6</v>
      </c>
      <c r="CL652" s="11" t="s">
        <v>1367</v>
      </c>
      <c r="CM652" s="11" t="s">
        <v>1364</v>
      </c>
      <c r="CN652" s="11" t="s">
        <v>1439</v>
      </c>
      <c r="CO652" s="21">
        <v>20174</v>
      </c>
      <c r="CP652" s="11">
        <v>153</v>
      </c>
      <c r="CQ652" s="11" t="s">
        <v>1581</v>
      </c>
      <c r="CR652" s="11" t="s">
        <v>1576</v>
      </c>
      <c r="CS652" s="11" t="s">
        <v>1408</v>
      </c>
      <c r="CT652" s="58" t="str">
        <f t="shared" si="864"/>
        <v>95.2</v>
      </c>
      <c r="CU652" s="58" t="str">
        <f t="shared" si="865"/>
        <v>89.8</v>
      </c>
      <c r="CV652" s="152" t="str">
        <f t="shared" si="866"/>
        <v>98.1</v>
      </c>
      <c r="CZ652" s="25"/>
    </row>
    <row r="653" spans="1:105" s="11" customFormat="1">
      <c r="A653" s="11" t="s">
        <v>1376</v>
      </c>
      <c r="K653" s="13"/>
      <c r="L653" s="25"/>
      <c r="N653" s="125"/>
      <c r="Z653" s="25"/>
      <c r="AE653" s="25"/>
      <c r="AI653" s="25"/>
      <c r="AO653" s="17"/>
      <c r="AP653" s="17"/>
      <c r="AU653" s="84"/>
      <c r="AV653" s="30"/>
      <c r="BI653" s="25"/>
      <c r="CD653" s="155"/>
      <c r="CF653" s="11" t="s">
        <v>1371</v>
      </c>
      <c r="CG653" s="11">
        <v>1</v>
      </c>
      <c r="CH653" s="155" t="s">
        <v>1288</v>
      </c>
      <c r="CJ653" s="11">
        <v>7</v>
      </c>
      <c r="CL653" s="11" t="s">
        <v>1368</v>
      </c>
      <c r="CM653" s="11" t="s">
        <v>1364</v>
      </c>
      <c r="CN653" s="11" t="s">
        <v>1439</v>
      </c>
      <c r="CO653" s="21">
        <v>2988</v>
      </c>
      <c r="CP653" s="11">
        <v>7</v>
      </c>
      <c r="CQ653" s="11" t="s">
        <v>1409</v>
      </c>
      <c r="CR653" s="11" t="s">
        <v>1410</v>
      </c>
      <c r="CS653" s="11" t="s">
        <v>1411</v>
      </c>
      <c r="CT653" s="58" t="str">
        <f t="shared" si="864"/>
        <v>100.0</v>
      </c>
      <c r="CU653" s="58" t="str">
        <f t="shared" si="865"/>
        <v>31.2</v>
      </c>
      <c r="CV653" s="152" t="str">
        <f t="shared" si="866"/>
        <v>100.0</v>
      </c>
      <c r="CZ653" s="25"/>
    </row>
    <row r="654" spans="1:105" s="11" customFormat="1">
      <c r="A654" s="11" t="s">
        <v>1376</v>
      </c>
      <c r="K654" s="13"/>
      <c r="L654" s="25"/>
      <c r="N654" s="125"/>
      <c r="Z654" s="25"/>
      <c r="AE654" s="25"/>
      <c r="AI654" s="25"/>
      <c r="AO654" s="17"/>
      <c r="AP654" s="17"/>
      <c r="AU654" s="84"/>
      <c r="AV654" s="30"/>
      <c r="BI654" s="25"/>
      <c r="CD654" s="155"/>
      <c r="CH654" s="155" t="s">
        <v>1288</v>
      </c>
      <c r="CJ654" s="11">
        <v>8</v>
      </c>
      <c r="CL654" s="11" t="s">
        <v>1412</v>
      </c>
      <c r="CM654" s="11" t="s">
        <v>1364</v>
      </c>
      <c r="CN654" s="11" t="s">
        <v>1439</v>
      </c>
      <c r="CO654" s="21">
        <v>2760</v>
      </c>
      <c r="CP654" s="11">
        <v>10</v>
      </c>
      <c r="CQ654" s="11" t="s">
        <v>1589</v>
      </c>
      <c r="CR654" s="11" t="s">
        <v>1413</v>
      </c>
      <c r="CS654" s="11" t="s">
        <v>1414</v>
      </c>
      <c r="CT654" s="58" t="str">
        <f t="shared" ref="CT654" si="869">LEFT(CS654,FIND(" ", CS654)-1)</f>
        <v>89.3</v>
      </c>
      <c r="CU654" s="58" t="str">
        <f t="shared" ref="CU654" si="870">MID(LEFT(CS654,FIND("–",CS654)-1),FIND("(",CS654)+1,LEN(CS654))</f>
        <v>22.6</v>
      </c>
      <c r="CV654" s="152" t="str">
        <f t="shared" ref="CV654" si="871">MID(LEFT(CS654,FIND(")",CS654)-1),FIND("–",CS654)+1,LEN(CS654))</f>
        <v>99.8</v>
      </c>
      <c r="CZ654" s="25"/>
    </row>
    <row r="655" spans="1:105" s="11" customFormat="1">
      <c r="A655" s="11" t="s">
        <v>1376</v>
      </c>
      <c r="K655" s="13"/>
      <c r="L655" s="25"/>
      <c r="N655" s="125"/>
      <c r="Z655" s="25"/>
      <c r="AE655" s="25"/>
      <c r="AI655" s="25"/>
      <c r="AO655" s="17"/>
      <c r="AP655" s="17"/>
      <c r="AU655" s="84"/>
      <c r="AV655" s="30"/>
      <c r="BI655" s="25"/>
      <c r="CD655" s="155"/>
      <c r="CH655" s="155" t="s">
        <v>1288</v>
      </c>
      <c r="CJ655" s="11">
        <v>9</v>
      </c>
      <c r="CL655" s="11" t="s">
        <v>1447</v>
      </c>
      <c r="CM655" s="11" t="s">
        <v>1364</v>
      </c>
      <c r="CN655" s="11" t="s">
        <v>1440</v>
      </c>
      <c r="CO655" s="21">
        <v>16059</v>
      </c>
      <c r="CP655" s="11">
        <v>90</v>
      </c>
      <c r="CQ655" s="11" t="s">
        <v>1418</v>
      </c>
      <c r="CR655" s="11" t="s">
        <v>1419</v>
      </c>
      <c r="CS655" s="11" t="s">
        <v>1420</v>
      </c>
      <c r="CT655" s="58" t="str">
        <f t="shared" ref="CT655:CT656" si="872">LEFT(CS655,FIND(" ", CS655)-1)</f>
        <v>95.3</v>
      </c>
      <c r="CU655" s="58" t="str">
        <f t="shared" ref="CU655:CU656" si="873">MID(LEFT(CS655,FIND("–",CS655)-1),FIND("(",CS655)+1,LEN(CS655))</f>
        <v>87.7</v>
      </c>
      <c r="CV655" s="152" t="str">
        <f t="shared" ref="CV655:CV656" si="874">MID(LEFT(CS655,FIND(")",CS655)-1),FIND("–",CS655)+1,LEN(CS655))</f>
        <v>98.8</v>
      </c>
      <c r="CZ655" s="25"/>
    </row>
    <row r="656" spans="1:105" s="11" customFormat="1">
      <c r="A656" s="11" t="s">
        <v>1376</v>
      </c>
      <c r="K656" s="13"/>
      <c r="L656" s="25"/>
      <c r="N656" s="125"/>
      <c r="Z656" s="25"/>
      <c r="AE656" s="25"/>
      <c r="AI656" s="25"/>
      <c r="AO656" s="17"/>
      <c r="AP656" s="17"/>
      <c r="AU656" s="84"/>
      <c r="AV656" s="30"/>
      <c r="BI656" s="25"/>
      <c r="CD656" s="155"/>
      <c r="CH656" s="155" t="s">
        <v>1288</v>
      </c>
      <c r="CJ656" s="11">
        <v>10</v>
      </c>
      <c r="CL656" s="11" t="s">
        <v>1417</v>
      </c>
      <c r="CM656" s="17" t="s">
        <v>1364</v>
      </c>
      <c r="CN656" s="11" t="s">
        <v>1440</v>
      </c>
      <c r="CO656" s="21">
        <v>18863</v>
      </c>
      <c r="CP656" s="11">
        <v>80</v>
      </c>
      <c r="CQ656" s="11" t="s">
        <v>1421</v>
      </c>
      <c r="CR656" s="11" t="s">
        <v>1422</v>
      </c>
      <c r="CS656" s="11" t="s">
        <v>1423</v>
      </c>
      <c r="CT656" s="58" t="str">
        <f t="shared" si="872"/>
        <v>94.7</v>
      </c>
      <c r="CU656" s="58" t="str">
        <f t="shared" si="873"/>
        <v>85.9</v>
      </c>
      <c r="CV656" s="152" t="str">
        <f t="shared" si="874"/>
        <v>98.6</v>
      </c>
      <c r="CZ656" s="25"/>
    </row>
    <row r="657" spans="1:105" s="11" customFormat="1">
      <c r="A657" s="11" t="s">
        <v>1376</v>
      </c>
      <c r="K657" s="13"/>
      <c r="L657" s="25"/>
      <c r="N657" s="125"/>
      <c r="Z657" s="25"/>
      <c r="AE657" s="36"/>
      <c r="AI657" s="25"/>
      <c r="AO657" s="17"/>
      <c r="AP657" s="17"/>
      <c r="AU657" s="84"/>
      <c r="AV657" s="30"/>
      <c r="BI657" s="25"/>
      <c r="CD657" s="155"/>
      <c r="CE657" s="21"/>
      <c r="CH657" s="162" t="s">
        <v>1295</v>
      </c>
      <c r="CI657" s="11" t="s">
        <v>1443</v>
      </c>
      <c r="CJ657" s="11">
        <v>11</v>
      </c>
      <c r="CL657" s="11" t="s">
        <v>1436</v>
      </c>
      <c r="CM657" s="21" t="s">
        <v>1295</v>
      </c>
      <c r="CN657" s="21" t="s">
        <v>1295</v>
      </c>
      <c r="CO657" s="21">
        <v>42573</v>
      </c>
      <c r="CP657" s="11">
        <v>1</v>
      </c>
      <c r="CQ657" s="11" t="s">
        <v>1579</v>
      </c>
      <c r="CR657" s="11" t="s">
        <v>1580</v>
      </c>
      <c r="CS657" s="11" t="s">
        <v>1437</v>
      </c>
      <c r="CT657" s="58" t="str">
        <f t="shared" ref="CT657" si="875">LEFT(CS657,FIND(" ", CS657)-1)</f>
        <v>88.9</v>
      </c>
      <c r="CU657" s="58" t="str">
        <f t="shared" ref="CU657" si="876">MID(LEFT(CS657,FIND("–",CS657)-1),FIND("(",CS657)+1,LEN(CS657))</f>
        <v>20.1</v>
      </c>
      <c r="CV657" s="152" t="str">
        <f t="shared" ref="CV657" si="877">MID(LEFT(CS657,FIND(")",CS657)-1),FIND("–",CS657)+1,LEN(CS657))</f>
        <v>99.7</v>
      </c>
      <c r="CZ657" s="25"/>
    </row>
    <row r="658" spans="1:105" s="44" customFormat="1">
      <c r="L658" s="45"/>
      <c r="N658" s="127"/>
      <c r="Z658" s="64"/>
      <c r="AE658" s="45"/>
      <c r="AI658" s="45"/>
      <c r="AU658" s="85"/>
      <c r="BI658" s="45"/>
      <c r="CD658" s="157"/>
      <c r="CH658" s="157"/>
      <c r="CV658" s="45"/>
      <c r="CZ658" s="45"/>
    </row>
    <row r="659" spans="1:105" s="112" customFormat="1" ht="16" customHeight="1">
      <c r="A659" s="109" t="s">
        <v>1910</v>
      </c>
      <c r="B659" s="109" t="s">
        <v>615</v>
      </c>
      <c r="C659" s="109" t="s">
        <v>1684</v>
      </c>
      <c r="D659" s="109" t="s">
        <v>1920</v>
      </c>
      <c r="E659" s="112" t="s">
        <v>1264</v>
      </c>
      <c r="F659" s="112" t="s">
        <v>2324</v>
      </c>
      <c r="G659" s="112" t="s">
        <v>1912</v>
      </c>
      <c r="H659" s="166" t="s">
        <v>1913</v>
      </c>
      <c r="I659" s="116" t="s">
        <v>1911</v>
      </c>
      <c r="J659" s="114" t="s">
        <v>1914</v>
      </c>
      <c r="K659" s="112" t="s">
        <v>1915</v>
      </c>
      <c r="L659" s="115">
        <v>44229</v>
      </c>
      <c r="M659" s="109" t="s">
        <v>1381</v>
      </c>
      <c r="N659" s="130">
        <v>44446</v>
      </c>
      <c r="O659" s="112" t="s">
        <v>24</v>
      </c>
      <c r="P659" s="112" t="s">
        <v>24</v>
      </c>
      <c r="Q659" s="112" t="s">
        <v>236</v>
      </c>
      <c r="R659" s="112" t="s">
        <v>616</v>
      </c>
      <c r="S659" s="112" t="s">
        <v>1916</v>
      </c>
      <c r="T659" s="112" t="s">
        <v>23</v>
      </c>
      <c r="U659" s="112" t="s">
        <v>23</v>
      </c>
      <c r="V659" s="167" t="s">
        <v>1934</v>
      </c>
      <c r="W659" s="112" t="s">
        <v>24</v>
      </c>
      <c r="X659" s="112" t="s">
        <v>104</v>
      </c>
      <c r="Y659" s="112" t="s">
        <v>1917</v>
      </c>
      <c r="Z659" s="113" t="s">
        <v>1918</v>
      </c>
      <c r="AA659" s="109" t="s">
        <v>1919</v>
      </c>
      <c r="AB659" s="109" t="s">
        <v>1921</v>
      </c>
      <c r="AC659" s="109" t="s">
        <v>127</v>
      </c>
      <c r="AD659" s="112" t="s">
        <v>1922</v>
      </c>
      <c r="AE659" s="185" t="s">
        <v>1923</v>
      </c>
      <c r="AF659" s="112" t="s">
        <v>1924</v>
      </c>
      <c r="AG659" s="112" t="s">
        <v>1277</v>
      </c>
      <c r="AH659" s="112" t="s">
        <v>1277</v>
      </c>
      <c r="AI659" s="186" t="s">
        <v>22</v>
      </c>
      <c r="AJ659" s="112" t="s">
        <v>27</v>
      </c>
      <c r="AK659" s="112" t="s">
        <v>105</v>
      </c>
      <c r="AL659" s="112">
        <v>1</v>
      </c>
      <c r="AM659" s="109" t="s">
        <v>427</v>
      </c>
      <c r="AN659" s="109" t="s">
        <v>44</v>
      </c>
      <c r="AO659" s="170" t="s">
        <v>78</v>
      </c>
      <c r="AP659" s="170" t="s">
        <v>949</v>
      </c>
      <c r="AQ659" s="109" t="s">
        <v>23</v>
      </c>
      <c r="AR659" s="109" t="s">
        <v>23</v>
      </c>
      <c r="AS659" s="109" t="s">
        <v>1925</v>
      </c>
      <c r="AT659" s="170" t="s">
        <v>62</v>
      </c>
      <c r="AU659" s="86" t="s">
        <v>1927</v>
      </c>
      <c r="AV659" s="109" t="str">
        <f t="shared" ref="AV659:AV662" si="878">MID(LEFT(AU659,FIND(" (",AU659)-1),FIND("/",AU659)+1,LEN(AU659))</f>
        <v>114</v>
      </c>
      <c r="AW659" s="189" t="str">
        <f t="shared" ref="AW659:AW662" si="879">MID(LEFT(AU659,FIND("%",AU659)-1),FIND("(",AU659)+1,LEN(AU659))</f>
        <v>15</v>
      </c>
      <c r="AX659" s="109" t="s">
        <v>22</v>
      </c>
      <c r="AY659" s="112" t="s">
        <v>22</v>
      </c>
      <c r="AZ659" s="112" t="s">
        <v>22</v>
      </c>
      <c r="BA659" s="112" t="s">
        <v>22</v>
      </c>
      <c r="BB659" s="112" t="s">
        <v>22</v>
      </c>
      <c r="BC659" s="109">
        <v>114</v>
      </c>
      <c r="BD659" s="58" t="s">
        <v>1928</v>
      </c>
      <c r="BE659" s="109" t="str">
        <f t="shared" ref="BE659:BE660" si="880">LEFT(BD659,FIND(" ", BD659)-1)</f>
        <v>30.55</v>
      </c>
      <c r="BF659" s="109" t="str">
        <f t="shared" ref="BF659:BF660" si="881">MID(LEFT(BD659,FIND("–",BD659)-1),FIND("(",BD659)+1,LEN(BD659))</f>
        <v>20.18</v>
      </c>
      <c r="BG659" s="109" t="str">
        <f t="shared" ref="BG659:BG660" si="882">MID(LEFT(BD659,FIND(")",BD659)-1),FIND("–",BD659)+1,LEN(BD659))</f>
        <v>46.26</v>
      </c>
      <c r="BH659" s="109" t="s">
        <v>22</v>
      </c>
      <c r="BI659" s="25" t="s">
        <v>346</v>
      </c>
      <c r="BJ659" s="112" t="s">
        <v>26</v>
      </c>
      <c r="BK659" s="112" t="s">
        <v>22</v>
      </c>
      <c r="BL659" s="112" t="s">
        <v>22</v>
      </c>
      <c r="BM659" s="112" t="s">
        <v>22</v>
      </c>
      <c r="BN659" s="112" t="s">
        <v>22</v>
      </c>
      <c r="BO659" s="112" t="s">
        <v>22</v>
      </c>
      <c r="BP659" s="112" t="s">
        <v>22</v>
      </c>
      <c r="BQ659" s="112" t="s">
        <v>22</v>
      </c>
      <c r="BR659" s="112" t="s">
        <v>22</v>
      </c>
      <c r="BS659" s="112" t="s">
        <v>22</v>
      </c>
      <c r="BT659" s="112" t="s">
        <v>22</v>
      </c>
      <c r="BU659" s="112" t="s">
        <v>22</v>
      </c>
      <c r="BV659" s="112" t="s">
        <v>22</v>
      </c>
      <c r="BW659" s="112" t="s">
        <v>22</v>
      </c>
      <c r="BX659" s="112" t="s">
        <v>22</v>
      </c>
      <c r="BY659" s="112" t="s">
        <v>22</v>
      </c>
      <c r="BZ659" s="112" t="s">
        <v>22</v>
      </c>
      <c r="CA659" s="112" t="s">
        <v>22</v>
      </c>
      <c r="CB659" s="112" t="s">
        <v>22</v>
      </c>
      <c r="CC659" s="112" t="s">
        <v>22</v>
      </c>
      <c r="CD659" s="175" t="s">
        <v>1333</v>
      </c>
      <c r="CE659" s="112" t="s">
        <v>1935</v>
      </c>
      <c r="CF659" s="112" t="s">
        <v>1936</v>
      </c>
      <c r="CG659" s="112">
        <v>11</v>
      </c>
      <c r="CH659" s="155" t="s">
        <v>1288</v>
      </c>
      <c r="CI659" s="191" t="s">
        <v>1978</v>
      </c>
      <c r="CJ659" s="112">
        <v>1</v>
      </c>
      <c r="CK659" s="112" t="s">
        <v>1977</v>
      </c>
      <c r="CL659" s="94" t="s">
        <v>1436</v>
      </c>
      <c r="CM659" s="94" t="s">
        <v>1364</v>
      </c>
      <c r="CN659" s="94" t="s">
        <v>1364</v>
      </c>
      <c r="CO659" s="167">
        <f>14964+4902</f>
        <v>19866</v>
      </c>
      <c r="CP659" s="112">
        <v>78</v>
      </c>
      <c r="CQ659" s="112" t="s">
        <v>1952</v>
      </c>
      <c r="CR659" s="112" t="s">
        <v>1954</v>
      </c>
      <c r="CS659" s="112" t="s">
        <v>1953</v>
      </c>
      <c r="CT659" s="102" t="str">
        <f t="shared" ref="CT659:CT665" si="883">LEFT(CS659,FIND(" ", CS659)-1)</f>
        <v>91.6</v>
      </c>
      <c r="CU659" s="102" t="str">
        <f t="shared" ref="CU659" si="884">MID(LEFT(CS659,FIND("–",CS659)-1),FIND("(",CS659)+1,LEN(CS659))</f>
        <v>85.6</v>
      </c>
      <c r="CV659" s="153" t="str">
        <f t="shared" ref="CV659:CV665" si="885">MID(LEFT(CS659,FIND(")",CS659)-1),FIND("–",CS659)+1,LEN(CS659))</f>
        <v>95.2</v>
      </c>
      <c r="CW659" s="112" t="s">
        <v>1974</v>
      </c>
      <c r="CX659" s="94" t="s">
        <v>1975</v>
      </c>
      <c r="CY659" s="112" t="s">
        <v>1358</v>
      </c>
      <c r="CZ659" s="113" t="s">
        <v>1262</v>
      </c>
      <c r="DA659" s="112" t="s">
        <v>68</v>
      </c>
    </row>
    <row r="660" spans="1:105" s="109" customFormat="1" ht="16" customHeight="1">
      <c r="A660" s="109" t="s">
        <v>1910</v>
      </c>
      <c r="H660" s="166"/>
      <c r="K660" s="171"/>
      <c r="L660" s="110"/>
      <c r="N660" s="131"/>
      <c r="Z660" s="110"/>
      <c r="AE660" s="169"/>
      <c r="AI660" s="110"/>
      <c r="AJ660" s="160" t="s">
        <v>27</v>
      </c>
      <c r="AK660" s="109" t="s">
        <v>20</v>
      </c>
      <c r="AL660" s="109">
        <v>2</v>
      </c>
      <c r="AM660" s="109" t="s">
        <v>427</v>
      </c>
      <c r="AN660" s="109" t="s">
        <v>44</v>
      </c>
      <c r="AO660" s="170" t="s">
        <v>78</v>
      </c>
      <c r="AP660" s="170" t="s">
        <v>949</v>
      </c>
      <c r="AQ660" s="109" t="s">
        <v>23</v>
      </c>
      <c r="AR660" s="109" t="s">
        <v>23</v>
      </c>
      <c r="AS660" s="109" t="s">
        <v>1925</v>
      </c>
      <c r="AT660" s="170" t="s">
        <v>62</v>
      </c>
      <c r="AU660" s="86" t="s">
        <v>1926</v>
      </c>
      <c r="AV660" s="109" t="str">
        <f t="shared" ref="AV660" si="886">MID(LEFT(AU660,FIND(" (",AU660)-1),FIND("/",AU660)+1,LEN(AU660))</f>
        <v>342</v>
      </c>
      <c r="AW660" s="189" t="str">
        <f t="shared" ref="AW660" si="887">MID(LEFT(AU660,FIND("%",AU660)-1),FIND("(",AU660)+1,LEN(AU660))</f>
        <v>98</v>
      </c>
      <c r="AX660" s="109" t="s">
        <v>22</v>
      </c>
      <c r="AY660" s="109" t="s">
        <v>22</v>
      </c>
      <c r="AZ660" s="109" t="s">
        <v>22</v>
      </c>
      <c r="BA660" s="109" t="s">
        <v>22</v>
      </c>
      <c r="BB660" s="109" t="s">
        <v>22</v>
      </c>
      <c r="BC660" s="109">
        <v>342</v>
      </c>
      <c r="BD660" s="58" t="s">
        <v>1929</v>
      </c>
      <c r="BE660" s="109" t="str">
        <f t="shared" si="880"/>
        <v>8,996</v>
      </c>
      <c r="BF660" s="109" t="str">
        <f t="shared" si="881"/>
        <v>7,610</v>
      </c>
      <c r="BG660" s="109" t="str">
        <f t="shared" si="882"/>
        <v>10,635</v>
      </c>
      <c r="BH660" s="109" t="s">
        <v>22</v>
      </c>
      <c r="BI660" s="110" t="s">
        <v>22</v>
      </c>
      <c r="CD660" s="160" t="s">
        <v>1335</v>
      </c>
      <c r="CE660" s="109" t="s">
        <v>1941</v>
      </c>
      <c r="CF660" s="109" t="s">
        <v>1937</v>
      </c>
      <c r="CG660" s="109">
        <v>26</v>
      </c>
      <c r="CH660" s="155" t="s">
        <v>1288</v>
      </c>
      <c r="CJ660" s="109">
        <v>2</v>
      </c>
      <c r="CL660" s="11" t="s">
        <v>1947</v>
      </c>
      <c r="CM660" s="11" t="s">
        <v>1364</v>
      </c>
      <c r="CN660" s="11" t="s">
        <v>1438</v>
      </c>
      <c r="CO660" s="187">
        <f>1596+521</f>
        <v>2117</v>
      </c>
      <c r="CP660" s="109">
        <v>5</v>
      </c>
      <c r="CQ660" s="109" t="s">
        <v>1960</v>
      </c>
      <c r="CR660" s="109" t="s">
        <v>1959</v>
      </c>
      <c r="CS660" s="109" t="s">
        <v>1965</v>
      </c>
      <c r="CT660" s="58" t="str">
        <f t="shared" si="883"/>
        <v>91.9</v>
      </c>
      <c r="CU660" s="58" t="str">
        <f t="shared" ref="CU660:CU665" si="888">MID(LEFT(CS660,FIND("–",CS660)-1),FIND("(",CS660)+1,LEN(CS660))</f>
        <v>51.2</v>
      </c>
      <c r="CV660" s="152" t="str">
        <f>MID(LEFT(CS660,FIND(")",CS660)-1),FIND("–",CS660)+1,LEN(CS660))</f>
        <v>99.3</v>
      </c>
      <c r="CW660" s="160" t="s">
        <v>1976</v>
      </c>
      <c r="CX660" s="151" t="s">
        <v>1979</v>
      </c>
      <c r="CZ660" s="110"/>
    </row>
    <row r="661" spans="1:105" s="109" customFormat="1" ht="16" customHeight="1">
      <c r="A661" s="109" t="s">
        <v>1910</v>
      </c>
      <c r="H661" s="166"/>
      <c r="K661" s="171"/>
      <c r="L661" s="110"/>
      <c r="N661" s="131"/>
      <c r="Z661" s="110"/>
      <c r="AE661" s="169"/>
      <c r="AI661" s="110"/>
      <c r="AJ661" s="160" t="s">
        <v>27</v>
      </c>
      <c r="AK661" s="109" t="s">
        <v>105</v>
      </c>
      <c r="AL661" s="109">
        <v>1</v>
      </c>
      <c r="AM661" s="170" t="s">
        <v>344</v>
      </c>
      <c r="AN661" s="109" t="s">
        <v>1933</v>
      </c>
      <c r="AO661" s="170" t="s">
        <v>78</v>
      </c>
      <c r="AP661" s="170" t="s">
        <v>949</v>
      </c>
      <c r="AQ661" s="109" t="s">
        <v>23</v>
      </c>
      <c r="AR661" s="109" t="s">
        <v>23</v>
      </c>
      <c r="AS661" s="109" t="s">
        <v>1925</v>
      </c>
      <c r="AT661" s="170" t="s">
        <v>62</v>
      </c>
      <c r="AU661" s="86" t="s">
        <v>1930</v>
      </c>
      <c r="AV661" s="109" t="str">
        <f t="shared" si="878"/>
        <v>28</v>
      </c>
      <c r="AW661" s="189" t="str">
        <f t="shared" si="879"/>
        <v>7</v>
      </c>
      <c r="AX661" s="109" t="s">
        <v>22</v>
      </c>
      <c r="AY661" s="109" t="s">
        <v>22</v>
      </c>
      <c r="AZ661" s="109" t="s">
        <v>22</v>
      </c>
      <c r="BA661" s="109" t="s">
        <v>22</v>
      </c>
      <c r="BB661" s="109" t="s">
        <v>22</v>
      </c>
      <c r="BC661" s="109">
        <v>28</v>
      </c>
      <c r="BD661" s="58" t="s">
        <v>1982</v>
      </c>
      <c r="BE661" s="109" t="str">
        <f>LEFT(BD661,FIND(" ", BD661)-1)</f>
        <v>1.6</v>
      </c>
      <c r="BF661" s="109" t="str">
        <f>MID(LEFT(BD661,FIND("–",BD661)-1),FIND("(",BD661)+1,LEN(BD661))</f>
        <v>1.1</v>
      </c>
      <c r="BG661" s="109" t="str">
        <f>MID(LEFT(BD661,FIND(")",BD661)-1),FIND("–",BD661)+1,LEN(BD661))</f>
        <v>2.2</v>
      </c>
      <c r="BH661" s="109" t="s">
        <v>22</v>
      </c>
      <c r="BI661" s="110" t="s">
        <v>22</v>
      </c>
      <c r="CD661" s="160" t="s">
        <v>1278</v>
      </c>
      <c r="CE661" s="109" t="s">
        <v>1942</v>
      </c>
      <c r="CF661" s="109" t="s">
        <v>1938</v>
      </c>
      <c r="CG661" s="109">
        <v>29</v>
      </c>
      <c r="CH661" s="155" t="s">
        <v>1288</v>
      </c>
      <c r="CJ661" s="109">
        <v>3</v>
      </c>
      <c r="CL661" s="11" t="s">
        <v>1948</v>
      </c>
      <c r="CM661" s="11" t="s">
        <v>1364</v>
      </c>
      <c r="CN661" s="11" t="s">
        <v>1438</v>
      </c>
      <c r="CO661" s="187">
        <f>3848+1259</f>
        <v>5107</v>
      </c>
      <c r="CP661" s="109">
        <v>17</v>
      </c>
      <c r="CQ661" s="109" t="s">
        <v>1961</v>
      </c>
      <c r="CR661" s="109" t="s">
        <v>1955</v>
      </c>
      <c r="CS661" s="109" t="s">
        <v>1969</v>
      </c>
      <c r="CT661" s="58" t="str">
        <f t="shared" si="883"/>
        <v>90.0</v>
      </c>
      <c r="CU661" s="58" t="str">
        <f t="shared" si="888"/>
        <v>71.1</v>
      </c>
      <c r="CV661" s="152" t="str">
        <f>MID(LEFT(CS661,FIND(")",CS661)-1),FIND("–",CS661)+1,LEN(CS661))</f>
        <v>96.5</v>
      </c>
      <c r="CX661" s="151" t="s">
        <v>1980</v>
      </c>
      <c r="CZ661" s="110"/>
    </row>
    <row r="662" spans="1:105" s="109" customFormat="1">
      <c r="A662" s="109" t="s">
        <v>1910</v>
      </c>
      <c r="H662" s="166"/>
      <c r="K662" s="171"/>
      <c r="L662" s="110"/>
      <c r="N662" s="131"/>
      <c r="Z662" s="110"/>
      <c r="AE662" s="110"/>
      <c r="AI662" s="110"/>
      <c r="AJ662" s="109" t="s">
        <v>27</v>
      </c>
      <c r="AK662" s="109" t="s">
        <v>20</v>
      </c>
      <c r="AL662" s="109">
        <v>2</v>
      </c>
      <c r="AM662" s="170" t="s">
        <v>344</v>
      </c>
      <c r="AN662" s="109" t="s">
        <v>1933</v>
      </c>
      <c r="AO662" s="170" t="s">
        <v>78</v>
      </c>
      <c r="AP662" s="170" t="s">
        <v>949</v>
      </c>
      <c r="AQ662" s="109" t="s">
        <v>23</v>
      </c>
      <c r="AR662" s="109" t="s">
        <v>23</v>
      </c>
      <c r="AS662" s="109" t="s">
        <v>1925</v>
      </c>
      <c r="AT662" s="170" t="s">
        <v>62</v>
      </c>
      <c r="AU662" s="86" t="s">
        <v>1931</v>
      </c>
      <c r="AV662" s="109" t="str">
        <f t="shared" si="878"/>
        <v>72</v>
      </c>
      <c r="AW662" s="189" t="str">
        <f t="shared" si="879"/>
        <v>96</v>
      </c>
      <c r="AX662" s="109" t="s">
        <v>22</v>
      </c>
      <c r="AY662" s="109" t="s">
        <v>22</v>
      </c>
      <c r="AZ662" s="109" t="s">
        <v>22</v>
      </c>
      <c r="BA662" s="109" t="s">
        <v>22</v>
      </c>
      <c r="BB662" s="109" t="s">
        <v>22</v>
      </c>
      <c r="BC662" s="109">
        <v>72</v>
      </c>
      <c r="BD662" s="58" t="s">
        <v>1981</v>
      </c>
      <c r="BE662" s="109" t="str">
        <f>LEFT(BD662,FIND(" ", BD662)-1)</f>
        <v>44.5</v>
      </c>
      <c r="BF662" s="109" t="str">
        <f>MID(LEFT(BD662,FIND("–",BD662)-1),FIND("(",BD662)+1,LEN(BD662))</f>
        <v>31.8</v>
      </c>
      <c r="BG662" s="109" t="str">
        <f>MID(LEFT(BD662,FIND(")",BD662)-1),FIND("–",BD662)+1,LEN(BD662))</f>
        <v>62.2</v>
      </c>
      <c r="BH662" s="109" t="s">
        <v>22</v>
      </c>
      <c r="BI662" s="110" t="s">
        <v>22</v>
      </c>
      <c r="CD662" s="160" t="s">
        <v>1943</v>
      </c>
      <c r="CE662" s="109" t="s">
        <v>1944</v>
      </c>
      <c r="CF662" s="109" t="s">
        <v>1939</v>
      </c>
      <c r="CG662" s="109">
        <v>23</v>
      </c>
      <c r="CH662" s="155" t="s">
        <v>1288</v>
      </c>
      <c r="CJ662" s="109">
        <v>4</v>
      </c>
      <c r="CL662" s="11" t="s">
        <v>1949</v>
      </c>
      <c r="CM662" s="11" t="s">
        <v>1364</v>
      </c>
      <c r="CN662" s="11" t="s">
        <v>1438</v>
      </c>
      <c r="CO662" s="187">
        <f>3510+1146</f>
        <v>4656</v>
      </c>
      <c r="CP662" s="109">
        <v>19</v>
      </c>
      <c r="CQ662" s="109" t="s">
        <v>1962</v>
      </c>
      <c r="CR662" s="109" t="s">
        <v>1956</v>
      </c>
      <c r="CS662" s="109" t="s">
        <v>1966</v>
      </c>
      <c r="CT662" s="58" t="str">
        <f t="shared" si="883"/>
        <v>91.3</v>
      </c>
      <c r="CU662" s="58" t="str">
        <f t="shared" si="888"/>
        <v>73.7</v>
      </c>
      <c r="CV662" s="152" t="str">
        <f>MID(LEFT(CS662,FIND(")",CS662)-1),FIND("–",CS662)+1,LEN(CS662))</f>
        <v>96.9</v>
      </c>
      <c r="CX662" s="109" t="s">
        <v>1983</v>
      </c>
      <c r="CZ662" s="110"/>
    </row>
    <row r="663" spans="1:105" s="109" customFormat="1">
      <c r="A663" s="109" t="s">
        <v>1910</v>
      </c>
      <c r="K663" s="171"/>
      <c r="L663" s="110"/>
      <c r="N663" s="131"/>
      <c r="Z663" s="110"/>
      <c r="AE663" s="169"/>
      <c r="AI663" s="110"/>
      <c r="AJ663" s="109" t="s">
        <v>60</v>
      </c>
      <c r="AK663" s="109" t="s">
        <v>105</v>
      </c>
      <c r="AL663" s="109">
        <v>1</v>
      </c>
      <c r="AM663" s="109" t="s">
        <v>1985</v>
      </c>
      <c r="AN663" s="109" t="s">
        <v>1984</v>
      </c>
      <c r="AO663" s="109" t="s">
        <v>1932</v>
      </c>
      <c r="AP663" s="109" t="s">
        <v>1932</v>
      </c>
      <c r="AQ663" s="109" t="s">
        <v>23</v>
      </c>
      <c r="AR663" s="109" t="s">
        <v>23</v>
      </c>
      <c r="AS663" s="109" t="s">
        <v>1925</v>
      </c>
      <c r="AT663" s="109" t="s">
        <v>22</v>
      </c>
      <c r="AU663" s="109" t="s">
        <v>22</v>
      </c>
      <c r="AV663" s="109" t="s">
        <v>22</v>
      </c>
      <c r="AW663" s="109" t="s">
        <v>22</v>
      </c>
      <c r="AX663" s="109">
        <v>14</v>
      </c>
      <c r="AY663" s="58" t="s">
        <v>1988</v>
      </c>
      <c r="AZ663" s="109" t="str">
        <f>LEFT(AY663,FIND(" ", AY663)-1)</f>
        <v>0.55</v>
      </c>
      <c r="BA663" s="109" t="str">
        <f>MID(LEFT(AY663,FIND("–",AY663)-1),FIND("(",AY663)+1,LEN(AY663))</f>
        <v>0.19</v>
      </c>
      <c r="BB663" s="109" t="str">
        <f>MID(LEFT(AY663,FIND(")",AY663)-1),FIND("–",AY663)+1,LEN(AY663))</f>
        <v>0.67</v>
      </c>
      <c r="BC663" s="109">
        <v>14</v>
      </c>
      <c r="BD663" s="58" t="s">
        <v>1987</v>
      </c>
      <c r="BE663" s="109" t="str">
        <f>LEFT(BD663,FIND(" ", BD663)-1)</f>
        <v>0.41</v>
      </c>
      <c r="BF663" s="109" t="str">
        <f>MID(LEFT(BD663,FIND("–",BD663)-1),FIND("(",BD663)+1,LEN(BD663))</f>
        <v>0.12</v>
      </c>
      <c r="BG663" s="109" t="str">
        <f>MID(LEFT(BD663,FIND(")",BD663)-1),FIND("–",BD663)+1,LEN(BD663))</f>
        <v>0.86</v>
      </c>
      <c r="BH663" s="109">
        <v>100</v>
      </c>
      <c r="BI663" s="110" t="s">
        <v>22</v>
      </c>
      <c r="CD663" s="160" t="s">
        <v>1945</v>
      </c>
      <c r="CE663" s="187" t="s">
        <v>1946</v>
      </c>
      <c r="CF663" s="109" t="s">
        <v>1940</v>
      </c>
      <c r="CG663" s="109">
        <v>11</v>
      </c>
      <c r="CH663" s="155" t="s">
        <v>1288</v>
      </c>
      <c r="CI663" s="190"/>
      <c r="CJ663" s="109">
        <v>5</v>
      </c>
      <c r="CL663" s="11" t="s">
        <v>1950</v>
      </c>
      <c r="CM663" s="11" t="s">
        <v>1364</v>
      </c>
      <c r="CN663" s="11" t="s">
        <v>1438</v>
      </c>
      <c r="CO663" s="187">
        <f>1611+533</f>
        <v>2144</v>
      </c>
      <c r="CP663" s="187">
        <v>27</v>
      </c>
      <c r="CQ663" s="187" t="s">
        <v>1963</v>
      </c>
      <c r="CR663" s="187" t="s">
        <v>1957</v>
      </c>
      <c r="CS663" s="109" t="s">
        <v>1967</v>
      </c>
      <c r="CT663" s="58" t="str">
        <f t="shared" si="883"/>
        <v>92.7</v>
      </c>
      <c r="CU663" s="58" t="str">
        <f t="shared" si="888"/>
        <v>81.1</v>
      </c>
      <c r="CV663" s="152" t="str">
        <f>MID(LEFT(CS663,FIND(")",CS663)-1),FIND("–",CS663)+1,LEN(CS663))</f>
        <v>97.0</v>
      </c>
      <c r="CZ663" s="110"/>
    </row>
    <row r="664" spans="1:105" s="109" customFormat="1">
      <c r="A664" s="109" t="s">
        <v>1910</v>
      </c>
      <c r="K664" s="171"/>
      <c r="L664" s="110"/>
      <c r="N664" s="131"/>
      <c r="Z664" s="110"/>
      <c r="AE664" s="169"/>
      <c r="AI664" s="110"/>
      <c r="AJ664" s="109" t="s">
        <v>60</v>
      </c>
      <c r="AK664" s="109" t="s">
        <v>20</v>
      </c>
      <c r="AL664" s="109">
        <v>2</v>
      </c>
      <c r="AM664" s="109" t="s">
        <v>1985</v>
      </c>
      <c r="AN664" s="109" t="s">
        <v>1984</v>
      </c>
      <c r="AO664" s="109" t="s">
        <v>1932</v>
      </c>
      <c r="AP664" s="109" t="s">
        <v>1932</v>
      </c>
      <c r="AQ664" s="109" t="s">
        <v>23</v>
      </c>
      <c r="AR664" s="109" t="s">
        <v>23</v>
      </c>
      <c r="AS664" s="109" t="s">
        <v>1925</v>
      </c>
      <c r="AT664" s="109" t="s">
        <v>22</v>
      </c>
      <c r="AU664" s="109" t="s">
        <v>22</v>
      </c>
      <c r="AV664" s="109" t="s">
        <v>22</v>
      </c>
      <c r="AW664" s="109" t="s">
        <v>22</v>
      </c>
      <c r="AX664" s="109">
        <v>44</v>
      </c>
      <c r="AY664" s="58" t="s">
        <v>1989</v>
      </c>
      <c r="AZ664" s="109" t="str">
        <f>LEFT(AY664,FIND(" ", AY664)-1)</f>
        <v>0.44</v>
      </c>
      <c r="BA664" s="109" t="str">
        <f>MID(LEFT(AY664,FIND("–",AY664)-1),FIND("(",AY664)+1,LEN(AY664))</f>
        <v>0.25</v>
      </c>
      <c r="BB664" s="109" t="str">
        <f>MID(LEFT(AY664,FIND(")",AY664)-1),FIND("–",AY664)+1,LEN(AY664))</f>
        <v>0.65</v>
      </c>
      <c r="BC664" s="109">
        <v>44</v>
      </c>
      <c r="BD664" s="58" t="s">
        <v>1986</v>
      </c>
      <c r="BE664" s="109" t="str">
        <f>LEFT(BD664,FIND(" ", BD664)-1)</f>
        <v>32.77</v>
      </c>
      <c r="BF664" s="109" t="str">
        <f>MID(LEFT(BD664,FIND("–",BD664)-1),FIND("(",BD664)+1,LEN(BD664))</f>
        <v>13.94</v>
      </c>
      <c r="BG664" s="109" t="str">
        <f>MID(LEFT(BD664,FIND(")",BD664)-1),FIND("–",BD664)+1,LEN(BD664))</f>
        <v>50.76</v>
      </c>
      <c r="BH664" s="109">
        <v>100</v>
      </c>
      <c r="BI664" s="110" t="s">
        <v>22</v>
      </c>
      <c r="CD664" s="160"/>
      <c r="CF664" s="109" t="s">
        <v>1367</v>
      </c>
      <c r="CG664" s="109">
        <v>99</v>
      </c>
      <c r="CH664" s="155" t="s">
        <v>1288</v>
      </c>
      <c r="CI664" s="187"/>
      <c r="CJ664" s="109">
        <v>6</v>
      </c>
      <c r="CL664" s="11" t="s">
        <v>1951</v>
      </c>
      <c r="CM664" s="11" t="s">
        <v>1364</v>
      </c>
      <c r="CN664" s="11" t="s">
        <v>1438</v>
      </c>
      <c r="CO664" s="187">
        <v>2247</v>
      </c>
      <c r="CP664" s="109">
        <v>10</v>
      </c>
      <c r="CQ664" s="109" t="s">
        <v>1964</v>
      </c>
      <c r="CR664" s="109" t="s">
        <v>1958</v>
      </c>
      <c r="CS664" s="109" t="s">
        <v>1968</v>
      </c>
      <c r="CT664" s="58" t="str">
        <f t="shared" si="883"/>
        <v>91.8</v>
      </c>
      <c r="CU664" s="58" t="str">
        <f t="shared" si="888"/>
        <v>67.1</v>
      </c>
      <c r="CV664" s="152" t="str">
        <f>MID(LEFT(CS664,FIND(")",CS664)-1),FIND("–",CS664)+1,LEN(CS664))</f>
        <v>98.3</v>
      </c>
      <c r="CZ664" s="110"/>
    </row>
    <row r="665" spans="1:105" s="109" customFormat="1">
      <c r="A665" s="109" t="s">
        <v>1910</v>
      </c>
      <c r="K665" s="171"/>
      <c r="L665" s="110"/>
      <c r="N665" s="131"/>
      <c r="Z665" s="110"/>
      <c r="AE665" s="169"/>
      <c r="AI665" s="110"/>
      <c r="AO665" s="170"/>
      <c r="AP665" s="170"/>
      <c r="AU665" s="172"/>
      <c r="BI665" s="110"/>
      <c r="CD665" s="160"/>
      <c r="CF665" s="109" t="s">
        <v>1369</v>
      </c>
      <c r="CG665" s="187">
        <v>1</v>
      </c>
      <c r="CH665" s="188" t="s">
        <v>1970</v>
      </c>
      <c r="CI665" s="11" t="s">
        <v>1990</v>
      </c>
      <c r="CJ665" s="109">
        <v>7</v>
      </c>
      <c r="CL665" s="11" t="s">
        <v>1436</v>
      </c>
      <c r="CM665" s="21" t="s">
        <v>1991</v>
      </c>
      <c r="CN665" s="21" t="s">
        <v>1295</v>
      </c>
      <c r="CO665" s="187">
        <f>14964+4902</f>
        <v>19866</v>
      </c>
      <c r="CP665" s="109">
        <v>20</v>
      </c>
      <c r="CQ665" s="109" t="s">
        <v>1971</v>
      </c>
      <c r="CR665" s="109" t="s">
        <v>1972</v>
      </c>
      <c r="CS665" s="109" t="s">
        <v>1973</v>
      </c>
      <c r="CT665" s="58" t="str">
        <f t="shared" si="883"/>
        <v>100</v>
      </c>
      <c r="CU665" s="58" t="str">
        <f t="shared" si="888"/>
        <v>94.4</v>
      </c>
      <c r="CV665" s="152" t="str">
        <f t="shared" si="885"/>
        <v>100.0</v>
      </c>
      <c r="CZ665" s="110"/>
    </row>
    <row r="666" spans="1:105" s="44" customFormat="1">
      <c r="L666" s="45"/>
      <c r="N666" s="127"/>
      <c r="Z666" s="64"/>
      <c r="AE666" s="45"/>
      <c r="AI666" s="45"/>
      <c r="AU666" s="85"/>
      <c r="BI666" s="45"/>
      <c r="CD666" s="157"/>
      <c r="CH666" s="157"/>
      <c r="CV666" s="45"/>
      <c r="CZ666" s="45"/>
    </row>
    <row r="667" spans="1:105" s="94" customFormat="1" ht="16" customHeight="1">
      <c r="A667" s="11" t="s">
        <v>1556</v>
      </c>
      <c r="B667" s="11" t="s">
        <v>118</v>
      </c>
      <c r="C667" s="11" t="s">
        <v>2</v>
      </c>
      <c r="D667" s="11" t="s">
        <v>728</v>
      </c>
      <c r="E667" s="11" t="s">
        <v>1264</v>
      </c>
      <c r="F667" s="112" t="s">
        <v>2324</v>
      </c>
      <c r="G667" s="11" t="s">
        <v>1557</v>
      </c>
      <c r="H667" s="16" t="s">
        <v>1558</v>
      </c>
      <c r="I667" s="11" t="s">
        <v>1559</v>
      </c>
      <c r="J667" s="16" t="s">
        <v>1560</v>
      </c>
      <c r="K667" s="11" t="s">
        <v>1561</v>
      </c>
      <c r="L667" s="24">
        <v>44195</v>
      </c>
      <c r="M667" s="11" t="s">
        <v>1381</v>
      </c>
      <c r="N667" s="126">
        <v>44039</v>
      </c>
      <c r="O667" s="94" t="s">
        <v>24</v>
      </c>
      <c r="P667" s="94" t="s">
        <v>24</v>
      </c>
      <c r="Q667" s="94" t="s">
        <v>2027</v>
      </c>
      <c r="R667" s="94" t="s">
        <v>45</v>
      </c>
      <c r="S667" s="94" t="s">
        <v>1683</v>
      </c>
      <c r="T667" s="94" t="s">
        <v>23</v>
      </c>
      <c r="U667" s="94" t="s">
        <v>24</v>
      </c>
      <c r="V667" s="121" t="s">
        <v>1562</v>
      </c>
      <c r="W667" s="94" t="s">
        <v>24</v>
      </c>
      <c r="X667" s="94" t="s">
        <v>104</v>
      </c>
      <c r="Y667" s="94" t="s">
        <v>1563</v>
      </c>
      <c r="Z667" s="98" t="s">
        <v>1571</v>
      </c>
      <c r="AA667" s="11" t="s">
        <v>3</v>
      </c>
      <c r="AB667" s="11" t="s">
        <v>568</v>
      </c>
      <c r="AC667" s="94" t="s">
        <v>127</v>
      </c>
      <c r="AD667" s="94" t="s">
        <v>1564</v>
      </c>
      <c r="AE667" s="99" t="s">
        <v>1640</v>
      </c>
      <c r="AF667" s="94" t="s">
        <v>1567</v>
      </c>
      <c r="AG667" s="11" t="s">
        <v>1005</v>
      </c>
      <c r="AH667" s="11" t="s">
        <v>1568</v>
      </c>
      <c r="AI667" s="119" t="s">
        <v>22</v>
      </c>
      <c r="AJ667" s="94" t="s">
        <v>27</v>
      </c>
      <c r="AK667" s="94" t="s">
        <v>22</v>
      </c>
      <c r="AL667" s="94" t="s">
        <v>22</v>
      </c>
      <c r="AM667" s="94" t="s">
        <v>26</v>
      </c>
      <c r="AN667" s="94" t="s">
        <v>22</v>
      </c>
      <c r="AO667" s="94" t="s">
        <v>22</v>
      </c>
      <c r="AP667" s="94" t="s">
        <v>22</v>
      </c>
      <c r="AQ667" s="94" t="s">
        <v>23</v>
      </c>
      <c r="AR667" s="94" t="s">
        <v>23</v>
      </c>
      <c r="AS667" s="94" t="s">
        <v>22</v>
      </c>
      <c r="AT667" s="94" t="s">
        <v>22</v>
      </c>
      <c r="AU667" s="106" t="s">
        <v>22</v>
      </c>
      <c r="AV667" s="94" t="s">
        <v>22</v>
      </c>
      <c r="AW667" s="94" t="s">
        <v>22</v>
      </c>
      <c r="AX667" s="94" t="s">
        <v>22</v>
      </c>
      <c r="AY667" s="94" t="s">
        <v>22</v>
      </c>
      <c r="AZ667" s="94" t="s">
        <v>22</v>
      </c>
      <c r="BA667" s="94" t="s">
        <v>22</v>
      </c>
      <c r="BB667" s="94" t="s">
        <v>22</v>
      </c>
      <c r="BC667" s="94" t="s">
        <v>22</v>
      </c>
      <c r="BD667" s="94" t="s">
        <v>22</v>
      </c>
      <c r="BE667" s="94" t="s">
        <v>22</v>
      </c>
      <c r="BF667" s="94" t="s">
        <v>22</v>
      </c>
      <c r="BG667" s="94" t="s">
        <v>22</v>
      </c>
      <c r="BH667" s="94" t="s">
        <v>22</v>
      </c>
      <c r="BI667" s="98" t="s">
        <v>22</v>
      </c>
      <c r="BJ667" s="94" t="s">
        <v>26</v>
      </c>
      <c r="BK667" s="94" t="s">
        <v>22</v>
      </c>
      <c r="BL667" s="94" t="s">
        <v>22</v>
      </c>
      <c r="BM667" s="94" t="s">
        <v>22</v>
      </c>
      <c r="BN667" s="94" t="s">
        <v>22</v>
      </c>
      <c r="BO667" s="94" t="s">
        <v>22</v>
      </c>
      <c r="BP667" s="94" t="s">
        <v>22</v>
      </c>
      <c r="BQ667" s="94" t="s">
        <v>22</v>
      </c>
      <c r="BR667" s="94" t="s">
        <v>22</v>
      </c>
      <c r="BS667" s="94" t="s">
        <v>22</v>
      </c>
      <c r="BT667" s="94" t="s">
        <v>22</v>
      </c>
      <c r="BU667" s="94" t="s">
        <v>22</v>
      </c>
      <c r="BV667" s="94" t="s">
        <v>22</v>
      </c>
      <c r="BW667" s="94" t="s">
        <v>22</v>
      </c>
      <c r="BX667" s="94" t="s">
        <v>22</v>
      </c>
      <c r="BY667" s="94" t="s">
        <v>22</v>
      </c>
      <c r="BZ667" s="94" t="s">
        <v>22</v>
      </c>
      <c r="CA667" s="94" t="s">
        <v>22</v>
      </c>
      <c r="CB667" s="94" t="s">
        <v>22</v>
      </c>
      <c r="CC667" s="94" t="s">
        <v>22</v>
      </c>
      <c r="CD667" s="103" t="s">
        <v>1333</v>
      </c>
      <c r="CE667" s="94" t="s">
        <v>1569</v>
      </c>
      <c r="CF667" s="94" t="s">
        <v>1617</v>
      </c>
      <c r="CG667" s="94">
        <v>75</v>
      </c>
      <c r="CH667" s="103" t="s">
        <v>1613</v>
      </c>
      <c r="CI667" s="94" t="s">
        <v>1611</v>
      </c>
      <c r="CJ667" s="94">
        <v>1</v>
      </c>
      <c r="CK667" s="94" t="s">
        <v>1616</v>
      </c>
      <c r="CL667" s="94" t="s">
        <v>1436</v>
      </c>
      <c r="CM667" s="94" t="s">
        <v>1613</v>
      </c>
      <c r="CN667" s="94" t="s">
        <v>1613</v>
      </c>
      <c r="CO667" s="121">
        <v>28207</v>
      </c>
      <c r="CP667" s="94">
        <v>196</v>
      </c>
      <c r="CQ667" s="94" t="s">
        <v>1590</v>
      </c>
      <c r="CR667" s="94" t="s">
        <v>1582</v>
      </c>
      <c r="CS667" s="94" t="s">
        <v>1583</v>
      </c>
      <c r="CT667" s="102" t="str">
        <f>LEFT(CS667,FIND(" ", CS667)-1)</f>
        <v>94.1</v>
      </c>
      <c r="CU667" s="102" t="str">
        <f t="shared" ref="CU667:CU669" si="889">MID(LEFT(CS667,FIND("–",CS667)-1),FIND("(",CS667)+1,LEN(CS667))</f>
        <v>89.3</v>
      </c>
      <c r="CV667" s="153" t="str">
        <f t="shared" ref="CV667:CV674" si="890">MID(LEFT(CS667,FIND(")",CS667)-1),FIND("–",CS667)+1,LEN(CS667))</f>
        <v>96.8</v>
      </c>
      <c r="CW667" s="97" t="s">
        <v>1615</v>
      </c>
      <c r="CX667" s="94" t="s">
        <v>1610</v>
      </c>
      <c r="CY667" s="94" t="s">
        <v>1623</v>
      </c>
      <c r="CZ667" s="98" t="s">
        <v>1262</v>
      </c>
      <c r="DA667" s="94" t="s">
        <v>68</v>
      </c>
    </row>
    <row r="668" spans="1:105" s="11" customFormat="1" ht="16" customHeight="1">
      <c r="A668" s="11" t="s">
        <v>1556</v>
      </c>
      <c r="K668" s="13"/>
      <c r="L668" s="25"/>
      <c r="N668" s="125"/>
      <c r="Z668" s="25"/>
      <c r="AE668" s="36"/>
      <c r="AI668" s="25"/>
      <c r="AJ668" s="11" t="s">
        <v>60</v>
      </c>
      <c r="AK668" s="11" t="s">
        <v>22</v>
      </c>
      <c r="AL668" s="11" t="s">
        <v>22</v>
      </c>
      <c r="AM668" s="11" t="s">
        <v>26</v>
      </c>
      <c r="AN668" s="11" t="s">
        <v>22</v>
      </c>
      <c r="AO668" s="11" t="s">
        <v>22</v>
      </c>
      <c r="AP668" s="11" t="s">
        <v>22</v>
      </c>
      <c r="AQ668" s="11" t="s">
        <v>23</v>
      </c>
      <c r="AR668" s="11" t="s">
        <v>23</v>
      </c>
      <c r="AS668" s="11" t="s">
        <v>22</v>
      </c>
      <c r="AT668" s="11" t="s">
        <v>22</v>
      </c>
      <c r="AU668" s="84" t="s">
        <v>22</v>
      </c>
      <c r="AV668" s="11" t="s">
        <v>22</v>
      </c>
      <c r="AW668" s="11" t="s">
        <v>22</v>
      </c>
      <c r="AX668" s="11" t="s">
        <v>22</v>
      </c>
      <c r="AY668" s="11" t="s">
        <v>22</v>
      </c>
      <c r="AZ668" s="11" t="s">
        <v>22</v>
      </c>
      <c r="BA668" s="11" t="s">
        <v>22</v>
      </c>
      <c r="BB668" s="11" t="s">
        <v>22</v>
      </c>
      <c r="BC668" s="11" t="s">
        <v>22</v>
      </c>
      <c r="BD668" s="11" t="s">
        <v>22</v>
      </c>
      <c r="BE668" s="11" t="s">
        <v>22</v>
      </c>
      <c r="BF668" s="11" t="s">
        <v>22</v>
      </c>
      <c r="BG668" s="11" t="s">
        <v>22</v>
      </c>
      <c r="BH668" s="11" t="s">
        <v>22</v>
      </c>
      <c r="BI668" s="25" t="s">
        <v>22</v>
      </c>
      <c r="CD668" s="155" t="s">
        <v>1335</v>
      </c>
      <c r="CE668" s="11" t="s">
        <v>1570</v>
      </c>
      <c r="CF668" s="11" t="s">
        <v>1573</v>
      </c>
      <c r="CG668" s="11">
        <v>25</v>
      </c>
      <c r="CH668" s="155" t="s">
        <v>1613</v>
      </c>
      <c r="CJ668" s="11">
        <v>2</v>
      </c>
      <c r="CL668" s="11" t="s">
        <v>1584</v>
      </c>
      <c r="CM668" s="11" t="s">
        <v>1613</v>
      </c>
      <c r="CN668" s="11" t="s">
        <v>1620</v>
      </c>
      <c r="CO668" s="21">
        <v>21072</v>
      </c>
      <c r="CP668" s="11">
        <v>163</v>
      </c>
      <c r="CQ668" s="11" t="s">
        <v>1591</v>
      </c>
      <c r="CR668" s="11" t="s">
        <v>1586</v>
      </c>
      <c r="CS668" s="11" t="s">
        <v>1587</v>
      </c>
      <c r="CT668" s="58" t="str">
        <f t="shared" ref="CT668:CT674" si="891">LEFT(CS668,FIND(" ", CS668)-1)</f>
        <v>95.6</v>
      </c>
      <c r="CU668" s="58" t="str">
        <f t="shared" si="889"/>
        <v>90.6</v>
      </c>
      <c r="CV668" s="152" t="str">
        <f t="shared" si="890"/>
        <v>97.9</v>
      </c>
      <c r="CW668" s="155"/>
      <c r="CZ668" s="25"/>
    </row>
    <row r="669" spans="1:105" s="11" customFormat="1" ht="16" customHeight="1">
      <c r="A669" s="11" t="s">
        <v>1556</v>
      </c>
      <c r="H669" s="16"/>
      <c r="J669" s="16"/>
      <c r="L669" s="24"/>
      <c r="N669" s="125"/>
      <c r="Z669" s="25"/>
      <c r="AE669" s="25"/>
      <c r="AG669" s="10"/>
      <c r="AH669" s="10"/>
      <c r="AI669" s="38"/>
      <c r="AO669" s="17"/>
      <c r="AP669" s="17"/>
      <c r="AU669" s="84"/>
      <c r="AV669" s="30"/>
      <c r="BI669" s="25"/>
      <c r="CD669" s="155" t="s">
        <v>1278</v>
      </c>
      <c r="CE669" s="11" t="s">
        <v>1572</v>
      </c>
      <c r="CF669" s="11" t="s">
        <v>1367</v>
      </c>
      <c r="CG669" s="11">
        <v>79</v>
      </c>
      <c r="CH669" s="155" t="s">
        <v>1613</v>
      </c>
      <c r="CJ669" s="11">
        <v>3</v>
      </c>
      <c r="CL669" s="11" t="s">
        <v>1585</v>
      </c>
      <c r="CM669" s="11" t="s">
        <v>1613</v>
      </c>
      <c r="CN669" s="11" t="s">
        <v>1620</v>
      </c>
      <c r="CO669" s="21">
        <v>7135</v>
      </c>
      <c r="CP669" s="11">
        <v>33</v>
      </c>
      <c r="CQ669" s="11" t="s">
        <v>1588</v>
      </c>
      <c r="CR669" s="11" t="s">
        <v>1592</v>
      </c>
      <c r="CS669" s="11" t="s">
        <v>1593</v>
      </c>
      <c r="CT669" s="58" t="str">
        <f t="shared" si="891"/>
        <v>86.4</v>
      </c>
      <c r="CU669" s="58" t="str">
        <f t="shared" si="889"/>
        <v>61.4</v>
      </c>
      <c r="CV669" s="152" t="str">
        <f t="shared" si="890"/>
        <v>95.2</v>
      </c>
      <c r="CZ669" s="25"/>
    </row>
    <row r="670" spans="1:105" s="11" customFormat="1">
      <c r="A670" s="11" t="s">
        <v>1556</v>
      </c>
      <c r="K670" s="13"/>
      <c r="L670" s="25"/>
      <c r="N670" s="125"/>
      <c r="Z670" s="25"/>
      <c r="AE670" s="25"/>
      <c r="AI670" s="25"/>
      <c r="AO670" s="17"/>
      <c r="AP670" s="17"/>
      <c r="AU670" s="84"/>
      <c r="AV670" s="30"/>
      <c r="BI670" s="25"/>
      <c r="CD670" s="155"/>
      <c r="CE670" s="21"/>
      <c r="CF670" s="21" t="s">
        <v>1368</v>
      </c>
      <c r="CG670" s="11">
        <v>10</v>
      </c>
      <c r="CH670" s="155" t="s">
        <v>1613</v>
      </c>
      <c r="CJ670" s="11">
        <v>4</v>
      </c>
      <c r="CL670" s="11" t="s">
        <v>1367</v>
      </c>
      <c r="CM670" s="11" t="s">
        <v>1613</v>
      </c>
      <c r="CN670" s="11" t="s">
        <v>1621</v>
      </c>
      <c r="CO670" s="21">
        <v>17939</v>
      </c>
      <c r="CP670" s="11">
        <v>154</v>
      </c>
      <c r="CQ670" s="11" t="s">
        <v>1595</v>
      </c>
      <c r="CR670" s="11" t="s">
        <v>1596</v>
      </c>
      <c r="CS670" s="11" t="s">
        <v>1597</v>
      </c>
      <c r="CT670" s="58" t="str">
        <f t="shared" si="891"/>
        <v>93.2</v>
      </c>
      <c r="CU670" s="58" t="str">
        <f t="shared" ref="CU670:CU673" si="892">MID(LEFT(CS670,FIND("–",CS670)-1),FIND("(",CS670)+1,LEN(CS670))</f>
        <v>87.1</v>
      </c>
      <c r="CV670" s="152" t="str">
        <f t="shared" si="890"/>
        <v>96.4</v>
      </c>
      <c r="CZ670" s="25"/>
    </row>
    <row r="671" spans="1:105" s="11" customFormat="1">
      <c r="A671" s="11" t="s">
        <v>1556</v>
      </c>
      <c r="K671" s="13"/>
      <c r="L671" s="25"/>
      <c r="N671" s="125"/>
      <c r="Z671" s="25"/>
      <c r="AE671" s="25"/>
      <c r="AI671" s="25"/>
      <c r="AO671" s="17"/>
      <c r="AP671" s="17"/>
      <c r="AU671" s="84"/>
      <c r="AV671" s="30"/>
      <c r="BI671" s="25"/>
      <c r="CD671" s="155"/>
      <c r="CF671" s="11" t="s">
        <v>1369</v>
      </c>
      <c r="CG671" s="11">
        <v>5</v>
      </c>
      <c r="CH671" s="155" t="s">
        <v>1613</v>
      </c>
      <c r="CJ671" s="11">
        <v>5</v>
      </c>
      <c r="CL671" s="11" t="s">
        <v>1594</v>
      </c>
      <c r="CM671" s="11" t="s">
        <v>1613</v>
      </c>
      <c r="CN671" s="11" t="s">
        <v>1621</v>
      </c>
      <c r="CO671" s="21">
        <v>10220</v>
      </c>
      <c r="CP671" s="11">
        <v>42</v>
      </c>
      <c r="CQ671" s="11" t="s">
        <v>1598</v>
      </c>
      <c r="CR671" s="11" t="s">
        <v>1599</v>
      </c>
      <c r="CS671" s="11" t="s">
        <v>1600</v>
      </c>
      <c r="CT671" s="58" t="str">
        <f t="shared" si="891"/>
        <v>97.5</v>
      </c>
      <c r="CU671" s="58" t="str">
        <f t="shared" si="892"/>
        <v>82.2</v>
      </c>
      <c r="CV671" s="152" t="str">
        <f t="shared" si="890"/>
        <v>99.7</v>
      </c>
      <c r="CZ671" s="25"/>
    </row>
    <row r="672" spans="1:105" s="11" customFormat="1">
      <c r="A672" s="11" t="s">
        <v>1556</v>
      </c>
      <c r="K672" s="13"/>
      <c r="L672" s="25"/>
      <c r="N672" s="125"/>
      <c r="Z672" s="25"/>
      <c r="AE672" s="25"/>
      <c r="AI672" s="25"/>
      <c r="AO672" s="17"/>
      <c r="AP672" s="17"/>
      <c r="AU672" s="84"/>
      <c r="AV672" s="30"/>
      <c r="BI672" s="25"/>
      <c r="CD672" s="155"/>
      <c r="CF672" s="11" t="s">
        <v>1370</v>
      </c>
      <c r="CG672" s="11">
        <v>2</v>
      </c>
      <c r="CH672" s="155" t="s">
        <v>1613</v>
      </c>
      <c r="CJ672" s="11">
        <v>6</v>
      </c>
      <c r="CL672" s="11" t="s">
        <v>1618</v>
      </c>
      <c r="CM672" s="11" t="s">
        <v>1613</v>
      </c>
      <c r="CN672" s="11" t="s">
        <v>1622</v>
      </c>
      <c r="CO672" s="21">
        <v>6373</v>
      </c>
      <c r="CP672" s="11">
        <v>47</v>
      </c>
      <c r="CQ672" s="11" t="s">
        <v>1601</v>
      </c>
      <c r="CR672" s="11" t="s">
        <v>1602</v>
      </c>
      <c r="CS672" s="11" t="s">
        <v>1603</v>
      </c>
      <c r="CT672" s="58" t="str">
        <f t="shared" si="891"/>
        <v>90.9</v>
      </c>
      <c r="CU672" s="58" t="str">
        <f t="shared" si="892"/>
        <v>74.7</v>
      </c>
      <c r="CV672" s="152" t="str">
        <f t="shared" si="890"/>
        <v>96.7</v>
      </c>
      <c r="CZ672" s="25"/>
    </row>
    <row r="673" spans="1:105" s="11" customFormat="1">
      <c r="A673" s="11" t="s">
        <v>1556</v>
      </c>
      <c r="K673" s="13"/>
      <c r="L673" s="25"/>
      <c r="N673" s="125"/>
      <c r="Z673" s="25"/>
      <c r="AE673" s="25"/>
      <c r="AI673" s="25"/>
      <c r="AO673" s="17"/>
      <c r="AP673" s="17"/>
      <c r="AU673" s="84"/>
      <c r="AV673" s="30"/>
      <c r="BI673" s="25"/>
      <c r="CD673" s="155"/>
      <c r="CF673" s="11" t="s">
        <v>1371</v>
      </c>
      <c r="CG673" s="11">
        <v>4</v>
      </c>
      <c r="CH673" s="155" t="s">
        <v>1613</v>
      </c>
      <c r="CJ673" s="11">
        <v>7</v>
      </c>
      <c r="CL673" s="11" t="s">
        <v>1619</v>
      </c>
      <c r="CM673" s="11" t="s">
        <v>1613</v>
      </c>
      <c r="CN673" s="11" t="s">
        <v>1622</v>
      </c>
      <c r="CO673" s="21">
        <v>21834</v>
      </c>
      <c r="CP673" s="11">
        <v>149</v>
      </c>
      <c r="CQ673" s="11" t="s">
        <v>1604</v>
      </c>
      <c r="CR673" s="11" t="s">
        <v>1605</v>
      </c>
      <c r="CS673" s="11" t="s">
        <v>1606</v>
      </c>
      <c r="CT673" s="58" t="str">
        <f t="shared" si="891"/>
        <v>95.1</v>
      </c>
      <c r="CU673" s="58" t="str">
        <f t="shared" si="892"/>
        <v>89.6</v>
      </c>
      <c r="CV673" s="152" t="str">
        <f t="shared" si="890"/>
        <v>97.7</v>
      </c>
      <c r="CZ673" s="25"/>
    </row>
    <row r="674" spans="1:105" s="11" customFormat="1">
      <c r="A674" s="11" t="s">
        <v>1556</v>
      </c>
      <c r="K674" s="13"/>
      <c r="L674" s="25"/>
      <c r="N674" s="125"/>
      <c r="Z674" s="25"/>
      <c r="AE674" s="36"/>
      <c r="AI674" s="25"/>
      <c r="AO674" s="17"/>
      <c r="AP674" s="17"/>
      <c r="AU674" s="84"/>
      <c r="AV674" s="30"/>
      <c r="BI674" s="25"/>
      <c r="CD674" s="155"/>
      <c r="CE674" s="21"/>
      <c r="CH674" s="162" t="s">
        <v>1295</v>
      </c>
      <c r="CI674" s="11" t="s">
        <v>1612</v>
      </c>
      <c r="CJ674" s="11">
        <v>1</v>
      </c>
      <c r="CL674" s="11" t="s">
        <v>1436</v>
      </c>
      <c r="CM674" s="21" t="s">
        <v>1295</v>
      </c>
      <c r="CN674" s="21" t="s">
        <v>1295</v>
      </c>
      <c r="CO674" s="21">
        <v>28207</v>
      </c>
      <c r="CP674" s="11">
        <v>30</v>
      </c>
      <c r="CQ674" s="11" t="s">
        <v>1607</v>
      </c>
      <c r="CR674" s="11" t="s">
        <v>1608</v>
      </c>
      <c r="CS674" s="11" t="s">
        <v>1609</v>
      </c>
      <c r="CT674" s="58" t="str">
        <f t="shared" si="891"/>
        <v>100.0</v>
      </c>
      <c r="CU674" s="15">
        <v>-10</v>
      </c>
      <c r="CV674" s="152" t="str">
        <f t="shared" si="890"/>
        <v>100.0</v>
      </c>
      <c r="CZ674" s="25"/>
    </row>
    <row r="675" spans="1:105" s="44" customFormat="1">
      <c r="L675" s="45"/>
      <c r="N675" s="127"/>
      <c r="Z675" s="64"/>
      <c r="AE675" s="45"/>
      <c r="AI675" s="45"/>
      <c r="AU675" s="85"/>
      <c r="BI675" s="45"/>
      <c r="CD675" s="157"/>
      <c r="CH675" s="157"/>
      <c r="CV675" s="45"/>
      <c r="CZ675" s="45"/>
    </row>
    <row r="676" spans="1:105" s="94" customFormat="1" ht="16" customHeight="1">
      <c r="A676" s="94" t="s">
        <v>2083</v>
      </c>
      <c r="B676" s="94" t="s">
        <v>119</v>
      </c>
      <c r="C676" s="94" t="s">
        <v>1684</v>
      </c>
      <c r="D676" s="94" t="s">
        <v>1275</v>
      </c>
      <c r="E676" s="94" t="s">
        <v>1264</v>
      </c>
      <c r="F676" s="112" t="s">
        <v>2324</v>
      </c>
      <c r="G676" s="112" t="s">
        <v>8</v>
      </c>
      <c r="H676" s="114" t="s">
        <v>108</v>
      </c>
      <c r="I676" s="112" t="s">
        <v>1269</v>
      </c>
      <c r="J676" s="104" t="s">
        <v>1270</v>
      </c>
      <c r="K676" s="94" t="s">
        <v>1271</v>
      </c>
      <c r="L676" s="96">
        <v>44173</v>
      </c>
      <c r="M676" s="94" t="s">
        <v>1311</v>
      </c>
      <c r="N676" s="126">
        <v>43944</v>
      </c>
      <c r="O676" s="94" t="s">
        <v>24</v>
      </c>
      <c r="P676" s="94" t="s">
        <v>24</v>
      </c>
      <c r="Q676" s="94" t="s">
        <v>1272</v>
      </c>
      <c r="R676" s="94" t="s">
        <v>1273</v>
      </c>
      <c r="S676" s="94" t="s">
        <v>1384</v>
      </c>
      <c r="T676" s="94" t="s">
        <v>23</v>
      </c>
      <c r="U676" s="94" t="s">
        <v>2443</v>
      </c>
      <c r="V676" s="121" t="s">
        <v>1387</v>
      </c>
      <c r="W676" s="94" t="s">
        <v>24</v>
      </c>
      <c r="X676" s="94" t="s">
        <v>104</v>
      </c>
      <c r="Y676" s="94" t="s">
        <v>961</v>
      </c>
      <c r="Z676" s="98" t="s">
        <v>1276</v>
      </c>
      <c r="AA676" s="94" t="s">
        <v>126</v>
      </c>
      <c r="AB676" s="94">
        <v>2</v>
      </c>
      <c r="AC676" s="94" t="s">
        <v>127</v>
      </c>
      <c r="AD676" s="94" t="s">
        <v>1329</v>
      </c>
      <c r="AE676" s="99" t="s">
        <v>1365</v>
      </c>
      <c r="AF676" s="94" t="s">
        <v>1566</v>
      </c>
      <c r="AG676" s="94" t="s">
        <v>1277</v>
      </c>
      <c r="AH676" s="94" t="s">
        <v>1277</v>
      </c>
      <c r="AI676" s="119" t="s">
        <v>22</v>
      </c>
      <c r="AJ676" s="94" t="s">
        <v>27</v>
      </c>
      <c r="AK676" s="94" t="s">
        <v>22</v>
      </c>
      <c r="AL676" s="94" t="s">
        <v>22</v>
      </c>
      <c r="AM676" s="94" t="s">
        <v>26</v>
      </c>
      <c r="AN676" s="94" t="s">
        <v>22</v>
      </c>
      <c r="AO676" s="94" t="s">
        <v>22</v>
      </c>
      <c r="AP676" s="94" t="s">
        <v>22</v>
      </c>
      <c r="AQ676" s="94" t="s">
        <v>23</v>
      </c>
      <c r="AR676" s="94" t="s">
        <v>23</v>
      </c>
      <c r="AS676" s="94" t="s">
        <v>22</v>
      </c>
      <c r="AT676" s="94" t="s">
        <v>22</v>
      </c>
      <c r="AU676" s="106" t="s">
        <v>22</v>
      </c>
      <c r="AV676" s="94" t="s">
        <v>22</v>
      </c>
      <c r="AW676" s="94" t="s">
        <v>22</v>
      </c>
      <c r="AX676" s="94" t="s">
        <v>22</v>
      </c>
      <c r="AY676" s="94" t="s">
        <v>22</v>
      </c>
      <c r="AZ676" s="94" t="s">
        <v>22</v>
      </c>
      <c r="BA676" s="94" t="s">
        <v>22</v>
      </c>
      <c r="BB676" s="94" t="s">
        <v>22</v>
      </c>
      <c r="BC676" s="94" t="s">
        <v>22</v>
      </c>
      <c r="BD676" s="94" t="s">
        <v>22</v>
      </c>
      <c r="BE676" s="94" t="s">
        <v>22</v>
      </c>
      <c r="BF676" s="94" t="s">
        <v>22</v>
      </c>
      <c r="BG676" s="94" t="s">
        <v>22</v>
      </c>
      <c r="BH676" s="94" t="s">
        <v>22</v>
      </c>
      <c r="BI676" s="98" t="s">
        <v>22</v>
      </c>
      <c r="BJ676" s="94" t="s">
        <v>26</v>
      </c>
      <c r="BK676" s="94" t="s">
        <v>22</v>
      </c>
      <c r="BL676" s="94" t="s">
        <v>22</v>
      </c>
      <c r="BM676" s="94" t="s">
        <v>22</v>
      </c>
      <c r="BN676" s="94" t="s">
        <v>22</v>
      </c>
      <c r="BO676" s="94" t="s">
        <v>22</v>
      </c>
      <c r="BP676" s="94" t="s">
        <v>22</v>
      </c>
      <c r="BQ676" s="94" t="s">
        <v>22</v>
      </c>
      <c r="BR676" s="94" t="s">
        <v>22</v>
      </c>
      <c r="BS676" s="94" t="s">
        <v>22</v>
      </c>
      <c r="BT676" s="94" t="s">
        <v>22</v>
      </c>
      <c r="BU676" s="94" t="s">
        <v>22</v>
      </c>
      <c r="BV676" s="94" t="s">
        <v>22</v>
      </c>
      <c r="BW676" s="94" t="s">
        <v>22</v>
      </c>
      <c r="BX676" s="94" t="s">
        <v>22</v>
      </c>
      <c r="BY676" s="94" t="s">
        <v>22</v>
      </c>
      <c r="BZ676" s="94" t="s">
        <v>22</v>
      </c>
      <c r="CA676" s="94" t="s">
        <v>22</v>
      </c>
      <c r="CB676" s="94" t="s">
        <v>22</v>
      </c>
      <c r="CC676" s="94" t="s">
        <v>22</v>
      </c>
      <c r="CD676" s="103" t="s">
        <v>1333</v>
      </c>
      <c r="CE676" s="94" t="s">
        <v>1452</v>
      </c>
      <c r="CF676" s="94" t="s">
        <v>1373</v>
      </c>
      <c r="CG676" s="94">
        <v>88</v>
      </c>
      <c r="CH676" s="103" t="s">
        <v>1288</v>
      </c>
      <c r="CI676" s="94" t="s">
        <v>1359</v>
      </c>
      <c r="CJ676" s="94">
        <v>1</v>
      </c>
      <c r="CK676" s="94" t="s">
        <v>1407</v>
      </c>
      <c r="CL676" s="94" t="s">
        <v>1338</v>
      </c>
      <c r="CM676" s="121" t="s">
        <v>1364</v>
      </c>
      <c r="CN676" s="121" t="s">
        <v>1364</v>
      </c>
      <c r="CO676" s="121">
        <v>11636</v>
      </c>
      <c r="CP676" s="94">
        <v>131</v>
      </c>
      <c r="CQ676" s="94" t="s">
        <v>1340</v>
      </c>
      <c r="CR676" s="94" t="s">
        <v>1339</v>
      </c>
      <c r="CS676" s="94" t="s">
        <v>1282</v>
      </c>
      <c r="CT676" s="102" t="str">
        <f>LEFT(CS676,FIND(" ", CS676)-1)</f>
        <v>70.4</v>
      </c>
      <c r="CU676" s="102" t="str">
        <f t="shared" ref="CU676" si="893">MID(LEFT(CS676,FIND("–",CS676)-1),FIND("(",CS676)+1,LEN(CS676))</f>
        <v>54.8</v>
      </c>
      <c r="CV676" s="153" t="str">
        <f t="shared" ref="CV676" si="894">MID(LEFT(CS676,FIND(")",CS676)-1),FIND("–",CS676)+1,LEN(CS676))</f>
        <v>80.6</v>
      </c>
      <c r="CW676" s="94" t="s">
        <v>1357</v>
      </c>
      <c r="CX676" s="94" t="s">
        <v>1296</v>
      </c>
      <c r="CY676" s="94" t="s">
        <v>1358</v>
      </c>
      <c r="CZ676" s="98" t="s">
        <v>1262</v>
      </c>
      <c r="DA676" s="94" t="s">
        <v>68</v>
      </c>
    </row>
    <row r="677" spans="1:105" s="11" customFormat="1" ht="16" customHeight="1">
      <c r="A677" s="11" t="s">
        <v>2083</v>
      </c>
      <c r="F677" s="109"/>
      <c r="G677" s="109" t="s">
        <v>1073</v>
      </c>
      <c r="H677" s="166" t="s">
        <v>1074</v>
      </c>
      <c r="I677" s="109"/>
      <c r="K677" s="13"/>
      <c r="L677" s="25"/>
      <c r="N677" s="125"/>
      <c r="Z677" s="25"/>
      <c r="AE677" s="36"/>
      <c r="AI677" s="25"/>
      <c r="AJ677" s="11" t="s">
        <v>60</v>
      </c>
      <c r="AK677" s="11" t="s">
        <v>22</v>
      </c>
      <c r="AL677" s="11" t="s">
        <v>22</v>
      </c>
      <c r="AM677" s="11" t="s">
        <v>26</v>
      </c>
      <c r="AN677" s="11" t="s">
        <v>22</v>
      </c>
      <c r="AO677" s="11" t="s">
        <v>22</v>
      </c>
      <c r="AP677" s="11" t="s">
        <v>22</v>
      </c>
      <c r="AQ677" s="11" t="s">
        <v>23</v>
      </c>
      <c r="AR677" s="11" t="s">
        <v>23</v>
      </c>
      <c r="AS677" s="11" t="s">
        <v>22</v>
      </c>
      <c r="AT677" s="11" t="s">
        <v>22</v>
      </c>
      <c r="AU677" s="84" t="s">
        <v>22</v>
      </c>
      <c r="AV677" s="11" t="s">
        <v>22</v>
      </c>
      <c r="AW677" s="11" t="s">
        <v>22</v>
      </c>
      <c r="AX677" s="11" t="s">
        <v>22</v>
      </c>
      <c r="AY677" s="11" t="s">
        <v>22</v>
      </c>
      <c r="AZ677" s="11" t="s">
        <v>22</v>
      </c>
      <c r="BA677" s="11" t="s">
        <v>22</v>
      </c>
      <c r="BB677" s="11" t="s">
        <v>22</v>
      </c>
      <c r="BC677" s="11" t="s">
        <v>22</v>
      </c>
      <c r="BD677" s="11" t="s">
        <v>22</v>
      </c>
      <c r="BE677" s="11" t="s">
        <v>22</v>
      </c>
      <c r="BF677" s="11" t="s">
        <v>22</v>
      </c>
      <c r="BG677" s="11" t="s">
        <v>22</v>
      </c>
      <c r="BH677" s="11" t="s">
        <v>22</v>
      </c>
      <c r="BI677" s="25" t="s">
        <v>22</v>
      </c>
      <c r="CD677" s="155" t="s">
        <v>1335</v>
      </c>
      <c r="CE677" s="11" t="s">
        <v>1334</v>
      </c>
      <c r="CF677" s="11" t="s">
        <v>1374</v>
      </c>
      <c r="CG677" s="11">
        <v>8</v>
      </c>
      <c r="CH677" s="155" t="s">
        <v>1288</v>
      </c>
      <c r="CJ677" s="11">
        <v>2</v>
      </c>
      <c r="CL677" s="11" t="s">
        <v>1283</v>
      </c>
      <c r="CM677" s="21" t="s">
        <v>1364</v>
      </c>
      <c r="CN677" s="21" t="s">
        <v>1441</v>
      </c>
      <c r="CO677" s="21">
        <v>2741</v>
      </c>
      <c r="CP677" s="11">
        <v>33</v>
      </c>
      <c r="CQ677" s="11" t="s">
        <v>1341</v>
      </c>
      <c r="CR677" s="11" t="s">
        <v>1342</v>
      </c>
      <c r="CS677" s="11" t="s">
        <v>1284</v>
      </c>
      <c r="CT677" s="58" t="str">
        <f t="shared" ref="CT677:CT682" si="895">LEFT(CS677,FIND(" ", CS677)-1)</f>
        <v>90.0</v>
      </c>
      <c r="CU677" s="58" t="str">
        <f t="shared" ref="CU677:CU681" si="896">MID(LEFT(CS677,FIND("–",CS677)-1),FIND("(",CS677)+1,LEN(CS677))</f>
        <v>67.4</v>
      </c>
      <c r="CV677" s="152" t="str">
        <f t="shared" ref="CV677:CV682" si="897">MID(LEFT(CS677,FIND(")",CS677)-1),FIND("–",CS677)+1,LEN(CS677))</f>
        <v>97.0</v>
      </c>
      <c r="CW677" s="155"/>
      <c r="CX677" s="11" t="s">
        <v>1297</v>
      </c>
      <c r="CZ677" s="25"/>
    </row>
    <row r="678" spans="1:105" s="11" customFormat="1" ht="16" customHeight="1">
      <c r="A678" s="11" t="s">
        <v>2083</v>
      </c>
      <c r="F678" s="109"/>
      <c r="G678" s="109" t="s">
        <v>1267</v>
      </c>
      <c r="H678" s="166" t="s">
        <v>1266</v>
      </c>
      <c r="I678" s="109"/>
      <c r="K678" s="13"/>
      <c r="L678" s="25"/>
      <c r="N678" s="125"/>
      <c r="Z678" s="25"/>
      <c r="AE678" s="36"/>
      <c r="AI678" s="25"/>
      <c r="AO678" s="17"/>
      <c r="AP678" s="17"/>
      <c r="AU678" s="84"/>
      <c r="AV678" s="30"/>
      <c r="BI678" s="25"/>
      <c r="CD678" s="155" t="s">
        <v>1278</v>
      </c>
      <c r="CE678" s="11" t="s">
        <v>1331</v>
      </c>
      <c r="CF678" s="11" t="s">
        <v>1451</v>
      </c>
      <c r="CG678" s="11">
        <v>4</v>
      </c>
      <c r="CH678" s="155" t="s">
        <v>1288</v>
      </c>
      <c r="CJ678" s="11">
        <v>3</v>
      </c>
      <c r="CL678" s="11" t="s">
        <v>1285</v>
      </c>
      <c r="CM678" s="21" t="s">
        <v>1364</v>
      </c>
      <c r="CN678" s="21" t="s">
        <v>1441</v>
      </c>
      <c r="CO678" s="21">
        <v>4807</v>
      </c>
      <c r="CP678" s="11">
        <v>53</v>
      </c>
      <c r="CQ678" s="11" t="s">
        <v>1343</v>
      </c>
      <c r="CR678" s="11" t="s">
        <v>1344</v>
      </c>
      <c r="CS678" s="11" t="s">
        <v>1286</v>
      </c>
      <c r="CT678" s="58" t="str">
        <f t="shared" si="895"/>
        <v>60.3</v>
      </c>
      <c r="CU678" s="58" t="str">
        <f t="shared" si="896"/>
        <v>28.0</v>
      </c>
      <c r="CV678" s="152" t="str">
        <f t="shared" si="897"/>
        <v>78.2</v>
      </c>
      <c r="CZ678" s="25"/>
    </row>
    <row r="679" spans="1:105" s="11" customFormat="1">
      <c r="A679" s="11" t="s">
        <v>2083</v>
      </c>
      <c r="F679" s="109"/>
      <c r="G679" s="109" t="s">
        <v>1265</v>
      </c>
      <c r="H679" s="166" t="s">
        <v>1268</v>
      </c>
      <c r="I679" s="109"/>
      <c r="K679" s="13"/>
      <c r="L679" s="25"/>
      <c r="N679" s="125"/>
      <c r="Z679" s="25"/>
      <c r="AE679" s="25"/>
      <c r="AI679" s="25"/>
      <c r="AO679" s="17"/>
      <c r="AP679" s="17"/>
      <c r="AU679" s="84"/>
      <c r="AV679" s="30"/>
      <c r="BI679" s="25"/>
      <c r="CD679" s="155" t="s">
        <v>1279</v>
      </c>
      <c r="CE679" s="11" t="s">
        <v>1280</v>
      </c>
      <c r="CF679" s="11" t="s">
        <v>1367</v>
      </c>
      <c r="CG679" s="11">
        <v>83</v>
      </c>
      <c r="CH679" s="155" t="s">
        <v>1288</v>
      </c>
      <c r="CJ679" s="11">
        <v>4</v>
      </c>
      <c r="CL679" s="11" t="s">
        <v>1287</v>
      </c>
      <c r="CM679" s="21" t="s">
        <v>1364</v>
      </c>
      <c r="CN679" s="21" t="s">
        <v>1441</v>
      </c>
      <c r="CO679" s="21">
        <v>4088</v>
      </c>
      <c r="CP679" s="11">
        <v>45</v>
      </c>
      <c r="CQ679" s="11" t="s">
        <v>1345</v>
      </c>
      <c r="CR679" s="11" t="s">
        <v>1346</v>
      </c>
      <c r="CS679" s="11" t="s">
        <v>1294</v>
      </c>
      <c r="CT679" s="58" t="str">
        <f t="shared" si="895"/>
        <v>64.2</v>
      </c>
      <c r="CU679" s="58" t="str">
        <f t="shared" si="896"/>
        <v>30.7</v>
      </c>
      <c r="CV679" s="152" t="str">
        <f t="shared" si="897"/>
        <v>81.5</v>
      </c>
      <c r="CZ679" s="25"/>
    </row>
    <row r="680" spans="1:105" s="11" customFormat="1">
      <c r="A680" s="11" t="s">
        <v>2083</v>
      </c>
      <c r="F680" s="109"/>
      <c r="G680" s="109"/>
      <c r="H680" s="109"/>
      <c r="I680" s="109"/>
      <c r="K680" s="13"/>
      <c r="L680" s="25"/>
      <c r="N680" s="125"/>
      <c r="Z680" s="25"/>
      <c r="AE680" s="36"/>
      <c r="AI680" s="25"/>
      <c r="AO680" s="17"/>
      <c r="AP680" s="17"/>
      <c r="AU680" s="84"/>
      <c r="AV680" s="30"/>
      <c r="BI680" s="25"/>
      <c r="CD680" s="155" t="s">
        <v>1281</v>
      </c>
      <c r="CE680" s="21" t="s">
        <v>1332</v>
      </c>
      <c r="CF680" s="21" t="s">
        <v>1368</v>
      </c>
      <c r="CG680" s="21">
        <v>4</v>
      </c>
      <c r="CH680" s="162" t="s">
        <v>1290</v>
      </c>
      <c r="CI680" s="11" t="s">
        <v>1360</v>
      </c>
      <c r="CJ680" s="11">
        <v>1</v>
      </c>
      <c r="CL680" s="11" t="s">
        <v>1289</v>
      </c>
      <c r="CM680" s="21" t="s">
        <v>1336</v>
      </c>
      <c r="CN680" s="21" t="s">
        <v>1336</v>
      </c>
      <c r="CO680" s="21">
        <v>6638</v>
      </c>
      <c r="CP680" s="21">
        <v>69</v>
      </c>
      <c r="CQ680" s="21" t="s">
        <v>1347</v>
      </c>
      <c r="CR680" s="21" t="s">
        <v>1348</v>
      </c>
      <c r="CS680" s="11" t="s">
        <v>1291</v>
      </c>
      <c r="CT680" s="58" t="str">
        <f t="shared" si="895"/>
        <v>27.3</v>
      </c>
      <c r="CU680" s="15">
        <v>-10</v>
      </c>
      <c r="CV680" s="152" t="str">
        <f t="shared" si="897"/>
        <v>54.9</v>
      </c>
      <c r="CZ680" s="25"/>
    </row>
    <row r="681" spans="1:105" s="11" customFormat="1">
      <c r="A681" s="11" t="s">
        <v>2083</v>
      </c>
      <c r="F681" s="109"/>
      <c r="G681" s="109"/>
      <c r="H681" s="109"/>
      <c r="I681" s="109"/>
      <c r="K681" s="13"/>
      <c r="L681" s="25"/>
      <c r="N681" s="125"/>
      <c r="Z681" s="25"/>
      <c r="AE681" s="36"/>
      <c r="AI681" s="25"/>
      <c r="AO681" s="17"/>
      <c r="AP681" s="17"/>
      <c r="AU681" s="84"/>
      <c r="AV681" s="30"/>
      <c r="BI681" s="25"/>
      <c r="CD681" s="155"/>
      <c r="CF681" s="11" t="s">
        <v>1369</v>
      </c>
      <c r="CG681" s="11">
        <v>4</v>
      </c>
      <c r="CH681" s="162" t="s">
        <v>1290</v>
      </c>
      <c r="CI681" s="21"/>
      <c r="CJ681" s="11">
        <v>2</v>
      </c>
      <c r="CL681" s="11" t="s">
        <v>1283</v>
      </c>
      <c r="CM681" s="21" t="s">
        <v>1336</v>
      </c>
      <c r="CN681" s="21" t="s">
        <v>1336</v>
      </c>
      <c r="CO681" s="21">
        <v>2247</v>
      </c>
      <c r="CP681" s="11">
        <v>24</v>
      </c>
      <c r="CQ681" s="11" t="s">
        <v>1349</v>
      </c>
      <c r="CR681" s="11" t="s">
        <v>1350</v>
      </c>
      <c r="CS681" s="11" t="s">
        <v>1293</v>
      </c>
      <c r="CT681" s="58" t="str">
        <f t="shared" si="895"/>
        <v>58.9</v>
      </c>
      <c r="CU681" s="58" t="str">
        <f t="shared" si="896"/>
        <v>1.0</v>
      </c>
      <c r="CV681" s="152" t="str">
        <f t="shared" si="897"/>
        <v>82.9</v>
      </c>
      <c r="CZ681" s="25"/>
    </row>
    <row r="682" spans="1:105" s="11" customFormat="1">
      <c r="A682" s="11" t="s">
        <v>2083</v>
      </c>
      <c r="K682" s="13"/>
      <c r="L682" s="25"/>
      <c r="N682" s="125"/>
      <c r="Z682" s="25"/>
      <c r="AE682" s="36"/>
      <c r="AI682" s="25"/>
      <c r="AO682" s="17"/>
      <c r="AP682" s="17"/>
      <c r="AU682" s="84"/>
      <c r="BI682" s="25"/>
      <c r="CD682" s="155"/>
      <c r="CF682" s="11" t="s">
        <v>1370</v>
      </c>
      <c r="CG682" s="11">
        <v>8</v>
      </c>
      <c r="CH682" s="162" t="s">
        <v>1290</v>
      </c>
      <c r="CI682" s="21"/>
      <c r="CJ682" s="11">
        <v>3</v>
      </c>
      <c r="CL682" s="11" t="s">
        <v>1285</v>
      </c>
      <c r="CM682" s="21" t="s">
        <v>1336</v>
      </c>
      <c r="CN682" s="21" t="s">
        <v>1336</v>
      </c>
      <c r="CO682" s="21">
        <v>4391</v>
      </c>
      <c r="CP682" s="11">
        <v>45</v>
      </c>
      <c r="CQ682" s="11" t="s">
        <v>1351</v>
      </c>
      <c r="CR682" s="11" t="s">
        <v>1352</v>
      </c>
      <c r="CS682" s="11" t="s">
        <v>1292</v>
      </c>
      <c r="CT682" s="58" t="str">
        <f t="shared" si="895"/>
        <v>3.8</v>
      </c>
      <c r="CU682" s="15">
        <v>-10</v>
      </c>
      <c r="CV682" s="152" t="str">
        <f t="shared" si="897"/>
        <v>46.3</v>
      </c>
      <c r="CZ682" s="25"/>
    </row>
    <row r="683" spans="1:105" s="11" customFormat="1">
      <c r="A683" s="11" t="s">
        <v>2083</v>
      </c>
      <c r="K683" s="13"/>
      <c r="L683" s="25"/>
      <c r="N683" s="125"/>
      <c r="Z683" s="25"/>
      <c r="AE683" s="36"/>
      <c r="AI683" s="25"/>
      <c r="AO683" s="17"/>
      <c r="AP683" s="17"/>
      <c r="AU683" s="84"/>
      <c r="AV683" s="30"/>
      <c r="BI683" s="25"/>
      <c r="CD683" s="155"/>
      <c r="CF683" s="11" t="s">
        <v>1371</v>
      </c>
      <c r="CG683" s="11">
        <v>1</v>
      </c>
      <c r="CH683" s="162" t="s">
        <v>1295</v>
      </c>
      <c r="CI683" s="21" t="s">
        <v>1361</v>
      </c>
      <c r="CJ683" s="11" t="s">
        <v>22</v>
      </c>
      <c r="CL683" s="11" t="s">
        <v>1338</v>
      </c>
      <c r="CM683" s="21" t="s">
        <v>1295</v>
      </c>
      <c r="CN683" s="21" t="s">
        <v>1295</v>
      </c>
      <c r="CO683" s="21">
        <v>11636</v>
      </c>
      <c r="CP683" s="11">
        <v>10</v>
      </c>
      <c r="CQ683" s="11" t="s">
        <v>1353</v>
      </c>
      <c r="CR683" s="11" t="s">
        <v>1354</v>
      </c>
      <c r="CS683" s="11" t="s">
        <v>1262</v>
      </c>
      <c r="CT683" s="11" t="s">
        <v>22</v>
      </c>
      <c r="CU683" s="11" t="s">
        <v>22</v>
      </c>
      <c r="CV683" s="25" t="s">
        <v>22</v>
      </c>
      <c r="CZ683" s="25"/>
    </row>
    <row r="684" spans="1:105" s="44" customFormat="1">
      <c r="L684" s="45"/>
      <c r="N684" s="127"/>
      <c r="Z684" s="64"/>
      <c r="AE684" s="45"/>
      <c r="AI684" s="45"/>
      <c r="AU684" s="85"/>
      <c r="BI684" s="45"/>
      <c r="CD684" s="157"/>
      <c r="CH684" s="157"/>
      <c r="CV684" s="45"/>
      <c r="CZ684" s="45"/>
    </row>
    <row r="685" spans="1:105" s="94" customFormat="1" ht="16" customHeight="1">
      <c r="A685" s="94" t="s">
        <v>2082</v>
      </c>
      <c r="B685" s="94" t="s">
        <v>119</v>
      </c>
      <c r="C685" s="94" t="s">
        <v>1684</v>
      </c>
      <c r="D685" s="94" t="s">
        <v>2034</v>
      </c>
      <c r="E685" s="94" t="s">
        <v>1264</v>
      </c>
      <c r="F685" s="112" t="s">
        <v>2324</v>
      </c>
      <c r="G685" s="112" t="s">
        <v>8</v>
      </c>
      <c r="H685" s="114" t="s">
        <v>108</v>
      </c>
      <c r="I685" s="112" t="s">
        <v>2035</v>
      </c>
      <c r="J685" s="104" t="s">
        <v>2036</v>
      </c>
      <c r="K685" s="94" t="s">
        <v>2084</v>
      </c>
      <c r="L685" s="96">
        <v>44246</v>
      </c>
      <c r="M685" s="94" t="s">
        <v>1311</v>
      </c>
      <c r="N685" s="126">
        <v>43944</v>
      </c>
      <c r="O685" s="94" t="s">
        <v>24</v>
      </c>
      <c r="P685" s="94" t="s">
        <v>24</v>
      </c>
      <c r="Q685" s="94" t="s">
        <v>1272</v>
      </c>
      <c r="R685" s="94" t="s">
        <v>1273</v>
      </c>
      <c r="S685" s="94" t="s">
        <v>1384</v>
      </c>
      <c r="T685" s="94" t="s">
        <v>23</v>
      </c>
      <c r="U685" s="94" t="s">
        <v>2442</v>
      </c>
      <c r="V685" s="121" t="s">
        <v>2092</v>
      </c>
      <c r="W685" s="94" t="s">
        <v>24</v>
      </c>
      <c r="X685" s="94" t="s">
        <v>104</v>
      </c>
      <c r="Y685" s="94" t="s">
        <v>961</v>
      </c>
      <c r="Z685" s="98" t="s">
        <v>2037</v>
      </c>
      <c r="AA685" s="94" t="s">
        <v>126</v>
      </c>
      <c r="AB685" s="94" t="s">
        <v>2093</v>
      </c>
      <c r="AC685" s="94" t="s">
        <v>127</v>
      </c>
      <c r="AD685" s="94" t="s">
        <v>2038</v>
      </c>
      <c r="AE685" s="99" t="s">
        <v>2085</v>
      </c>
      <c r="AF685" s="94" t="s">
        <v>2094</v>
      </c>
      <c r="AG685" s="94" t="s">
        <v>1277</v>
      </c>
      <c r="AH685" s="94" t="s">
        <v>1277</v>
      </c>
      <c r="AI685" s="119" t="s">
        <v>22</v>
      </c>
      <c r="AJ685" s="103" t="s">
        <v>27</v>
      </c>
      <c r="AK685" s="94" t="s">
        <v>2101</v>
      </c>
      <c r="AL685" s="94">
        <v>1</v>
      </c>
      <c r="AM685" s="94" t="s">
        <v>2075</v>
      </c>
      <c r="AN685" s="94" t="s">
        <v>2123</v>
      </c>
      <c r="AO685" s="191" t="s">
        <v>78</v>
      </c>
      <c r="AP685" s="191" t="s">
        <v>949</v>
      </c>
      <c r="AQ685" s="94" t="s">
        <v>23</v>
      </c>
      <c r="AR685" s="94" t="s">
        <v>23</v>
      </c>
      <c r="AS685" s="94" t="s">
        <v>844</v>
      </c>
      <c r="AT685" s="94" t="s">
        <v>22</v>
      </c>
      <c r="AU685" s="106" t="s">
        <v>22</v>
      </c>
      <c r="AV685" s="94" t="s">
        <v>22</v>
      </c>
      <c r="AW685" s="94" t="s">
        <v>22</v>
      </c>
      <c r="AX685" s="94" t="s">
        <v>22</v>
      </c>
      <c r="AY685" s="94" t="s">
        <v>22</v>
      </c>
      <c r="AZ685" s="94" t="s">
        <v>22</v>
      </c>
      <c r="BA685" s="94" t="s">
        <v>22</v>
      </c>
      <c r="BB685" s="94" t="s">
        <v>22</v>
      </c>
      <c r="BC685" s="94">
        <v>323</v>
      </c>
      <c r="BD685" s="102" t="s">
        <v>2073</v>
      </c>
      <c r="BE685" s="112" t="str">
        <f t="shared" ref="BE685:BE697" si="898">LEFT(BD685,FIND(" ", BD685)-1)</f>
        <v>74</v>
      </c>
      <c r="BF685" s="112" t="str">
        <f t="shared" ref="BF685:BF697" si="899">MID(LEFT(BD685,FIND("–",BD685)-1),FIND("(",BD685)+1,LEN(BD685))</f>
        <v>63</v>
      </c>
      <c r="BG685" s="112" t="str">
        <f t="shared" ref="BG685:BG697" si="900">MID(LEFT(BD685,FIND(")",BD685)-1),FIND("–",BD685)+1,LEN(BD685))</f>
        <v>86</v>
      </c>
      <c r="BH685" s="94" t="s">
        <v>22</v>
      </c>
      <c r="BI685" s="98" t="s">
        <v>22</v>
      </c>
      <c r="BJ685" s="94" t="s">
        <v>26</v>
      </c>
      <c r="BK685" s="94" t="s">
        <v>22</v>
      </c>
      <c r="BL685" s="94" t="s">
        <v>22</v>
      </c>
      <c r="BM685" s="94" t="s">
        <v>22</v>
      </c>
      <c r="BN685" s="94" t="s">
        <v>22</v>
      </c>
      <c r="BO685" s="94" t="s">
        <v>22</v>
      </c>
      <c r="BP685" s="94" t="s">
        <v>22</v>
      </c>
      <c r="BQ685" s="94" t="s">
        <v>22</v>
      </c>
      <c r="BR685" s="94" t="s">
        <v>22</v>
      </c>
      <c r="BS685" s="94" t="s">
        <v>22</v>
      </c>
      <c r="BT685" s="94" t="s">
        <v>22</v>
      </c>
      <c r="BU685" s="94" t="s">
        <v>22</v>
      </c>
      <c r="BV685" s="94" t="s">
        <v>22</v>
      </c>
      <c r="BW685" s="94" t="s">
        <v>22</v>
      </c>
      <c r="BX685" s="94" t="s">
        <v>22</v>
      </c>
      <c r="BY685" s="94" t="s">
        <v>22</v>
      </c>
      <c r="BZ685" s="94" t="s">
        <v>22</v>
      </c>
      <c r="CA685" s="94" t="s">
        <v>22</v>
      </c>
      <c r="CB685" s="94" t="s">
        <v>22</v>
      </c>
      <c r="CC685" s="94" t="s">
        <v>22</v>
      </c>
      <c r="CD685" s="155" t="s">
        <v>1333</v>
      </c>
      <c r="CE685" s="11" t="s">
        <v>2039</v>
      </c>
      <c r="CF685" s="94" t="s">
        <v>1373</v>
      </c>
      <c r="CG685" s="94">
        <v>84</v>
      </c>
      <c r="CH685" s="103" t="s">
        <v>1288</v>
      </c>
      <c r="CI685" s="94" t="s">
        <v>2088</v>
      </c>
      <c r="CJ685" s="94">
        <v>1</v>
      </c>
      <c r="CK685" s="94" t="s">
        <v>2121</v>
      </c>
      <c r="CL685" s="94" t="s">
        <v>1436</v>
      </c>
      <c r="CM685" s="121" t="s">
        <v>1364</v>
      </c>
      <c r="CN685" s="121" t="s">
        <v>1364</v>
      </c>
      <c r="CO685" s="121">
        <f>8597+8581</f>
        <v>17178</v>
      </c>
      <c r="CP685" s="94">
        <v>332</v>
      </c>
      <c r="CQ685" s="94" t="s">
        <v>2042</v>
      </c>
      <c r="CR685" s="94" t="s">
        <v>2043</v>
      </c>
      <c r="CS685" s="94" t="s">
        <v>2044</v>
      </c>
      <c r="CT685" s="102" t="str">
        <f>LEFT(CS685,FIND(" ", CS685)-1)</f>
        <v>66.7</v>
      </c>
      <c r="CU685" s="102" t="str">
        <f t="shared" ref="CU685:CU689" si="901">MID(LEFT(CS685,FIND("–",CS685)-1),FIND("(",CS685)+1,LEN(CS685))</f>
        <v>57.4</v>
      </c>
      <c r="CV685" s="153" t="str">
        <f t="shared" ref="CV685:CV690" si="902">MID(LEFT(CS685,FIND(")",CS685)-1),FIND("–",CS685)+1,LEN(CS685))</f>
        <v>74.0</v>
      </c>
      <c r="CW685" s="94" t="s">
        <v>2122</v>
      </c>
      <c r="CX685" s="94" t="s">
        <v>22</v>
      </c>
      <c r="CY685" s="94" t="s">
        <v>2100</v>
      </c>
      <c r="CZ685" s="98" t="s">
        <v>1262</v>
      </c>
      <c r="DA685" s="94" t="s">
        <v>68</v>
      </c>
    </row>
    <row r="686" spans="1:105" s="11" customFormat="1" ht="16" customHeight="1">
      <c r="A686" s="11" t="s">
        <v>2082</v>
      </c>
      <c r="F686" s="109"/>
      <c r="G686" s="109" t="s">
        <v>1073</v>
      </c>
      <c r="H686" s="166" t="s">
        <v>1074</v>
      </c>
      <c r="I686" s="109"/>
      <c r="K686" s="13"/>
      <c r="L686" s="25"/>
      <c r="N686" s="125"/>
      <c r="Z686" s="25"/>
      <c r="AE686" s="36"/>
      <c r="AI686" s="25"/>
      <c r="AJ686" s="155" t="s">
        <v>27</v>
      </c>
      <c r="AK686" s="11" t="s">
        <v>2102</v>
      </c>
      <c r="AL686" s="11">
        <v>2</v>
      </c>
      <c r="AM686" s="11" t="s">
        <v>2075</v>
      </c>
      <c r="AN686" s="11" t="s">
        <v>2123</v>
      </c>
      <c r="AO686" s="170" t="s">
        <v>78</v>
      </c>
      <c r="AP686" s="170" t="s">
        <v>949</v>
      </c>
      <c r="AQ686" s="11" t="s">
        <v>23</v>
      </c>
      <c r="AR686" s="11" t="s">
        <v>23</v>
      </c>
      <c r="AS686" s="11" t="s">
        <v>844</v>
      </c>
      <c r="AT686" s="11" t="s">
        <v>22</v>
      </c>
      <c r="AU686" s="84" t="s">
        <v>22</v>
      </c>
      <c r="AV686" s="11" t="s">
        <v>22</v>
      </c>
      <c r="AW686" s="11" t="s">
        <v>22</v>
      </c>
      <c r="AX686" s="11" t="s">
        <v>22</v>
      </c>
      <c r="AY686" s="11" t="s">
        <v>22</v>
      </c>
      <c r="AZ686" s="11" t="s">
        <v>22</v>
      </c>
      <c r="BA686" s="11" t="s">
        <v>22</v>
      </c>
      <c r="BB686" s="11" t="s">
        <v>22</v>
      </c>
      <c r="BC686" s="11">
        <v>335</v>
      </c>
      <c r="BD686" s="58" t="s">
        <v>2095</v>
      </c>
      <c r="BE686" s="109" t="str">
        <f t="shared" si="898"/>
        <v>21,967</v>
      </c>
      <c r="BF686" s="109" t="str">
        <f t="shared" si="899"/>
        <v>19,772</v>
      </c>
      <c r="BG686" s="109" t="str">
        <f t="shared" si="900"/>
        <v>24,406</v>
      </c>
      <c r="BH686" s="11" t="s">
        <v>22</v>
      </c>
      <c r="BI686" s="25" t="s">
        <v>22</v>
      </c>
      <c r="CD686" s="155" t="s">
        <v>1335</v>
      </c>
      <c r="CE686" s="11" t="s">
        <v>1334</v>
      </c>
      <c r="CF686" s="11" t="s">
        <v>1374</v>
      </c>
      <c r="CG686" s="11">
        <v>10</v>
      </c>
      <c r="CH686" s="155" t="s">
        <v>1288</v>
      </c>
      <c r="CJ686" s="11">
        <v>2</v>
      </c>
      <c r="CL686" s="11" t="s">
        <v>2045</v>
      </c>
      <c r="CM686" s="21" t="s">
        <v>1364</v>
      </c>
      <c r="CN686" s="21" t="s">
        <v>1441</v>
      </c>
      <c r="CO686" s="21">
        <f>1396+1402</f>
        <v>2798</v>
      </c>
      <c r="CP686" s="11">
        <v>61</v>
      </c>
      <c r="CQ686" s="11" t="s">
        <v>2047</v>
      </c>
      <c r="CR686" s="11" t="s">
        <v>2049</v>
      </c>
      <c r="CS686" s="11" t="s">
        <v>2048</v>
      </c>
      <c r="CT686" s="58" t="str">
        <f t="shared" ref="CT686:CT696" si="903">LEFT(CS686,FIND(" ", CS686)-1)</f>
        <v>80.7</v>
      </c>
      <c r="CU686" s="58" t="str">
        <f t="shared" si="901"/>
        <v>62.1</v>
      </c>
      <c r="CV686" s="152" t="str">
        <f t="shared" si="902"/>
        <v>90.2</v>
      </c>
      <c r="CW686" s="155" t="s">
        <v>2064</v>
      </c>
      <c r="CZ686" s="25"/>
    </row>
    <row r="687" spans="1:105" s="11" customFormat="1" ht="16" customHeight="1">
      <c r="A687" s="11" t="s">
        <v>2082</v>
      </c>
      <c r="F687" s="109"/>
      <c r="G687" s="109" t="s">
        <v>1267</v>
      </c>
      <c r="H687" s="166" t="s">
        <v>1266</v>
      </c>
      <c r="I687" s="109"/>
      <c r="K687" s="13"/>
      <c r="L687" s="25"/>
      <c r="N687" s="125"/>
      <c r="Z687" s="25"/>
      <c r="AE687" s="36"/>
      <c r="AI687" s="25"/>
      <c r="AJ687" s="155" t="s">
        <v>27</v>
      </c>
      <c r="AK687" s="11" t="s">
        <v>2103</v>
      </c>
      <c r="AL687" s="11">
        <v>3</v>
      </c>
      <c r="AM687" s="11" t="s">
        <v>2075</v>
      </c>
      <c r="AN687" s="11" t="s">
        <v>2123</v>
      </c>
      <c r="AO687" s="170" t="s">
        <v>78</v>
      </c>
      <c r="AP687" s="170" t="s">
        <v>949</v>
      </c>
      <c r="AQ687" s="11" t="s">
        <v>23</v>
      </c>
      <c r="AR687" s="11" t="s">
        <v>23</v>
      </c>
      <c r="AS687" s="11" t="s">
        <v>844</v>
      </c>
      <c r="AT687" s="11" t="s">
        <v>22</v>
      </c>
      <c r="AU687" s="84" t="s">
        <v>22</v>
      </c>
      <c r="AV687" s="11" t="s">
        <v>22</v>
      </c>
      <c r="AW687" s="11" t="s">
        <v>22</v>
      </c>
      <c r="AX687" s="11" t="s">
        <v>22</v>
      </c>
      <c r="AY687" s="11" t="s">
        <v>22</v>
      </c>
      <c r="AZ687" s="11" t="s">
        <v>22</v>
      </c>
      <c r="BA687" s="11" t="s">
        <v>22</v>
      </c>
      <c r="BB687" s="11" t="s">
        <v>22</v>
      </c>
      <c r="BC687" s="11">
        <v>288</v>
      </c>
      <c r="BD687" s="58" t="s">
        <v>2096</v>
      </c>
      <c r="BE687" s="109" t="str">
        <f t="shared" si="898"/>
        <v>29,244</v>
      </c>
      <c r="BF687" s="109" t="str">
        <f t="shared" si="899"/>
        <v>26,142</v>
      </c>
      <c r="BG687" s="109" t="str">
        <f t="shared" si="900"/>
        <v>32,714</v>
      </c>
      <c r="BH687" s="11" t="s">
        <v>22</v>
      </c>
      <c r="BI687" s="25" t="s">
        <v>22</v>
      </c>
      <c r="CD687" s="155" t="s">
        <v>1278</v>
      </c>
      <c r="CE687" s="11" t="s">
        <v>2040</v>
      </c>
      <c r="CF687" s="11" t="s">
        <v>1451</v>
      </c>
      <c r="CG687" s="11">
        <v>6</v>
      </c>
      <c r="CH687" s="155" t="s">
        <v>1288</v>
      </c>
      <c r="CJ687" s="11">
        <v>3</v>
      </c>
      <c r="CL687" s="11" t="s">
        <v>2046</v>
      </c>
      <c r="CM687" s="21" t="s">
        <v>1364</v>
      </c>
      <c r="CN687" s="21" t="s">
        <v>1441</v>
      </c>
      <c r="CO687" s="21">
        <f>7201+7179</f>
        <v>14380</v>
      </c>
      <c r="CP687" s="11">
        <v>271</v>
      </c>
      <c r="CQ687" s="11" t="s">
        <v>2050</v>
      </c>
      <c r="CR687" s="11" t="s">
        <v>2051</v>
      </c>
      <c r="CS687" s="11" t="s">
        <v>2052</v>
      </c>
      <c r="CT687" s="58" t="str">
        <f t="shared" si="903"/>
        <v>63.1</v>
      </c>
      <c r="CU687" s="58" t="str">
        <f t="shared" si="901"/>
        <v>51.8</v>
      </c>
      <c r="CV687" s="152" t="str">
        <f t="shared" si="902"/>
        <v>71.7</v>
      </c>
      <c r="CW687" s="155" t="s">
        <v>2087</v>
      </c>
      <c r="CZ687" s="25"/>
    </row>
    <row r="688" spans="1:105" s="11" customFormat="1">
      <c r="A688" s="11" t="s">
        <v>2082</v>
      </c>
      <c r="F688" s="109"/>
      <c r="G688" s="109" t="s">
        <v>1265</v>
      </c>
      <c r="H688" s="166" t="s">
        <v>1268</v>
      </c>
      <c r="I688" s="109"/>
      <c r="K688" s="13"/>
      <c r="L688" s="25"/>
      <c r="N688" s="125"/>
      <c r="Z688" s="25"/>
      <c r="AE688" s="36"/>
      <c r="AI688" s="25"/>
      <c r="AJ688" s="155" t="s">
        <v>27</v>
      </c>
      <c r="AK688" s="11" t="s">
        <v>2104</v>
      </c>
      <c r="AL688" s="11">
        <v>4</v>
      </c>
      <c r="AM688" s="11" t="s">
        <v>2075</v>
      </c>
      <c r="AN688" s="11" t="s">
        <v>2123</v>
      </c>
      <c r="AO688" s="170" t="s">
        <v>78</v>
      </c>
      <c r="AP688" s="170" t="s">
        <v>949</v>
      </c>
      <c r="AQ688" s="11" t="s">
        <v>23</v>
      </c>
      <c r="AR688" s="11" t="s">
        <v>23</v>
      </c>
      <c r="AS688" s="11" t="s">
        <v>844</v>
      </c>
      <c r="AT688" s="11" t="s">
        <v>22</v>
      </c>
      <c r="AU688" s="84" t="s">
        <v>22</v>
      </c>
      <c r="AV688" s="11" t="s">
        <v>22</v>
      </c>
      <c r="AW688" s="11" t="s">
        <v>22</v>
      </c>
      <c r="AX688" s="11" t="s">
        <v>22</v>
      </c>
      <c r="AY688" s="11" t="s">
        <v>22</v>
      </c>
      <c r="AZ688" s="11" t="s">
        <v>22</v>
      </c>
      <c r="BA688" s="11" t="s">
        <v>22</v>
      </c>
      <c r="BB688" s="11" t="s">
        <v>22</v>
      </c>
      <c r="BC688" s="11">
        <v>460</v>
      </c>
      <c r="BD688" s="58" t="s">
        <v>2097</v>
      </c>
      <c r="BE688" s="109" t="str">
        <f t="shared" si="898"/>
        <v>36,177</v>
      </c>
      <c r="BF688" s="109" t="str">
        <f t="shared" si="899"/>
        <v>33,417</v>
      </c>
      <c r="BG688" s="109" t="str">
        <f t="shared" si="900"/>
        <v>39,165</v>
      </c>
      <c r="BH688" s="11" t="s">
        <v>22</v>
      </c>
      <c r="BI688" s="25" t="s">
        <v>22</v>
      </c>
      <c r="CD688" s="155" t="s">
        <v>1281</v>
      </c>
      <c r="CE688" s="21" t="s">
        <v>2041</v>
      </c>
      <c r="CF688" s="21" t="s">
        <v>1367</v>
      </c>
      <c r="CG688" s="21">
        <v>76</v>
      </c>
      <c r="CH688" s="162" t="s">
        <v>1290</v>
      </c>
      <c r="CI688" s="11" t="s">
        <v>1360</v>
      </c>
      <c r="CJ688" s="11">
        <v>4</v>
      </c>
      <c r="CL688" s="11" t="s">
        <v>2106</v>
      </c>
      <c r="CM688" s="21" t="s">
        <v>1336</v>
      </c>
      <c r="CN688" s="21" t="s">
        <v>1336</v>
      </c>
      <c r="CO688" s="21">
        <f>4071+4136</f>
        <v>8207</v>
      </c>
      <c r="CP688" s="21">
        <v>130</v>
      </c>
      <c r="CQ688" s="21" t="s">
        <v>2053</v>
      </c>
      <c r="CR688" s="21" t="s">
        <v>2054</v>
      </c>
      <c r="CS688" s="11" t="s">
        <v>2055</v>
      </c>
      <c r="CT688" s="58" t="str">
        <f t="shared" si="903"/>
        <v>22.2</v>
      </c>
      <c r="CU688" s="58" t="str">
        <f t="shared" si="901"/>
        <v>-9.9</v>
      </c>
      <c r="CV688" s="152" t="str">
        <f t="shared" si="902"/>
        <v>45.0</v>
      </c>
      <c r="CW688" s="155" t="s">
        <v>2086</v>
      </c>
      <c r="CZ688" s="25"/>
    </row>
    <row r="689" spans="1:105" s="11" customFormat="1">
      <c r="A689" s="11" t="s">
        <v>2082</v>
      </c>
      <c r="F689" s="109"/>
      <c r="G689" s="109"/>
      <c r="H689" s="109"/>
      <c r="I689" s="109"/>
      <c r="K689" s="13"/>
      <c r="L689" s="25"/>
      <c r="N689" s="125"/>
      <c r="Z689" s="25"/>
      <c r="AE689" s="36"/>
      <c r="AI689" s="25"/>
      <c r="AJ689" s="155" t="s">
        <v>27</v>
      </c>
      <c r="AK689" s="11" t="s">
        <v>2105</v>
      </c>
      <c r="AL689" s="11">
        <v>5</v>
      </c>
      <c r="AM689" s="11" t="s">
        <v>2075</v>
      </c>
      <c r="AN689" s="11" t="s">
        <v>2123</v>
      </c>
      <c r="AO689" s="170" t="s">
        <v>78</v>
      </c>
      <c r="AP689" s="170" t="s">
        <v>949</v>
      </c>
      <c r="AQ689" s="11" t="s">
        <v>23</v>
      </c>
      <c r="AR689" s="11" t="s">
        <v>23</v>
      </c>
      <c r="AS689" s="11" t="s">
        <v>844</v>
      </c>
      <c r="AT689" s="11" t="s">
        <v>22</v>
      </c>
      <c r="AU689" s="84" t="s">
        <v>22</v>
      </c>
      <c r="AV689" s="11" t="s">
        <v>22</v>
      </c>
      <c r="AW689" s="11" t="s">
        <v>22</v>
      </c>
      <c r="AX689" s="11" t="s">
        <v>22</v>
      </c>
      <c r="AY689" s="11" t="s">
        <v>22</v>
      </c>
      <c r="AZ689" s="11" t="s">
        <v>22</v>
      </c>
      <c r="BA689" s="11" t="s">
        <v>22</v>
      </c>
      <c r="BB689" s="11" t="s">
        <v>22</v>
      </c>
      <c r="BC689" s="11">
        <v>445</v>
      </c>
      <c r="BD689" s="58" t="s">
        <v>2098</v>
      </c>
      <c r="BE689" s="109" t="str">
        <f t="shared" si="898"/>
        <v>48,961</v>
      </c>
      <c r="BF689" s="109" t="str">
        <f t="shared" si="899"/>
        <v>44,880</v>
      </c>
      <c r="BG689" s="109" t="str">
        <f t="shared" si="900"/>
        <v>53,413</v>
      </c>
      <c r="BH689" s="11" t="s">
        <v>22</v>
      </c>
      <c r="BI689" s="25" t="s">
        <v>22</v>
      </c>
      <c r="CD689" s="155"/>
      <c r="CF689" s="21" t="s">
        <v>1368</v>
      </c>
      <c r="CG689" s="21">
        <v>10</v>
      </c>
      <c r="CH689" s="162" t="s">
        <v>1290</v>
      </c>
      <c r="CI689" s="21"/>
      <c r="CJ689" s="11">
        <v>5</v>
      </c>
      <c r="CL689" s="11" t="s">
        <v>2107</v>
      </c>
      <c r="CM689" s="21" t="s">
        <v>1336</v>
      </c>
      <c r="CN689" s="21" t="s">
        <v>1336</v>
      </c>
      <c r="CO689" s="21">
        <f>1379+1385</f>
        <v>2764</v>
      </c>
      <c r="CP689" s="11">
        <v>47</v>
      </c>
      <c r="CQ689" s="11" t="s">
        <v>2056</v>
      </c>
      <c r="CR689" s="11" t="s">
        <v>2057</v>
      </c>
      <c r="CS689" s="11" t="s">
        <v>2060</v>
      </c>
      <c r="CT689" s="58" t="str">
        <f t="shared" si="903"/>
        <v>49.3</v>
      </c>
      <c r="CU689" s="58" t="str">
        <f t="shared" si="901"/>
        <v>7.4</v>
      </c>
      <c r="CV689" s="152" t="str">
        <f t="shared" si="902"/>
        <v>72.2</v>
      </c>
      <c r="CW689" s="11" t="s">
        <v>2099</v>
      </c>
      <c r="CZ689" s="25"/>
    </row>
    <row r="690" spans="1:105" s="11" customFormat="1">
      <c r="A690" s="11" t="s">
        <v>2082</v>
      </c>
      <c r="K690" s="13"/>
      <c r="L690" s="25"/>
      <c r="N690" s="125"/>
      <c r="Z690" s="25"/>
      <c r="AE690" s="36"/>
      <c r="AI690" s="25"/>
      <c r="AJ690" s="155" t="s">
        <v>27</v>
      </c>
      <c r="AK690" s="11" t="s">
        <v>2101</v>
      </c>
      <c r="AL690" s="11">
        <v>1</v>
      </c>
      <c r="AM690" s="11" t="s">
        <v>2076</v>
      </c>
      <c r="AN690" s="11" t="s">
        <v>2123</v>
      </c>
      <c r="AO690" s="170" t="s">
        <v>78</v>
      </c>
      <c r="AP690" s="170" t="s">
        <v>949</v>
      </c>
      <c r="AQ690" s="11" t="s">
        <v>23</v>
      </c>
      <c r="AR690" s="11" t="s">
        <v>24</v>
      </c>
      <c r="AS690" s="11" t="s">
        <v>844</v>
      </c>
      <c r="AT690" s="11" t="s">
        <v>22</v>
      </c>
      <c r="AU690" s="84" t="s">
        <v>22</v>
      </c>
      <c r="AV690" s="11" t="s">
        <v>22</v>
      </c>
      <c r="AW690" s="11" t="s">
        <v>22</v>
      </c>
      <c r="AX690" s="11" t="s">
        <v>22</v>
      </c>
      <c r="AY690" s="11" t="s">
        <v>22</v>
      </c>
      <c r="AZ690" s="11" t="s">
        <v>22</v>
      </c>
      <c r="BA690" s="11" t="s">
        <v>22</v>
      </c>
      <c r="BB690" s="11" t="s">
        <v>22</v>
      </c>
      <c r="BC690" s="11">
        <v>273</v>
      </c>
      <c r="BD690" s="58" t="s">
        <v>2074</v>
      </c>
      <c r="BE690" s="109" t="str">
        <f t="shared" si="898"/>
        <v>40</v>
      </c>
      <c r="BF690" s="109" t="str">
        <f t="shared" si="899"/>
        <v>35</v>
      </c>
      <c r="BG690" s="109" t="str">
        <f t="shared" si="900"/>
        <v>46</v>
      </c>
      <c r="BH690" s="11" t="s">
        <v>22</v>
      </c>
      <c r="BI690" s="25" t="s">
        <v>22</v>
      </c>
      <c r="CD690" s="155"/>
      <c r="CF690" s="11" t="s">
        <v>1369</v>
      </c>
      <c r="CG690" s="11">
        <v>4</v>
      </c>
      <c r="CH690" s="162" t="s">
        <v>1290</v>
      </c>
      <c r="CI690" s="21"/>
      <c r="CJ690" s="11">
        <v>6</v>
      </c>
      <c r="CL690" s="11" t="s">
        <v>2108</v>
      </c>
      <c r="CM690" s="21" t="s">
        <v>1336</v>
      </c>
      <c r="CN690" s="21" t="s">
        <v>1336</v>
      </c>
      <c r="CO690" s="21">
        <f>2692+2751</f>
        <v>5443</v>
      </c>
      <c r="CP690" s="11">
        <v>83</v>
      </c>
      <c r="CQ690" s="11" t="s">
        <v>2058</v>
      </c>
      <c r="CR690" s="11" t="s">
        <v>2059</v>
      </c>
      <c r="CS690" s="11" t="s">
        <v>2062</v>
      </c>
      <c r="CT690" s="58" t="str">
        <f t="shared" si="903"/>
        <v>2.0</v>
      </c>
      <c r="CU690" s="15">
        <v>-10</v>
      </c>
      <c r="CV690" s="152" t="str">
        <f t="shared" si="902"/>
        <v>36.2</v>
      </c>
      <c r="CZ690" s="25"/>
    </row>
    <row r="691" spans="1:105" s="11" customFormat="1">
      <c r="A691" s="11" t="s">
        <v>2082</v>
      </c>
      <c r="K691" s="13"/>
      <c r="L691" s="25"/>
      <c r="N691" s="125"/>
      <c r="Z691" s="25"/>
      <c r="AE691" s="36"/>
      <c r="AI691" s="25"/>
      <c r="AJ691" s="155" t="s">
        <v>27</v>
      </c>
      <c r="AK691" s="11" t="s">
        <v>2102</v>
      </c>
      <c r="AL691" s="11">
        <v>2</v>
      </c>
      <c r="AM691" s="11" t="s">
        <v>2076</v>
      </c>
      <c r="AN691" s="11" t="s">
        <v>2123</v>
      </c>
      <c r="AO691" s="170" t="s">
        <v>78</v>
      </c>
      <c r="AP691" s="170" t="s">
        <v>949</v>
      </c>
      <c r="AQ691" s="11" t="s">
        <v>23</v>
      </c>
      <c r="AR691" s="11" t="s">
        <v>24</v>
      </c>
      <c r="AS691" s="11" t="s">
        <v>844</v>
      </c>
      <c r="AT691" s="11" t="s">
        <v>22</v>
      </c>
      <c r="AU691" s="84" t="s">
        <v>22</v>
      </c>
      <c r="AV691" s="11" t="s">
        <v>22</v>
      </c>
      <c r="AW691" s="11" t="s">
        <v>22</v>
      </c>
      <c r="AX691" s="11" t="s">
        <v>22</v>
      </c>
      <c r="AY691" s="11" t="s">
        <v>22</v>
      </c>
      <c r="AZ691" s="11" t="s">
        <v>22</v>
      </c>
      <c r="BA691" s="11" t="s">
        <v>22</v>
      </c>
      <c r="BB691" s="11" t="s">
        <v>22</v>
      </c>
      <c r="BC691" s="11">
        <v>282</v>
      </c>
      <c r="BD691" s="58" t="s">
        <v>2070</v>
      </c>
      <c r="BE691" s="11" t="str">
        <f t="shared" si="898"/>
        <v>18,859</v>
      </c>
      <c r="BF691" s="11" t="str">
        <f t="shared" si="899"/>
        <v>16,900</v>
      </c>
      <c r="BG691" s="11" t="str">
        <f t="shared" si="900"/>
        <v>21,046</v>
      </c>
      <c r="BH691" s="11" t="s">
        <v>22</v>
      </c>
      <c r="BI691" s="25" t="s">
        <v>22</v>
      </c>
      <c r="CD691" s="155"/>
      <c r="CF691" s="11" t="s">
        <v>1370</v>
      </c>
      <c r="CG691" s="11">
        <v>10</v>
      </c>
      <c r="CH691" s="162" t="s">
        <v>1295</v>
      </c>
      <c r="CI691" s="21" t="s">
        <v>2066</v>
      </c>
      <c r="CJ691" s="11">
        <v>7</v>
      </c>
      <c r="CL691" s="11" t="s">
        <v>1436</v>
      </c>
      <c r="CM691" s="21" t="s">
        <v>1295</v>
      </c>
      <c r="CN691" s="21" t="s">
        <v>1295</v>
      </c>
      <c r="CO691" s="21">
        <f>11794+11776</f>
        <v>23570</v>
      </c>
      <c r="CP691" s="11">
        <v>15</v>
      </c>
      <c r="CQ691" s="11" t="s">
        <v>2067</v>
      </c>
      <c r="CR691" s="11" t="s">
        <v>2068</v>
      </c>
      <c r="CS691" s="11" t="s">
        <v>2069</v>
      </c>
      <c r="CT691" s="58" t="str">
        <f t="shared" si="903"/>
        <v>100</v>
      </c>
      <c r="CU691" s="58" t="str">
        <f t="shared" ref="CU691:CU696" si="904">MID(LEFT(CS691,FIND("–",CS691)-1),FIND("(",CS691)+1,LEN(CS691))</f>
        <v>72.2</v>
      </c>
      <c r="CV691" s="192">
        <v>100</v>
      </c>
      <c r="CZ691" s="25"/>
    </row>
    <row r="692" spans="1:105" s="11" customFormat="1">
      <c r="A692" s="11" t="s">
        <v>2082</v>
      </c>
      <c r="F692" s="109"/>
      <c r="G692" s="109"/>
      <c r="H692" s="109"/>
      <c r="I692" s="109"/>
      <c r="K692" s="13"/>
      <c r="L692" s="25"/>
      <c r="N692" s="125"/>
      <c r="Z692" s="25"/>
      <c r="AE692" s="36"/>
      <c r="AI692" s="25"/>
      <c r="AJ692" s="155" t="s">
        <v>27</v>
      </c>
      <c r="AK692" s="11" t="s">
        <v>2103</v>
      </c>
      <c r="AL692" s="11">
        <v>3</v>
      </c>
      <c r="AM692" s="11" t="s">
        <v>2076</v>
      </c>
      <c r="AN692" s="11" t="s">
        <v>2123</v>
      </c>
      <c r="AO692" s="170" t="s">
        <v>78</v>
      </c>
      <c r="AP692" s="170" t="s">
        <v>949</v>
      </c>
      <c r="AQ692" s="11" t="s">
        <v>23</v>
      </c>
      <c r="AR692" s="11" t="s">
        <v>24</v>
      </c>
      <c r="AS692" s="11" t="s">
        <v>844</v>
      </c>
      <c r="AT692" s="11" t="s">
        <v>22</v>
      </c>
      <c r="AU692" s="84" t="s">
        <v>22</v>
      </c>
      <c r="AV692" s="11" t="s">
        <v>22</v>
      </c>
      <c r="AW692" s="11" t="s">
        <v>22</v>
      </c>
      <c r="AX692" s="11" t="s">
        <v>22</v>
      </c>
      <c r="AY692" s="11" t="s">
        <v>22</v>
      </c>
      <c r="AZ692" s="11" t="s">
        <v>22</v>
      </c>
      <c r="BA692" s="11" t="s">
        <v>22</v>
      </c>
      <c r="BB692" s="11" t="s">
        <v>22</v>
      </c>
      <c r="BC692" s="11">
        <v>66</v>
      </c>
      <c r="BD692" s="58" t="s">
        <v>2071</v>
      </c>
      <c r="BE692" s="11" t="str">
        <f t="shared" si="898"/>
        <v>23,809</v>
      </c>
      <c r="BF692" s="11" t="str">
        <f t="shared" si="899"/>
        <v>20,039</v>
      </c>
      <c r="BG692" s="11" t="str">
        <f t="shared" si="900"/>
        <v>28,288</v>
      </c>
      <c r="BH692" s="11" t="s">
        <v>22</v>
      </c>
      <c r="BI692" s="25" t="s">
        <v>22</v>
      </c>
      <c r="CD692" s="155"/>
      <c r="CE692" s="21"/>
      <c r="CF692" s="11" t="s">
        <v>1371</v>
      </c>
      <c r="CG692" s="11">
        <v>1</v>
      </c>
      <c r="CH692" s="155" t="s">
        <v>1288</v>
      </c>
      <c r="CJ692" s="11">
        <v>8</v>
      </c>
      <c r="CL692" s="11" t="s">
        <v>2102</v>
      </c>
      <c r="CM692" s="21" t="s">
        <v>1364</v>
      </c>
      <c r="CN692" s="21" t="s">
        <v>2061</v>
      </c>
      <c r="CO692" s="21">
        <f>3905+3871</f>
        <v>7776</v>
      </c>
      <c r="CP692" s="21">
        <v>111</v>
      </c>
      <c r="CQ692" s="21" t="s">
        <v>2110</v>
      </c>
      <c r="CR692" s="21" t="s">
        <v>2111</v>
      </c>
      <c r="CS692" s="11" t="s">
        <v>2063</v>
      </c>
      <c r="CT692" s="58" t="str">
        <f t="shared" si="903"/>
        <v>55.1</v>
      </c>
      <c r="CU692" s="58" t="str">
        <f t="shared" si="904"/>
        <v>33.0</v>
      </c>
      <c r="CV692" s="152" t="str">
        <f t="shared" ref="CV692:CV696" si="905">MID(LEFT(CS692,FIND(")",CS692)-1),FIND("–",CS692)+1,LEN(CS692))</f>
        <v>69.9</v>
      </c>
      <c r="CZ692" s="25"/>
    </row>
    <row r="693" spans="1:105" s="11" customFormat="1">
      <c r="A693" s="11" t="s">
        <v>2082</v>
      </c>
      <c r="F693" s="109"/>
      <c r="G693" s="109"/>
      <c r="H693" s="109"/>
      <c r="I693" s="109"/>
      <c r="K693" s="13"/>
      <c r="L693" s="25"/>
      <c r="N693" s="125"/>
      <c r="Z693" s="25"/>
      <c r="AE693" s="36"/>
      <c r="AI693" s="25"/>
      <c r="AJ693" s="155" t="s">
        <v>27</v>
      </c>
      <c r="AK693" s="11" t="s">
        <v>2104</v>
      </c>
      <c r="AL693" s="11">
        <v>4</v>
      </c>
      <c r="AM693" s="11" t="s">
        <v>2076</v>
      </c>
      <c r="AN693" s="11" t="s">
        <v>2123</v>
      </c>
      <c r="AO693" s="170" t="s">
        <v>78</v>
      </c>
      <c r="AP693" s="170" t="s">
        <v>949</v>
      </c>
      <c r="AQ693" s="11" t="s">
        <v>23</v>
      </c>
      <c r="AR693" s="11" t="s">
        <v>24</v>
      </c>
      <c r="AS693" s="11" t="s">
        <v>844</v>
      </c>
      <c r="AT693" s="11" t="s">
        <v>22</v>
      </c>
      <c r="AU693" s="84" t="s">
        <v>22</v>
      </c>
      <c r="AV693" s="11" t="s">
        <v>22</v>
      </c>
      <c r="AW693" s="11" t="s">
        <v>22</v>
      </c>
      <c r="AX693" s="11" t="s">
        <v>22</v>
      </c>
      <c r="AY693" s="11" t="s">
        <v>22</v>
      </c>
      <c r="AZ693" s="11" t="s">
        <v>22</v>
      </c>
      <c r="BA693" s="11" t="s">
        <v>22</v>
      </c>
      <c r="BB693" s="11" t="s">
        <v>22</v>
      </c>
      <c r="BC693" s="11">
        <v>4</v>
      </c>
      <c r="BD693" s="58" t="s">
        <v>2072</v>
      </c>
      <c r="BE693" s="11" t="str">
        <f t="shared" si="898"/>
        <v>23,432</v>
      </c>
      <c r="BF693" s="11" t="str">
        <f t="shared" si="899"/>
        <v>14,885</v>
      </c>
      <c r="BG693" s="11" t="str">
        <f t="shared" si="900"/>
        <v>36,887</v>
      </c>
      <c r="BH693" s="11" t="s">
        <v>22</v>
      </c>
      <c r="BI693" s="25" t="s">
        <v>22</v>
      </c>
      <c r="CD693" s="155"/>
      <c r="CH693" s="155" t="s">
        <v>1288</v>
      </c>
      <c r="CI693" s="21"/>
      <c r="CJ693" s="11">
        <v>9</v>
      </c>
      <c r="CL693" s="11" t="s">
        <v>2103</v>
      </c>
      <c r="CM693" s="21" t="s">
        <v>1364</v>
      </c>
      <c r="CN693" s="21" t="s">
        <v>2061</v>
      </c>
      <c r="CO693" s="21">
        <f>1124+1023</f>
        <v>2147</v>
      </c>
      <c r="CP693" s="11">
        <v>64</v>
      </c>
      <c r="CQ693" s="11" t="s">
        <v>2112</v>
      </c>
      <c r="CR693" s="11" t="s">
        <v>2113</v>
      </c>
      <c r="CS693" s="11" t="s">
        <v>2118</v>
      </c>
      <c r="CT693" s="58" t="str">
        <f t="shared" si="903"/>
        <v>59.7</v>
      </c>
      <c r="CU693" s="58" t="str">
        <f t="shared" si="904"/>
        <v>31.7</v>
      </c>
      <c r="CV693" s="152" t="str">
        <f t="shared" si="905"/>
        <v>76.3</v>
      </c>
      <c r="CZ693" s="25"/>
    </row>
    <row r="694" spans="1:105" s="11" customFormat="1">
      <c r="A694" s="11" t="s">
        <v>2082</v>
      </c>
      <c r="K694" s="13"/>
      <c r="L694" s="25"/>
      <c r="N694" s="125"/>
      <c r="Z694" s="25"/>
      <c r="AE694" s="36"/>
      <c r="AI694" s="25"/>
      <c r="AJ694" s="155" t="s">
        <v>27</v>
      </c>
      <c r="AK694" s="11" t="s">
        <v>2102</v>
      </c>
      <c r="AL694" s="11">
        <v>1</v>
      </c>
      <c r="AM694" s="109" t="s">
        <v>2081</v>
      </c>
      <c r="AN694" s="11" t="s">
        <v>1770</v>
      </c>
      <c r="AO694" s="170" t="s">
        <v>78</v>
      </c>
      <c r="AP694" s="170" t="s">
        <v>949</v>
      </c>
      <c r="AQ694" s="11" t="s">
        <v>23</v>
      </c>
      <c r="AR694" s="11" t="s">
        <v>23</v>
      </c>
      <c r="AS694" s="11" t="s">
        <v>844</v>
      </c>
      <c r="AT694" s="11" t="s">
        <v>22</v>
      </c>
      <c r="AU694" s="84" t="s">
        <v>22</v>
      </c>
      <c r="AV694" s="11" t="s">
        <v>22</v>
      </c>
      <c r="AW694" s="11" t="s">
        <v>22</v>
      </c>
      <c r="AX694" s="11" t="s">
        <v>22</v>
      </c>
      <c r="AY694" s="11" t="s">
        <v>22</v>
      </c>
      <c r="AZ694" s="11" t="s">
        <v>22</v>
      </c>
      <c r="BA694" s="11" t="s">
        <v>22</v>
      </c>
      <c r="BB694" s="11" t="s">
        <v>22</v>
      </c>
      <c r="BC694" s="11">
        <v>279</v>
      </c>
      <c r="BD694" s="58" t="s">
        <v>2080</v>
      </c>
      <c r="BE694" s="11" t="str">
        <f t="shared" si="898"/>
        <v>127.8</v>
      </c>
      <c r="BF694" s="11" t="str">
        <f t="shared" si="899"/>
        <v>113.1</v>
      </c>
      <c r="BG694" s="11" t="str">
        <f t="shared" si="900"/>
        <v>144.3</v>
      </c>
      <c r="BH694" s="11" t="s">
        <v>22</v>
      </c>
      <c r="BI694" s="25" t="s">
        <v>22</v>
      </c>
      <c r="CD694" s="155"/>
      <c r="CH694" s="155" t="s">
        <v>1288</v>
      </c>
      <c r="CI694" s="21"/>
      <c r="CJ694" s="11">
        <v>10</v>
      </c>
      <c r="CL694" s="11" t="s">
        <v>2104</v>
      </c>
      <c r="CM694" s="21" t="s">
        <v>1364</v>
      </c>
      <c r="CN694" s="21" t="s">
        <v>2061</v>
      </c>
      <c r="CO694" s="21">
        <f>1530+1594</f>
        <v>3124</v>
      </c>
      <c r="CP694" s="11">
        <v>66</v>
      </c>
      <c r="CQ694" s="11" t="s">
        <v>2114</v>
      </c>
      <c r="CR694" s="11" t="s">
        <v>2115</v>
      </c>
      <c r="CS694" s="11" t="s">
        <v>2119</v>
      </c>
      <c r="CT694" s="58" t="str">
        <f t="shared" si="903"/>
        <v>72.2</v>
      </c>
      <c r="CU694" s="58" t="str">
        <f t="shared" si="904"/>
        <v>50.0</v>
      </c>
      <c r="CV694" s="152" t="str">
        <f t="shared" si="905"/>
        <v>84.6</v>
      </c>
      <c r="CZ694" s="25"/>
    </row>
    <row r="695" spans="1:105" s="11" customFormat="1">
      <c r="A695" s="11" t="s">
        <v>2082</v>
      </c>
      <c r="K695" s="13"/>
      <c r="L695" s="25"/>
      <c r="N695" s="125"/>
      <c r="Z695" s="25"/>
      <c r="AE695" s="36"/>
      <c r="AI695" s="25"/>
      <c r="AJ695" s="155" t="s">
        <v>27</v>
      </c>
      <c r="AK695" s="11" t="s">
        <v>2103</v>
      </c>
      <c r="AL695" s="11">
        <v>2</v>
      </c>
      <c r="AM695" s="109" t="s">
        <v>2081</v>
      </c>
      <c r="AN695" s="11" t="s">
        <v>1770</v>
      </c>
      <c r="AO695" s="170" t="s">
        <v>78</v>
      </c>
      <c r="AP695" s="170" t="s">
        <v>949</v>
      </c>
      <c r="AQ695" s="11" t="s">
        <v>23</v>
      </c>
      <c r="AR695" s="11" t="s">
        <v>23</v>
      </c>
      <c r="AS695" s="11" t="s">
        <v>844</v>
      </c>
      <c r="AT695" s="11" t="s">
        <v>22</v>
      </c>
      <c r="AU695" s="84" t="s">
        <v>22</v>
      </c>
      <c r="AV695" s="11" t="s">
        <v>22</v>
      </c>
      <c r="AW695" s="11" t="s">
        <v>22</v>
      </c>
      <c r="AX695" s="11" t="s">
        <v>22</v>
      </c>
      <c r="AY695" s="11" t="s">
        <v>22</v>
      </c>
      <c r="AZ695" s="11" t="s">
        <v>22</v>
      </c>
      <c r="BA695" s="11" t="s">
        <v>22</v>
      </c>
      <c r="BB695" s="11" t="s">
        <v>22</v>
      </c>
      <c r="BC695" s="11">
        <v>151</v>
      </c>
      <c r="BD695" s="58" t="s">
        <v>2079</v>
      </c>
      <c r="BE695" s="11" t="str">
        <f t="shared" si="898"/>
        <v>182.7</v>
      </c>
      <c r="BF695" s="11" t="str">
        <f t="shared" si="899"/>
        <v>156.0</v>
      </c>
      <c r="BG695" s="11" t="str">
        <f t="shared" si="900"/>
        <v>214.1</v>
      </c>
      <c r="BH695" s="11" t="s">
        <v>22</v>
      </c>
      <c r="BI695" s="25" t="s">
        <v>22</v>
      </c>
      <c r="CD695" s="155"/>
      <c r="CH695" s="155" t="s">
        <v>1288</v>
      </c>
      <c r="CI695" s="21"/>
      <c r="CJ695" s="11">
        <v>11</v>
      </c>
      <c r="CL695" s="11" t="s">
        <v>2105</v>
      </c>
      <c r="CM695" s="21" t="s">
        <v>1364</v>
      </c>
      <c r="CN695" s="21" t="s">
        <v>2061</v>
      </c>
      <c r="CO695" s="21">
        <f>2038+2093</f>
        <v>4131</v>
      </c>
      <c r="CP695" s="11">
        <v>91</v>
      </c>
      <c r="CQ695" s="11" t="s">
        <v>2116</v>
      </c>
      <c r="CR695" s="11" t="s">
        <v>2117</v>
      </c>
      <c r="CS695" s="11" t="s">
        <v>2120</v>
      </c>
      <c r="CT695" s="58" t="str">
        <f t="shared" si="903"/>
        <v>80.0</v>
      </c>
      <c r="CU695" s="58" t="str">
        <f t="shared" si="904"/>
        <v>65.2</v>
      </c>
      <c r="CV695" s="152" t="str">
        <f t="shared" si="905"/>
        <v>88.5</v>
      </c>
      <c r="CZ695" s="25"/>
    </row>
    <row r="696" spans="1:105" s="11" customFormat="1">
      <c r="A696" s="11" t="s">
        <v>2082</v>
      </c>
      <c r="F696" s="109"/>
      <c r="G696" s="109"/>
      <c r="H696" s="109"/>
      <c r="I696" s="109"/>
      <c r="K696" s="13"/>
      <c r="L696" s="25"/>
      <c r="N696" s="125"/>
      <c r="Z696" s="25"/>
      <c r="AE696" s="36"/>
      <c r="AI696" s="25"/>
      <c r="AJ696" s="155" t="s">
        <v>27</v>
      </c>
      <c r="AK696" s="11" t="s">
        <v>2104</v>
      </c>
      <c r="AL696" s="11">
        <v>3</v>
      </c>
      <c r="AM696" s="109" t="s">
        <v>2081</v>
      </c>
      <c r="AN696" s="11" t="s">
        <v>1770</v>
      </c>
      <c r="AO696" s="170" t="s">
        <v>78</v>
      </c>
      <c r="AP696" s="170" t="s">
        <v>949</v>
      </c>
      <c r="AQ696" s="11" t="s">
        <v>23</v>
      </c>
      <c r="AR696" s="11" t="s">
        <v>23</v>
      </c>
      <c r="AS696" s="11" t="s">
        <v>844</v>
      </c>
      <c r="AT696" s="11" t="s">
        <v>22</v>
      </c>
      <c r="AU696" s="84" t="s">
        <v>22</v>
      </c>
      <c r="AV696" s="11" t="s">
        <v>22</v>
      </c>
      <c r="AW696" s="11" t="s">
        <v>22</v>
      </c>
      <c r="AX696" s="11" t="s">
        <v>22</v>
      </c>
      <c r="AY696" s="11" t="s">
        <v>22</v>
      </c>
      <c r="AZ696" s="11" t="s">
        <v>22</v>
      </c>
      <c r="BA696" s="11" t="s">
        <v>22</v>
      </c>
      <c r="BB696" s="11" t="s">
        <v>22</v>
      </c>
      <c r="BC696" s="11">
        <v>224</v>
      </c>
      <c r="BD696" s="58" t="s">
        <v>2078</v>
      </c>
      <c r="BE696" s="11" t="str">
        <f t="shared" si="898"/>
        <v>198.1</v>
      </c>
      <c r="BF696" s="11" t="str">
        <f t="shared" si="899"/>
        <v>176.8</v>
      </c>
      <c r="BG696" s="11" t="str">
        <f t="shared" si="900"/>
        <v>221.9</v>
      </c>
      <c r="BH696" s="11" t="s">
        <v>22</v>
      </c>
      <c r="BI696" s="25" t="s">
        <v>22</v>
      </c>
      <c r="CD696" s="155"/>
      <c r="CE696" s="21"/>
      <c r="CF696" s="21"/>
      <c r="CG696" s="21"/>
      <c r="CH696" s="155" t="s">
        <v>1288</v>
      </c>
      <c r="CJ696" s="11">
        <v>12</v>
      </c>
      <c r="CL696" s="11" t="s">
        <v>2109</v>
      </c>
      <c r="CM696" s="21" t="s">
        <v>1364</v>
      </c>
      <c r="CN696" s="21" t="s">
        <v>2065</v>
      </c>
      <c r="CO696" s="21">
        <f>9257+9237</f>
        <v>18494</v>
      </c>
      <c r="CP696" s="21">
        <v>88</v>
      </c>
      <c r="CQ696" s="21" t="s">
        <v>2089</v>
      </c>
      <c r="CR696" s="21" t="s">
        <v>2090</v>
      </c>
      <c r="CS696" s="11" t="s">
        <v>2091</v>
      </c>
      <c r="CT696" s="58" t="str">
        <f t="shared" si="903"/>
        <v>76.0</v>
      </c>
      <c r="CU696" s="58" t="str">
        <f t="shared" si="904"/>
        <v>59.3</v>
      </c>
      <c r="CV696" s="152" t="str">
        <f t="shared" si="905"/>
        <v>85.9</v>
      </c>
      <c r="CZ696" s="25"/>
    </row>
    <row r="697" spans="1:105" s="11" customFormat="1">
      <c r="A697" s="11" t="s">
        <v>2082</v>
      </c>
      <c r="F697" s="109"/>
      <c r="G697" s="109"/>
      <c r="H697" s="109"/>
      <c r="I697" s="109"/>
      <c r="K697" s="13"/>
      <c r="L697" s="25"/>
      <c r="N697" s="125"/>
      <c r="Z697" s="25"/>
      <c r="AE697" s="36"/>
      <c r="AI697" s="25"/>
      <c r="AJ697" s="155" t="s">
        <v>27</v>
      </c>
      <c r="AK697" s="11" t="s">
        <v>2105</v>
      </c>
      <c r="AL697" s="11">
        <v>4</v>
      </c>
      <c r="AM697" s="109" t="s">
        <v>2081</v>
      </c>
      <c r="AN697" s="11" t="s">
        <v>1770</v>
      </c>
      <c r="AO697" s="170" t="s">
        <v>78</v>
      </c>
      <c r="AP697" s="170" t="s">
        <v>949</v>
      </c>
      <c r="AQ697" s="11" t="s">
        <v>23</v>
      </c>
      <c r="AR697" s="11" t="s">
        <v>23</v>
      </c>
      <c r="AS697" s="11" t="s">
        <v>844</v>
      </c>
      <c r="AT697" s="11" t="s">
        <v>22</v>
      </c>
      <c r="AU697" s="84" t="s">
        <v>22</v>
      </c>
      <c r="AV697" s="11" t="s">
        <v>22</v>
      </c>
      <c r="AW697" s="11" t="s">
        <v>22</v>
      </c>
      <c r="AX697" s="11" t="s">
        <v>22</v>
      </c>
      <c r="AY697" s="11" t="s">
        <v>22</v>
      </c>
      <c r="AZ697" s="11" t="s">
        <v>22</v>
      </c>
      <c r="BA697" s="11" t="s">
        <v>22</v>
      </c>
      <c r="BB697" s="11" t="s">
        <v>22</v>
      </c>
      <c r="BC697" s="11">
        <v>239</v>
      </c>
      <c r="BD697" s="58" t="s">
        <v>2077</v>
      </c>
      <c r="BE697" s="11" t="str">
        <f t="shared" si="898"/>
        <v>237.0</v>
      </c>
      <c r="BF697" s="11" t="str">
        <f t="shared" si="899"/>
        <v>208.5</v>
      </c>
      <c r="BG697" s="11" t="str">
        <f t="shared" si="900"/>
        <v>269.4</v>
      </c>
      <c r="BH697" s="11" t="s">
        <v>22</v>
      </c>
      <c r="BI697" s="25" t="s">
        <v>22</v>
      </c>
      <c r="CD697" s="155"/>
      <c r="CH697" s="155"/>
      <c r="CI697" s="21"/>
      <c r="CN697" s="21"/>
      <c r="CO697" s="21"/>
      <c r="CP697" s="21"/>
      <c r="CV697" s="25"/>
      <c r="CZ697" s="25"/>
    </row>
    <row r="698" spans="1:105" s="11" customFormat="1">
      <c r="A698" s="11" t="s">
        <v>2082</v>
      </c>
      <c r="K698" s="13"/>
      <c r="L698" s="25"/>
      <c r="N698" s="125"/>
      <c r="Z698" s="25"/>
      <c r="AE698" s="36"/>
      <c r="AI698" s="25"/>
      <c r="AJ698" s="11" t="s">
        <v>60</v>
      </c>
      <c r="AK698" s="11" t="s">
        <v>22</v>
      </c>
      <c r="AL698" s="11" t="s">
        <v>22</v>
      </c>
      <c r="AM698" s="11" t="s">
        <v>26</v>
      </c>
      <c r="AN698" s="11" t="s">
        <v>22</v>
      </c>
      <c r="AO698" s="11" t="s">
        <v>22</v>
      </c>
      <c r="AP698" s="11" t="s">
        <v>22</v>
      </c>
      <c r="AQ698" s="11" t="s">
        <v>23</v>
      </c>
      <c r="AR698" s="11" t="s">
        <v>23</v>
      </c>
      <c r="AS698" s="11" t="s">
        <v>22</v>
      </c>
      <c r="AT698" s="11" t="s">
        <v>22</v>
      </c>
      <c r="AU698" s="84" t="s">
        <v>22</v>
      </c>
      <c r="AV698" s="11" t="s">
        <v>22</v>
      </c>
      <c r="AW698" s="11" t="s">
        <v>22</v>
      </c>
      <c r="AX698" s="11" t="s">
        <v>22</v>
      </c>
      <c r="AY698" s="11" t="s">
        <v>22</v>
      </c>
      <c r="AZ698" s="11" t="s">
        <v>22</v>
      </c>
      <c r="BA698" s="11" t="s">
        <v>22</v>
      </c>
      <c r="BB698" s="11" t="s">
        <v>22</v>
      </c>
      <c r="BC698" s="11" t="s">
        <v>22</v>
      </c>
      <c r="BD698" s="11" t="s">
        <v>22</v>
      </c>
      <c r="BE698" s="11" t="s">
        <v>22</v>
      </c>
      <c r="BF698" s="11" t="s">
        <v>22</v>
      </c>
      <c r="BG698" s="11" t="s">
        <v>22</v>
      </c>
      <c r="BH698" s="11" t="s">
        <v>22</v>
      </c>
      <c r="BI698" s="25" t="s">
        <v>22</v>
      </c>
      <c r="CD698" s="155"/>
      <c r="CH698" s="155"/>
      <c r="CI698" s="21"/>
      <c r="CN698" s="21"/>
      <c r="CO698" s="21"/>
      <c r="CP698" s="21"/>
      <c r="CV698" s="25"/>
      <c r="CZ698" s="25"/>
    </row>
    <row r="699" spans="1:105" s="44" customFormat="1">
      <c r="L699" s="45"/>
      <c r="N699" s="127"/>
      <c r="Z699" s="64"/>
      <c r="AE699" s="45"/>
      <c r="AI699" s="45"/>
      <c r="AU699" s="85"/>
      <c r="BI699" s="45"/>
      <c r="CD699" s="157"/>
      <c r="CH699" s="157"/>
      <c r="CV699" s="45"/>
      <c r="CZ699" s="45"/>
    </row>
    <row r="700" spans="1:105" s="94" customFormat="1" ht="16" customHeight="1">
      <c r="A700" s="94" t="s">
        <v>2326</v>
      </c>
      <c r="B700" s="94" t="s">
        <v>119</v>
      </c>
      <c r="C700" s="94" t="s">
        <v>1684</v>
      </c>
      <c r="D700" s="94" t="s">
        <v>2277</v>
      </c>
      <c r="E700" s="94" t="s">
        <v>9</v>
      </c>
      <c r="F700" s="112" t="s">
        <v>2324</v>
      </c>
      <c r="G700" s="109" t="s">
        <v>1265</v>
      </c>
      <c r="H700" s="166" t="s">
        <v>1268</v>
      </c>
      <c r="I700" s="112" t="s">
        <v>2268</v>
      </c>
      <c r="J700" s="104" t="s">
        <v>2269</v>
      </c>
      <c r="K700" s="94" t="s">
        <v>2270</v>
      </c>
      <c r="L700" s="96">
        <v>44271</v>
      </c>
      <c r="M700" s="94" t="s">
        <v>2271</v>
      </c>
      <c r="N700" s="126">
        <v>44006</v>
      </c>
      <c r="O700" s="94" t="s">
        <v>24</v>
      </c>
      <c r="P700" s="94" t="s">
        <v>24</v>
      </c>
      <c r="Q700" s="94" t="s">
        <v>236</v>
      </c>
      <c r="R700" s="94" t="s">
        <v>2272</v>
      </c>
      <c r="S700" s="94" t="s">
        <v>2281</v>
      </c>
      <c r="T700" s="94" t="s">
        <v>23</v>
      </c>
      <c r="U700" s="94" t="s">
        <v>23</v>
      </c>
      <c r="V700" s="121" t="s">
        <v>2280</v>
      </c>
      <c r="W700" s="94" t="s">
        <v>24</v>
      </c>
      <c r="X700" s="94" t="s">
        <v>2273</v>
      </c>
      <c r="Y700" s="94" t="s">
        <v>2274</v>
      </c>
      <c r="Z700" s="98" t="s">
        <v>2275</v>
      </c>
      <c r="AA700" s="94" t="s">
        <v>126</v>
      </c>
      <c r="AB700" s="94" t="s">
        <v>2276</v>
      </c>
      <c r="AC700" s="94" t="s">
        <v>127</v>
      </c>
      <c r="AD700" s="94" t="s">
        <v>2279</v>
      </c>
      <c r="AE700" s="99" t="s">
        <v>2278</v>
      </c>
      <c r="AF700" s="94" t="s">
        <v>2283</v>
      </c>
      <c r="AG700" s="94" t="s">
        <v>2282</v>
      </c>
      <c r="AH700" s="11" t="s">
        <v>452</v>
      </c>
      <c r="AI700" s="119" t="s">
        <v>22</v>
      </c>
      <c r="AJ700" s="160" t="s">
        <v>27</v>
      </c>
      <c r="AK700" s="109" t="s">
        <v>20</v>
      </c>
      <c r="AL700" s="109">
        <v>1</v>
      </c>
      <c r="AM700" s="11" t="s">
        <v>2291</v>
      </c>
      <c r="AN700" s="11" t="s">
        <v>2292</v>
      </c>
      <c r="AO700" s="170" t="s">
        <v>87</v>
      </c>
      <c r="AP700" s="170" t="s">
        <v>87</v>
      </c>
      <c r="AQ700" s="109" t="s">
        <v>23</v>
      </c>
      <c r="AR700" s="109" t="s">
        <v>23</v>
      </c>
      <c r="AS700" s="109" t="s">
        <v>844</v>
      </c>
      <c r="AT700" s="11" t="s">
        <v>22</v>
      </c>
      <c r="AU700" s="84" t="s">
        <v>22</v>
      </c>
      <c r="AV700" s="11" t="s">
        <v>22</v>
      </c>
      <c r="AW700" s="84" t="s">
        <v>22</v>
      </c>
      <c r="AX700" s="109">
        <v>107</v>
      </c>
      <c r="AY700" s="58" t="s">
        <v>2293</v>
      </c>
      <c r="AZ700" s="11" t="str">
        <f t="shared" ref="AZ700" si="906">LEFT(AY700,FIND(" ", AY700)-1)</f>
        <v>20</v>
      </c>
      <c r="BA700" s="11" t="str">
        <f t="shared" ref="BA700" si="907">MID(LEFT(AY700,FIND("–",AY700)-1),FIND("(",AY700)+1,LEN(AY700))</f>
        <v>20</v>
      </c>
      <c r="BB700" s="11" t="str">
        <f t="shared" ref="BB700" si="908">MID(LEFT(AY700,FIND(")",AY700)-1),FIND("–",AY700)+1,LEN(AY700))</f>
        <v>20</v>
      </c>
      <c r="BC700" s="109">
        <v>99</v>
      </c>
      <c r="BD700" s="58" t="s">
        <v>2294</v>
      </c>
      <c r="BE700" s="109" t="str">
        <f t="shared" ref="BE700" si="909">LEFT(BD700,FIND(" ", BD700)-1)</f>
        <v>276.6</v>
      </c>
      <c r="BF700" s="109" t="str">
        <f t="shared" ref="BF700" si="910">MID(LEFT(BD700,FIND("–",BD700)-1),FIND("(",BD700)+1,LEN(BD700))</f>
        <v>124.0</v>
      </c>
      <c r="BG700" s="109" t="str">
        <f t="shared" ref="BG700" si="911">MID(LEFT(BD700,FIND(")",BD700)-1),FIND("–",BD700)+1,LEN(BD700))</f>
        <v>525.5</v>
      </c>
      <c r="BH700" s="109" t="s">
        <v>22</v>
      </c>
      <c r="BI700" s="110" t="s">
        <v>22</v>
      </c>
      <c r="BJ700" s="94" t="s">
        <v>26</v>
      </c>
      <c r="BK700" s="94" t="s">
        <v>22</v>
      </c>
      <c r="BL700" s="94" t="s">
        <v>22</v>
      </c>
      <c r="BM700" s="94" t="s">
        <v>22</v>
      </c>
      <c r="BN700" s="94" t="s">
        <v>22</v>
      </c>
      <c r="BO700" s="94" t="s">
        <v>22</v>
      </c>
      <c r="BP700" s="94" t="s">
        <v>22</v>
      </c>
      <c r="BQ700" s="94" t="s">
        <v>22</v>
      </c>
      <c r="BR700" s="94" t="s">
        <v>22</v>
      </c>
      <c r="BS700" s="94" t="s">
        <v>22</v>
      </c>
      <c r="BT700" s="94" t="s">
        <v>22</v>
      </c>
      <c r="BU700" s="94" t="s">
        <v>22</v>
      </c>
      <c r="BV700" s="94" t="s">
        <v>22</v>
      </c>
      <c r="BW700" s="94" t="s">
        <v>22</v>
      </c>
      <c r="BX700" s="94" t="s">
        <v>22</v>
      </c>
      <c r="BY700" s="94" t="s">
        <v>22</v>
      </c>
      <c r="BZ700" s="94" t="s">
        <v>22</v>
      </c>
      <c r="CA700" s="94" t="s">
        <v>22</v>
      </c>
      <c r="CB700" s="94" t="s">
        <v>22</v>
      </c>
      <c r="CC700" s="94" t="s">
        <v>22</v>
      </c>
      <c r="CD700" s="155" t="s">
        <v>1333</v>
      </c>
      <c r="CE700" s="11" t="s">
        <v>2284</v>
      </c>
      <c r="CF700" s="94" t="s">
        <v>2288</v>
      </c>
      <c r="CG700" s="94">
        <v>82</v>
      </c>
      <c r="CH700" s="103" t="s">
        <v>1288</v>
      </c>
      <c r="CI700" s="94" t="s">
        <v>2323</v>
      </c>
      <c r="CJ700" s="94">
        <v>1</v>
      </c>
      <c r="CK700" s="94" t="s">
        <v>2336</v>
      </c>
      <c r="CL700" s="94" t="s">
        <v>2334</v>
      </c>
      <c r="CM700" s="121" t="s">
        <v>1364</v>
      </c>
      <c r="CN700" s="121" t="s">
        <v>1364</v>
      </c>
      <c r="CO700" s="121">
        <f>717+750</f>
        <v>1467</v>
      </c>
      <c r="CP700" s="94">
        <v>42</v>
      </c>
      <c r="CQ700" s="94" t="s">
        <v>2310</v>
      </c>
      <c r="CR700" s="94" t="s">
        <v>2311</v>
      </c>
      <c r="CS700" s="94" t="s">
        <v>2312</v>
      </c>
      <c r="CT700" s="102" t="str">
        <f>LEFT(CS700,FIND(" ", CS700)-1)</f>
        <v>21.9</v>
      </c>
      <c r="CU700" s="15">
        <v>-10</v>
      </c>
      <c r="CV700" s="153" t="str">
        <f t="shared" ref="CV700:CV703" si="912">MID(LEFT(CS700,FIND(")",CS700)-1),FIND("–",CS700)+1,LEN(CS700))</f>
        <v>59.8</v>
      </c>
      <c r="CW700" s="103" t="s">
        <v>2308</v>
      </c>
      <c r="CX700" s="94" t="s">
        <v>22</v>
      </c>
      <c r="CY700" s="94" t="s">
        <v>2332</v>
      </c>
      <c r="CZ700" s="98" t="s">
        <v>1262</v>
      </c>
      <c r="DA700" s="94" t="s">
        <v>68</v>
      </c>
    </row>
    <row r="701" spans="1:105" s="11" customFormat="1" ht="16" customHeight="1">
      <c r="A701" s="11" t="s">
        <v>2326</v>
      </c>
      <c r="F701" s="109"/>
      <c r="G701" s="109"/>
      <c r="H701" s="166"/>
      <c r="I701" s="109"/>
      <c r="K701" s="13"/>
      <c r="L701" s="25"/>
      <c r="N701" s="125"/>
      <c r="Z701" s="25"/>
      <c r="AE701" s="36"/>
      <c r="AI701" s="25"/>
      <c r="AJ701" s="160" t="s">
        <v>27</v>
      </c>
      <c r="AK701" s="109" t="s">
        <v>2295</v>
      </c>
      <c r="AL701" s="109">
        <v>1</v>
      </c>
      <c r="AM701" s="11" t="s">
        <v>2298</v>
      </c>
      <c r="AN701" s="11" t="s">
        <v>2299</v>
      </c>
      <c r="AO701" s="170" t="s">
        <v>2239</v>
      </c>
      <c r="AP701" s="170" t="s">
        <v>2240</v>
      </c>
      <c r="AQ701" s="11" t="s">
        <v>24</v>
      </c>
      <c r="AR701" s="11" t="s">
        <v>23</v>
      </c>
      <c r="AS701" s="109" t="s">
        <v>487</v>
      </c>
      <c r="AT701" s="11" t="s">
        <v>22</v>
      </c>
      <c r="AU701" s="84" t="s">
        <v>22</v>
      </c>
      <c r="AV701" s="11" t="s">
        <v>22</v>
      </c>
      <c r="AW701" s="84" t="s">
        <v>22</v>
      </c>
      <c r="AX701" s="11" t="s">
        <v>22</v>
      </c>
      <c r="AY701" s="84" t="s">
        <v>22</v>
      </c>
      <c r="AZ701" s="84" t="s">
        <v>22</v>
      </c>
      <c r="BA701" s="84" t="s">
        <v>22</v>
      </c>
      <c r="BB701" s="84" t="s">
        <v>22</v>
      </c>
      <c r="BC701" s="11">
        <v>13</v>
      </c>
      <c r="BD701" s="58" t="s">
        <v>2300</v>
      </c>
      <c r="BE701" s="109" t="str">
        <f t="shared" ref="BE701:BE705" si="913">LEFT(BD701,FIND(" ", BD701)-1)</f>
        <v>297</v>
      </c>
      <c r="BF701" s="109" t="str">
        <f t="shared" ref="BF701:BF705" si="914">MID(LEFT(BD701,FIND("–",BD701)-1),FIND("(",BD701)+1,LEN(BD701))</f>
        <v>67</v>
      </c>
      <c r="BG701" s="109" t="str">
        <f t="shared" ref="BG701:BG705" si="915">MID(LEFT(BD701,FIND(")",BD701)-1),FIND("–",BD701)+1,LEN(BD701))</f>
        <v>2,097</v>
      </c>
      <c r="BH701" s="109" t="s">
        <v>22</v>
      </c>
      <c r="BI701" s="110" t="s">
        <v>22</v>
      </c>
      <c r="CD701" s="155" t="s">
        <v>1335</v>
      </c>
      <c r="CE701" s="11" t="s">
        <v>2285</v>
      </c>
      <c r="CF701" s="11" t="s">
        <v>2289</v>
      </c>
      <c r="CG701" s="11">
        <v>15</v>
      </c>
      <c r="CH701" s="155" t="s">
        <v>1288</v>
      </c>
      <c r="CJ701" s="11">
        <v>2</v>
      </c>
      <c r="CL701" s="11" t="s">
        <v>1436</v>
      </c>
      <c r="CM701" s="21" t="s">
        <v>1364</v>
      </c>
      <c r="CN701" s="21" t="s">
        <v>1364</v>
      </c>
      <c r="CO701" s="21">
        <f>865+884</f>
        <v>1749</v>
      </c>
      <c r="CP701" s="11">
        <v>46</v>
      </c>
      <c r="CQ701" s="11" t="s">
        <v>2313</v>
      </c>
      <c r="CR701" s="11" t="s">
        <v>2314</v>
      </c>
      <c r="CS701" s="11" t="s">
        <v>2315</v>
      </c>
      <c r="CT701" s="58" t="str">
        <f t="shared" ref="CT701:CT703" si="916">LEFT(CS701,FIND(" ", CS701)-1)</f>
        <v>10.6</v>
      </c>
      <c r="CU701" s="15">
        <v>-10</v>
      </c>
      <c r="CV701" s="152" t="str">
        <f t="shared" si="912"/>
        <v>52.2</v>
      </c>
      <c r="CW701" s="11" t="s">
        <v>2307</v>
      </c>
      <c r="CZ701" s="25"/>
    </row>
    <row r="702" spans="1:105" s="11" customFormat="1" ht="16" customHeight="1">
      <c r="A702" s="11" t="s">
        <v>2326</v>
      </c>
      <c r="F702" s="109"/>
      <c r="G702" s="109"/>
      <c r="H702" s="166"/>
      <c r="I702" s="109"/>
      <c r="K702" s="13"/>
      <c r="L702" s="25"/>
      <c r="N702" s="125"/>
      <c r="Z702" s="25"/>
      <c r="AE702" s="36"/>
      <c r="AI702" s="25"/>
      <c r="AJ702" s="160" t="s">
        <v>27</v>
      </c>
      <c r="AK702" s="109" t="s">
        <v>2297</v>
      </c>
      <c r="AL702" s="11">
        <v>2</v>
      </c>
      <c r="AM702" s="11" t="s">
        <v>2298</v>
      </c>
      <c r="AN702" s="11" t="s">
        <v>2299</v>
      </c>
      <c r="AO702" s="170" t="s">
        <v>2239</v>
      </c>
      <c r="AP702" s="170" t="s">
        <v>2240</v>
      </c>
      <c r="AQ702" s="11" t="s">
        <v>24</v>
      </c>
      <c r="AR702" s="11" t="s">
        <v>23</v>
      </c>
      <c r="AS702" s="109" t="s">
        <v>487</v>
      </c>
      <c r="AT702" s="11" t="s">
        <v>22</v>
      </c>
      <c r="AU702" s="84" t="s">
        <v>22</v>
      </c>
      <c r="AV702" s="11" t="s">
        <v>22</v>
      </c>
      <c r="AW702" s="84" t="s">
        <v>22</v>
      </c>
      <c r="AX702" s="11" t="s">
        <v>22</v>
      </c>
      <c r="AY702" s="84" t="s">
        <v>22</v>
      </c>
      <c r="AZ702" s="84" t="s">
        <v>22</v>
      </c>
      <c r="BA702" s="84" t="s">
        <v>22</v>
      </c>
      <c r="BB702" s="84" t="s">
        <v>22</v>
      </c>
      <c r="BC702" s="11">
        <v>13</v>
      </c>
      <c r="BD702" s="58" t="s">
        <v>2301</v>
      </c>
      <c r="BE702" s="109" t="str">
        <f t="shared" si="913"/>
        <v>85</v>
      </c>
      <c r="BF702" s="109" t="str">
        <f t="shared" si="914"/>
        <v>50</v>
      </c>
      <c r="BG702" s="109" t="str">
        <f t="shared" si="915"/>
        <v>161</v>
      </c>
      <c r="BH702" s="109" t="s">
        <v>22</v>
      </c>
      <c r="BI702" s="110" t="s">
        <v>22</v>
      </c>
      <c r="CD702" s="155" t="s">
        <v>1278</v>
      </c>
      <c r="CE702" s="11" t="s">
        <v>2286</v>
      </c>
      <c r="CF702" s="11" t="s">
        <v>2290</v>
      </c>
      <c r="CG702" s="11">
        <v>3</v>
      </c>
      <c r="CH702" s="155" t="s">
        <v>1288</v>
      </c>
      <c r="CJ702" s="11">
        <v>3</v>
      </c>
      <c r="CL702" s="21" t="s">
        <v>2333</v>
      </c>
      <c r="CM702" s="21" t="s">
        <v>1364</v>
      </c>
      <c r="CN702" s="21" t="s">
        <v>2319</v>
      </c>
      <c r="CO702" s="21">
        <f>714+750</f>
        <v>1464</v>
      </c>
      <c r="CP702" s="11">
        <v>39</v>
      </c>
      <c r="CQ702" s="11" t="s">
        <v>2316</v>
      </c>
      <c r="CR702" s="11" t="s">
        <v>2317</v>
      </c>
      <c r="CS702" s="11" t="s">
        <v>2318</v>
      </c>
      <c r="CT702" s="58" t="str">
        <f t="shared" si="916"/>
        <v>10.4</v>
      </c>
      <c r="CU702" s="15">
        <v>-10</v>
      </c>
      <c r="CV702" s="152" t="str">
        <f t="shared" si="912"/>
        <v>54.8</v>
      </c>
      <c r="CW702" s="155" t="s">
        <v>2309</v>
      </c>
      <c r="CZ702" s="25"/>
    </row>
    <row r="703" spans="1:105" s="11" customFormat="1">
      <c r="A703" s="11" t="s">
        <v>2326</v>
      </c>
      <c r="F703" s="109"/>
      <c r="I703" s="109"/>
      <c r="K703" s="13"/>
      <c r="L703" s="25"/>
      <c r="N703" s="125"/>
      <c r="Z703" s="25"/>
      <c r="AE703" s="36"/>
      <c r="AI703" s="25"/>
      <c r="AJ703" s="160" t="s">
        <v>27</v>
      </c>
      <c r="AK703" s="109" t="s">
        <v>2296</v>
      </c>
      <c r="AL703" s="11">
        <v>3</v>
      </c>
      <c r="AM703" s="11" t="s">
        <v>2298</v>
      </c>
      <c r="AN703" s="11" t="s">
        <v>2299</v>
      </c>
      <c r="AO703" s="170" t="s">
        <v>2239</v>
      </c>
      <c r="AP703" s="170" t="s">
        <v>2240</v>
      </c>
      <c r="AQ703" s="11" t="s">
        <v>24</v>
      </c>
      <c r="AR703" s="11" t="s">
        <v>23</v>
      </c>
      <c r="AS703" s="109" t="s">
        <v>487</v>
      </c>
      <c r="AT703" s="11" t="s">
        <v>22</v>
      </c>
      <c r="AU703" s="84" t="s">
        <v>22</v>
      </c>
      <c r="AV703" s="11" t="s">
        <v>22</v>
      </c>
      <c r="AW703" s="84" t="s">
        <v>22</v>
      </c>
      <c r="AX703" s="11" t="s">
        <v>22</v>
      </c>
      <c r="AY703" s="84" t="s">
        <v>22</v>
      </c>
      <c r="AZ703" s="84" t="s">
        <v>22</v>
      </c>
      <c r="BA703" s="84" t="s">
        <v>22</v>
      </c>
      <c r="BB703" s="84" t="s">
        <v>22</v>
      </c>
      <c r="BC703" s="11">
        <v>13</v>
      </c>
      <c r="BD703" s="58" t="s">
        <v>2302</v>
      </c>
      <c r="BE703" s="109" t="str">
        <f t="shared" si="913"/>
        <v>74</v>
      </c>
      <c r="BF703" s="109" t="str">
        <f t="shared" si="914"/>
        <v>50</v>
      </c>
      <c r="BG703" s="109" t="str">
        <f t="shared" si="915"/>
        <v>94</v>
      </c>
      <c r="BH703" s="109" t="s">
        <v>22</v>
      </c>
      <c r="BI703" s="110" t="s">
        <v>22</v>
      </c>
      <c r="CD703" s="155" t="s">
        <v>1281</v>
      </c>
      <c r="CE703" s="21" t="s">
        <v>2287</v>
      </c>
      <c r="CF703" s="21" t="s">
        <v>1368</v>
      </c>
      <c r="CG703" s="21">
        <v>65</v>
      </c>
      <c r="CH703" s="155" t="s">
        <v>1288</v>
      </c>
      <c r="CJ703" s="11">
        <v>4</v>
      </c>
      <c r="CL703" s="11" t="s">
        <v>2335</v>
      </c>
      <c r="CM703" s="21" t="s">
        <v>1364</v>
      </c>
      <c r="CN703" s="21" t="s">
        <v>2319</v>
      </c>
      <c r="CO703" s="21">
        <f>776+804</f>
        <v>1580</v>
      </c>
      <c r="CP703" s="21">
        <v>9</v>
      </c>
      <c r="CQ703" s="21" t="s">
        <v>2320</v>
      </c>
      <c r="CR703" s="21" t="s">
        <v>2321</v>
      </c>
      <c r="CS703" s="11" t="s">
        <v>2322</v>
      </c>
      <c r="CT703" s="58" t="str">
        <f t="shared" si="916"/>
        <v>72.8</v>
      </c>
      <c r="CU703" s="15">
        <v>-10</v>
      </c>
      <c r="CV703" s="152" t="str">
        <f t="shared" si="912"/>
        <v>97.2</v>
      </c>
      <c r="CW703" s="155" t="s">
        <v>2327</v>
      </c>
      <c r="CZ703" s="25"/>
    </row>
    <row r="704" spans="1:105" s="11" customFormat="1">
      <c r="A704" s="11" t="s">
        <v>2326</v>
      </c>
      <c r="F704" s="109"/>
      <c r="G704" s="109"/>
      <c r="H704" s="109"/>
      <c r="I704" s="109"/>
      <c r="K704" s="13"/>
      <c r="L704" s="25"/>
      <c r="N704" s="125"/>
      <c r="Z704" s="25"/>
      <c r="AE704" s="36"/>
      <c r="AI704" s="25"/>
      <c r="AJ704" s="160" t="s">
        <v>27</v>
      </c>
      <c r="AK704" s="109" t="s">
        <v>2295</v>
      </c>
      <c r="AL704" s="109">
        <v>1</v>
      </c>
      <c r="AM704" s="11" t="s">
        <v>2303</v>
      </c>
      <c r="AN704" s="11" t="s">
        <v>2304</v>
      </c>
      <c r="AO704" s="11" t="s">
        <v>2192</v>
      </c>
      <c r="AP704" s="11" t="s">
        <v>2193</v>
      </c>
      <c r="AQ704" s="11" t="s">
        <v>24</v>
      </c>
      <c r="AR704" s="11" t="s">
        <v>23</v>
      </c>
      <c r="AS704" s="109" t="s">
        <v>487</v>
      </c>
      <c r="AT704" s="11" t="s">
        <v>22</v>
      </c>
      <c r="AU704" s="84" t="s">
        <v>22</v>
      </c>
      <c r="AV704" s="11" t="s">
        <v>22</v>
      </c>
      <c r="AW704" s="84" t="s">
        <v>22</v>
      </c>
      <c r="AX704" s="11" t="s">
        <v>22</v>
      </c>
      <c r="AY704" s="84" t="s">
        <v>22</v>
      </c>
      <c r="AZ704" s="84" t="s">
        <v>22</v>
      </c>
      <c r="BA704" s="84" t="s">
        <v>22</v>
      </c>
      <c r="BB704" s="84" t="s">
        <v>22</v>
      </c>
      <c r="BC704" s="11">
        <v>13</v>
      </c>
      <c r="BD704" s="58" t="s">
        <v>2305</v>
      </c>
      <c r="BE704" s="109" t="str">
        <f t="shared" si="913"/>
        <v>22</v>
      </c>
      <c r="BF704" s="109" t="str">
        <f t="shared" si="914"/>
        <v>8</v>
      </c>
      <c r="BG704" s="109" t="str">
        <f t="shared" si="915"/>
        <v>57</v>
      </c>
      <c r="BH704" s="109" t="s">
        <v>22</v>
      </c>
      <c r="BI704" s="110" t="s">
        <v>22</v>
      </c>
      <c r="CD704" s="155"/>
      <c r="CF704" s="11" t="s">
        <v>1370</v>
      </c>
      <c r="CG704" s="11">
        <v>17</v>
      </c>
      <c r="CH704" s="162"/>
      <c r="CI704" s="21"/>
      <c r="CM704" s="21"/>
      <c r="CN704" s="21"/>
      <c r="CO704" s="21"/>
      <c r="CW704" s="155" t="s">
        <v>2328</v>
      </c>
      <c r="CZ704" s="25"/>
    </row>
    <row r="705" spans="1:105" s="11" customFormat="1">
      <c r="A705" s="11" t="s">
        <v>2326</v>
      </c>
      <c r="K705" s="13"/>
      <c r="L705" s="25"/>
      <c r="N705" s="125"/>
      <c r="Z705" s="25"/>
      <c r="AE705" s="36"/>
      <c r="AI705" s="25"/>
      <c r="AJ705" s="160" t="s">
        <v>27</v>
      </c>
      <c r="AK705" s="109" t="s">
        <v>2296</v>
      </c>
      <c r="AL705" s="11">
        <v>2</v>
      </c>
      <c r="AM705" s="11" t="s">
        <v>2303</v>
      </c>
      <c r="AN705" s="11" t="s">
        <v>2304</v>
      </c>
      <c r="AO705" s="11" t="s">
        <v>2192</v>
      </c>
      <c r="AP705" s="11" t="s">
        <v>2193</v>
      </c>
      <c r="AQ705" s="11" t="s">
        <v>24</v>
      </c>
      <c r="AR705" s="11" t="s">
        <v>23</v>
      </c>
      <c r="AS705" s="109" t="s">
        <v>487</v>
      </c>
      <c r="AT705" s="11" t="s">
        <v>22</v>
      </c>
      <c r="AU705" s="84" t="s">
        <v>22</v>
      </c>
      <c r="AV705" s="11" t="s">
        <v>22</v>
      </c>
      <c r="AW705" s="84" t="s">
        <v>22</v>
      </c>
      <c r="AX705" s="11" t="s">
        <v>22</v>
      </c>
      <c r="AY705" s="84" t="s">
        <v>22</v>
      </c>
      <c r="AZ705" s="84" t="s">
        <v>22</v>
      </c>
      <c r="BA705" s="84" t="s">
        <v>22</v>
      </c>
      <c r="BB705" s="84" t="s">
        <v>22</v>
      </c>
      <c r="BC705" s="11">
        <v>13</v>
      </c>
      <c r="BD705" s="58" t="s">
        <v>2306</v>
      </c>
      <c r="BE705" s="109" t="str">
        <f t="shared" si="913"/>
        <v>2</v>
      </c>
      <c r="BF705" s="109" t="str">
        <f t="shared" si="914"/>
        <v>1</v>
      </c>
      <c r="BG705" s="109" t="str">
        <f t="shared" si="915"/>
        <v>4</v>
      </c>
      <c r="BH705" s="109" t="s">
        <v>22</v>
      </c>
      <c r="BI705" s="110" t="s">
        <v>22</v>
      </c>
      <c r="CD705" s="155"/>
      <c r="CF705" s="11" t="s">
        <v>1367</v>
      </c>
      <c r="CG705" s="11">
        <v>16</v>
      </c>
      <c r="CH705" s="162"/>
      <c r="CI705" s="21"/>
      <c r="CM705" s="21"/>
      <c r="CN705" s="21"/>
      <c r="CO705" s="21"/>
      <c r="CW705" s="155" t="s">
        <v>2329</v>
      </c>
      <c r="CZ705" s="25"/>
    </row>
    <row r="706" spans="1:105" s="11" customFormat="1">
      <c r="A706" s="11" t="s">
        <v>2326</v>
      </c>
      <c r="K706" s="13"/>
      <c r="L706" s="25"/>
      <c r="N706" s="125"/>
      <c r="Z706" s="25"/>
      <c r="AE706" s="36"/>
      <c r="AI706" s="25"/>
      <c r="AJ706" s="151" t="s">
        <v>60</v>
      </c>
      <c r="AK706" s="151" t="s">
        <v>22</v>
      </c>
      <c r="AL706" s="151" t="s">
        <v>22</v>
      </c>
      <c r="AM706" s="151" t="s">
        <v>26</v>
      </c>
      <c r="AN706" s="151" t="s">
        <v>22</v>
      </c>
      <c r="AO706" s="151" t="s">
        <v>22</v>
      </c>
      <c r="AP706" s="151" t="s">
        <v>22</v>
      </c>
      <c r="AQ706" s="151" t="s">
        <v>23</v>
      </c>
      <c r="AR706" s="151" t="s">
        <v>23</v>
      </c>
      <c r="AS706" s="151" t="s">
        <v>22</v>
      </c>
      <c r="AT706" s="151" t="s">
        <v>22</v>
      </c>
      <c r="AU706" s="197" t="s">
        <v>22</v>
      </c>
      <c r="AV706" s="151" t="s">
        <v>22</v>
      </c>
      <c r="AW706" s="151" t="s">
        <v>22</v>
      </c>
      <c r="AX706" s="151" t="s">
        <v>22</v>
      </c>
      <c r="AY706" s="151" t="s">
        <v>22</v>
      </c>
      <c r="AZ706" s="151" t="s">
        <v>22</v>
      </c>
      <c r="BA706" s="151" t="s">
        <v>22</v>
      </c>
      <c r="BB706" s="151" t="s">
        <v>22</v>
      </c>
      <c r="BC706" s="151" t="s">
        <v>22</v>
      </c>
      <c r="BD706" s="151" t="s">
        <v>22</v>
      </c>
      <c r="BE706" s="151" t="s">
        <v>22</v>
      </c>
      <c r="BF706" s="151" t="s">
        <v>22</v>
      </c>
      <c r="BG706" s="151" t="s">
        <v>22</v>
      </c>
      <c r="BH706" s="151" t="s">
        <v>22</v>
      </c>
      <c r="BI706" s="198" t="s">
        <v>22</v>
      </c>
      <c r="CD706" s="155"/>
      <c r="CF706" s="11" t="s">
        <v>1371</v>
      </c>
      <c r="CG706" s="11">
        <v>2</v>
      </c>
      <c r="CH706" s="162"/>
      <c r="CI706" s="21"/>
      <c r="CM706" s="21"/>
      <c r="CN706" s="21"/>
      <c r="CO706" s="21"/>
      <c r="CW706" s="155" t="s">
        <v>2330</v>
      </c>
      <c r="CZ706" s="25"/>
    </row>
    <row r="707" spans="1:105" s="11" customFormat="1">
      <c r="A707" s="11" t="s">
        <v>2326</v>
      </c>
      <c r="F707" s="109"/>
      <c r="G707" s="109"/>
      <c r="H707" s="109"/>
      <c r="I707" s="109"/>
      <c r="K707" s="13"/>
      <c r="L707" s="25"/>
      <c r="N707" s="125"/>
      <c r="Z707" s="25"/>
      <c r="AE707" s="36"/>
      <c r="AI707" s="25"/>
      <c r="AJ707" s="155"/>
      <c r="AO707" s="170"/>
      <c r="AP707" s="170"/>
      <c r="AU707" s="84"/>
      <c r="BI707" s="25"/>
      <c r="CD707" s="155"/>
      <c r="CE707" s="21"/>
      <c r="CF707" s="21"/>
      <c r="CG707" s="21"/>
      <c r="CH707" s="162"/>
      <c r="CI707" s="21"/>
      <c r="CM707" s="21"/>
      <c r="CN707" s="21"/>
      <c r="CO707" s="21"/>
      <c r="CW707" s="155" t="s">
        <v>2331</v>
      </c>
      <c r="CZ707" s="25"/>
    </row>
    <row r="708" spans="1:105" s="44" customFormat="1">
      <c r="L708" s="45"/>
      <c r="N708" s="127"/>
      <c r="Z708" s="64"/>
      <c r="AE708" s="45"/>
      <c r="AI708" s="45"/>
      <c r="AU708" s="85"/>
      <c r="BI708" s="45"/>
      <c r="CD708" s="157"/>
      <c r="CH708" s="157"/>
      <c r="CV708" s="45"/>
      <c r="CZ708" s="45"/>
    </row>
    <row r="709" spans="1:105" s="94" customFormat="1" ht="16" customHeight="1">
      <c r="A709" s="94" t="s">
        <v>2436</v>
      </c>
      <c r="B709" s="94" t="s">
        <v>119</v>
      </c>
      <c r="C709" s="94" t="s">
        <v>1684</v>
      </c>
      <c r="D709" s="94" t="s">
        <v>2034</v>
      </c>
      <c r="E709" s="94" t="s">
        <v>2437</v>
      </c>
      <c r="F709" s="112" t="s">
        <v>2324</v>
      </c>
      <c r="G709" s="109" t="s">
        <v>1073</v>
      </c>
      <c r="H709" s="166" t="s">
        <v>1074</v>
      </c>
      <c r="I709" s="112" t="s">
        <v>2438</v>
      </c>
      <c r="J709" s="104" t="s">
        <v>2439</v>
      </c>
      <c r="K709" s="94" t="s">
        <v>2440</v>
      </c>
      <c r="L709" s="96">
        <v>44285</v>
      </c>
      <c r="M709" s="94" t="s">
        <v>2441</v>
      </c>
      <c r="N709" s="126">
        <v>43982</v>
      </c>
      <c r="O709" s="94" t="s">
        <v>24</v>
      </c>
      <c r="P709" s="94" t="s">
        <v>24</v>
      </c>
      <c r="Q709" s="94" t="s">
        <v>155</v>
      </c>
      <c r="R709" s="94" t="s">
        <v>73</v>
      </c>
      <c r="S709" s="94" t="s">
        <v>2447</v>
      </c>
      <c r="T709" s="94" t="s">
        <v>23</v>
      </c>
      <c r="U709" s="94" t="s">
        <v>2444</v>
      </c>
      <c r="V709" s="121" t="s">
        <v>2445</v>
      </c>
      <c r="W709" s="94" t="s">
        <v>24</v>
      </c>
      <c r="X709" s="94" t="s">
        <v>104</v>
      </c>
      <c r="Y709" s="94" t="s">
        <v>961</v>
      </c>
      <c r="Z709" s="98" t="s">
        <v>2446</v>
      </c>
      <c r="AA709" s="94" t="s">
        <v>126</v>
      </c>
      <c r="AB709" s="94">
        <v>2</v>
      </c>
      <c r="AC709" s="94" t="s">
        <v>127</v>
      </c>
      <c r="AD709" s="94" t="s">
        <v>2448</v>
      </c>
      <c r="AE709" s="99" t="s">
        <v>2449</v>
      </c>
      <c r="AF709" s="94" t="s">
        <v>26</v>
      </c>
      <c r="AG709" s="94" t="s">
        <v>26</v>
      </c>
      <c r="AH709" s="94" t="s">
        <v>26</v>
      </c>
      <c r="AI709" s="119" t="s">
        <v>2450</v>
      </c>
      <c r="AJ709" s="103" t="s">
        <v>27</v>
      </c>
      <c r="AK709" s="94" t="s">
        <v>2456</v>
      </c>
      <c r="AL709" s="94">
        <v>1</v>
      </c>
      <c r="AM709" s="170" t="s">
        <v>2303</v>
      </c>
      <c r="AN709" s="109" t="s">
        <v>2485</v>
      </c>
      <c r="AO709" s="11" t="s">
        <v>2479</v>
      </c>
      <c r="AP709" s="11" t="s">
        <v>2480</v>
      </c>
      <c r="AQ709" s="94" t="s">
        <v>23</v>
      </c>
      <c r="AR709" s="94" t="s">
        <v>23</v>
      </c>
      <c r="AS709" s="94" t="s">
        <v>965</v>
      </c>
      <c r="AT709" s="94" t="s">
        <v>22</v>
      </c>
      <c r="AU709" s="106" t="s">
        <v>22</v>
      </c>
      <c r="AV709" s="94" t="s">
        <v>22</v>
      </c>
      <c r="AW709" s="94" t="s">
        <v>22</v>
      </c>
      <c r="AX709" s="94" t="s">
        <v>22</v>
      </c>
      <c r="AY709" s="94" t="s">
        <v>22</v>
      </c>
      <c r="AZ709" s="94" t="s">
        <v>22</v>
      </c>
      <c r="BA709" s="94" t="s">
        <v>22</v>
      </c>
      <c r="BB709" s="94" t="s">
        <v>22</v>
      </c>
      <c r="BC709" s="94">
        <v>49</v>
      </c>
      <c r="BD709" s="102" t="s">
        <v>2481</v>
      </c>
      <c r="BE709" s="109" t="str">
        <f t="shared" ref="BE709:BE710" si="917">LEFT(BD709,FIND(" ", BD709)-1)</f>
        <v>58</v>
      </c>
      <c r="BF709" s="109" t="str">
        <f t="shared" ref="BF709:BF710" si="918">MID(LEFT(BD709,FIND("–",BD709)-1),FIND("(",BD709)+1,LEN(BD709))</f>
        <v>44</v>
      </c>
      <c r="BG709" s="109" t="str">
        <f t="shared" ref="BG709:BG710" si="919">MID(LEFT(BD709,FIND(")",BD709)-1),FIND("–",BD709)+1,LEN(BD709))</f>
        <v>77</v>
      </c>
      <c r="BH709" s="94" t="s">
        <v>22</v>
      </c>
      <c r="BI709" s="98" t="s">
        <v>22</v>
      </c>
      <c r="BJ709" s="94" t="s">
        <v>26</v>
      </c>
      <c r="BK709" s="94" t="s">
        <v>22</v>
      </c>
      <c r="BL709" s="94" t="s">
        <v>22</v>
      </c>
      <c r="BM709" s="94" t="s">
        <v>22</v>
      </c>
      <c r="BN709" s="94" t="s">
        <v>22</v>
      </c>
      <c r="BO709" s="94" t="s">
        <v>22</v>
      </c>
      <c r="BP709" s="94" t="s">
        <v>22</v>
      </c>
      <c r="BQ709" s="94" t="s">
        <v>22</v>
      </c>
      <c r="BR709" s="94" t="s">
        <v>22</v>
      </c>
      <c r="BS709" s="94" t="s">
        <v>22</v>
      </c>
      <c r="BT709" s="94" t="s">
        <v>22</v>
      </c>
      <c r="BU709" s="94" t="s">
        <v>22</v>
      </c>
      <c r="BV709" s="94" t="s">
        <v>22</v>
      </c>
      <c r="BW709" s="94" t="s">
        <v>22</v>
      </c>
      <c r="BX709" s="94" t="s">
        <v>22</v>
      </c>
      <c r="BY709" s="94" t="s">
        <v>22</v>
      </c>
      <c r="BZ709" s="94" t="s">
        <v>22</v>
      </c>
      <c r="CA709" s="94" t="s">
        <v>22</v>
      </c>
      <c r="CB709" s="94" t="s">
        <v>22</v>
      </c>
      <c r="CC709" s="94" t="s">
        <v>22</v>
      </c>
      <c r="CD709" s="155" t="s">
        <v>1333</v>
      </c>
      <c r="CE709" s="11" t="s">
        <v>2451</v>
      </c>
      <c r="CF709" s="94" t="s">
        <v>1373</v>
      </c>
      <c r="CG709" s="94">
        <v>78</v>
      </c>
      <c r="CH709" s="103" t="s">
        <v>1288</v>
      </c>
      <c r="CI709" s="94" t="s">
        <v>2088</v>
      </c>
      <c r="CJ709" s="94">
        <v>1</v>
      </c>
      <c r="CK709" s="94" t="s">
        <v>2484</v>
      </c>
      <c r="CL709" s="94" t="s">
        <v>2458</v>
      </c>
      <c r="CM709" s="121" t="s">
        <v>1364</v>
      </c>
      <c r="CN709" s="121" t="s">
        <v>1364</v>
      </c>
      <c r="CO709" s="121">
        <f>4244+4290</f>
        <v>8534</v>
      </c>
      <c r="CP709" s="121">
        <v>269</v>
      </c>
      <c r="CQ709" s="94" t="s">
        <v>2459</v>
      </c>
      <c r="CR709" s="94" t="s">
        <v>2464</v>
      </c>
      <c r="CS709" s="94" t="s">
        <v>2470</v>
      </c>
      <c r="CT709" s="102" t="str">
        <f>LEFT(CS709,FIND(" ", CS709)-1)</f>
        <v>72.3</v>
      </c>
      <c r="CU709" s="102" t="str">
        <f t="shared" ref="CU709:CU714" si="920">MID(LEFT(CS709,FIND("–",CS709)-1),FIND("(",CS709)+1,LEN(CS709))</f>
        <v>63.1</v>
      </c>
      <c r="CV709" s="153" t="str">
        <f t="shared" ref="CV709:CV714" si="921">MID(LEFT(CS709,FIND(")",CS709)-1),FIND("–",CS709)+1,LEN(CS709))</f>
        <v>79.3</v>
      </c>
      <c r="CW709" s="155" t="s">
        <v>2086</v>
      </c>
      <c r="CX709" s="94" t="s">
        <v>22</v>
      </c>
      <c r="CY709" s="94" t="s">
        <v>2486</v>
      </c>
      <c r="CZ709" s="98" t="s">
        <v>1262</v>
      </c>
      <c r="DA709" s="94" t="s">
        <v>68</v>
      </c>
    </row>
    <row r="710" spans="1:105" s="11" customFormat="1" ht="16" customHeight="1">
      <c r="A710" s="11" t="s">
        <v>2436</v>
      </c>
      <c r="F710" s="109"/>
      <c r="G710" s="109"/>
      <c r="H710" s="166"/>
      <c r="I710" s="109"/>
      <c r="K710" s="13"/>
      <c r="L710" s="25"/>
      <c r="N710" s="125"/>
      <c r="Z710" s="25"/>
      <c r="AE710" s="36"/>
      <c r="AI710" s="25"/>
      <c r="AJ710" s="11" t="s">
        <v>27</v>
      </c>
      <c r="AK710" s="11" t="s">
        <v>2483</v>
      </c>
      <c r="AL710" s="11">
        <v>2</v>
      </c>
      <c r="AM710" s="11" t="s">
        <v>2303</v>
      </c>
      <c r="AN710" s="109" t="s">
        <v>2485</v>
      </c>
      <c r="AO710" s="11" t="s">
        <v>2479</v>
      </c>
      <c r="AP710" s="11" t="s">
        <v>2480</v>
      </c>
      <c r="AQ710" s="11" t="s">
        <v>23</v>
      </c>
      <c r="AR710" s="11" t="s">
        <v>23</v>
      </c>
      <c r="AS710" s="11" t="s">
        <v>965</v>
      </c>
      <c r="AT710" s="11" t="s">
        <v>22</v>
      </c>
      <c r="AU710" s="84" t="s">
        <v>22</v>
      </c>
      <c r="AV710" s="11" t="s">
        <v>22</v>
      </c>
      <c r="AW710" s="11" t="s">
        <v>22</v>
      </c>
      <c r="AX710" s="11" t="s">
        <v>22</v>
      </c>
      <c r="AY710" s="11" t="s">
        <v>22</v>
      </c>
      <c r="AZ710" s="11" t="s">
        <v>22</v>
      </c>
      <c r="BA710" s="11" t="s">
        <v>22</v>
      </c>
      <c r="BB710" s="11" t="s">
        <v>22</v>
      </c>
      <c r="BC710" s="11">
        <v>49</v>
      </c>
      <c r="BD710" s="58" t="s">
        <v>2482</v>
      </c>
      <c r="BE710" s="109" t="str">
        <f t="shared" si="917"/>
        <v>517</v>
      </c>
      <c r="BF710" s="109" t="str">
        <f t="shared" si="918"/>
        <v>424</v>
      </c>
      <c r="BG710" s="109" t="str">
        <f t="shared" si="919"/>
        <v>631</v>
      </c>
      <c r="BH710" s="11" t="s">
        <v>22</v>
      </c>
      <c r="BI710" s="25" t="s">
        <v>22</v>
      </c>
      <c r="CD710" s="155" t="s">
        <v>1335</v>
      </c>
      <c r="CE710" s="11" t="s">
        <v>2453</v>
      </c>
      <c r="CF710" s="11" t="s">
        <v>2452</v>
      </c>
      <c r="CG710" s="11">
        <v>11</v>
      </c>
      <c r="CH710" s="155" t="s">
        <v>1288</v>
      </c>
      <c r="CJ710" s="11">
        <v>2</v>
      </c>
      <c r="CL710" s="11" t="s">
        <v>2456</v>
      </c>
      <c r="CM710" s="21" t="s">
        <v>1364</v>
      </c>
      <c r="CN710" s="121" t="s">
        <v>1364</v>
      </c>
      <c r="CO710" s="200">
        <v>8534</v>
      </c>
      <c r="CP710" s="21">
        <v>52</v>
      </c>
      <c r="CQ710" s="11" t="s">
        <v>2460</v>
      </c>
      <c r="CR710" s="11" t="s">
        <v>2465</v>
      </c>
      <c r="CS710" s="11" t="s">
        <v>2475</v>
      </c>
      <c r="CT710" s="58" t="str">
        <f t="shared" ref="CT710:CT714" si="922">LEFT(CS710,FIND(" ", CS710)-1)</f>
        <v>70.4</v>
      </c>
      <c r="CU710" s="58" t="str">
        <f t="shared" si="920"/>
        <v>43.6</v>
      </c>
      <c r="CV710" s="152" t="str">
        <f t="shared" si="921"/>
        <v>84.5</v>
      </c>
      <c r="CW710" s="11" t="s">
        <v>2478</v>
      </c>
      <c r="CZ710" s="25"/>
    </row>
    <row r="711" spans="1:105" s="11" customFormat="1" ht="16" customHeight="1">
      <c r="A711" s="11" t="s">
        <v>2436</v>
      </c>
      <c r="F711" s="109"/>
      <c r="G711" s="109"/>
      <c r="H711" s="166"/>
      <c r="I711" s="109"/>
      <c r="K711" s="13"/>
      <c r="L711" s="25"/>
      <c r="N711" s="125"/>
      <c r="Z711" s="25"/>
      <c r="AE711" s="36"/>
      <c r="AI711" s="25"/>
      <c r="AJ711" s="11" t="s">
        <v>60</v>
      </c>
      <c r="AK711" s="11" t="s">
        <v>22</v>
      </c>
      <c r="AL711" s="11" t="s">
        <v>22</v>
      </c>
      <c r="AM711" s="11" t="s">
        <v>26</v>
      </c>
      <c r="AN711" s="11" t="s">
        <v>22</v>
      </c>
      <c r="AO711" s="11" t="s">
        <v>22</v>
      </c>
      <c r="AP711" s="11" t="s">
        <v>22</v>
      </c>
      <c r="AQ711" s="11" t="s">
        <v>23</v>
      </c>
      <c r="AR711" s="11" t="s">
        <v>23</v>
      </c>
      <c r="AS711" s="11" t="s">
        <v>22</v>
      </c>
      <c r="AT711" s="11" t="s">
        <v>22</v>
      </c>
      <c r="AU711" s="84" t="s">
        <v>22</v>
      </c>
      <c r="AV711" s="11" t="s">
        <v>22</v>
      </c>
      <c r="AW711" s="11" t="s">
        <v>22</v>
      </c>
      <c r="AX711" s="11" t="s">
        <v>22</v>
      </c>
      <c r="AY711" s="11" t="s">
        <v>22</v>
      </c>
      <c r="AZ711" s="11" t="s">
        <v>22</v>
      </c>
      <c r="BA711" s="11" t="s">
        <v>22</v>
      </c>
      <c r="BB711" s="11" t="s">
        <v>22</v>
      </c>
      <c r="BC711" s="11" t="s">
        <v>22</v>
      </c>
      <c r="BD711" s="11" t="s">
        <v>22</v>
      </c>
      <c r="BE711" s="11" t="s">
        <v>22</v>
      </c>
      <c r="BF711" s="11" t="s">
        <v>22</v>
      </c>
      <c r="BG711" s="11" t="s">
        <v>22</v>
      </c>
      <c r="BH711" s="11" t="s">
        <v>22</v>
      </c>
      <c r="BI711" s="25" t="s">
        <v>22</v>
      </c>
      <c r="CD711" s="155" t="s">
        <v>1278</v>
      </c>
      <c r="CE711" s="11" t="s">
        <v>2454</v>
      </c>
      <c r="CF711" s="11" t="s">
        <v>1451</v>
      </c>
      <c r="CG711" s="11">
        <v>11</v>
      </c>
      <c r="CH711" s="155" t="s">
        <v>1288</v>
      </c>
      <c r="CJ711" s="11">
        <v>3</v>
      </c>
      <c r="CL711" s="11" t="s">
        <v>2457</v>
      </c>
      <c r="CM711" s="21" t="s">
        <v>1364</v>
      </c>
      <c r="CN711" s="121" t="s">
        <v>1364</v>
      </c>
      <c r="CO711" s="200">
        <v>8534</v>
      </c>
      <c r="CP711" s="21">
        <v>95</v>
      </c>
      <c r="CQ711" s="11" t="s">
        <v>2461</v>
      </c>
      <c r="CR711" s="11" t="s">
        <v>2466</v>
      </c>
      <c r="CS711" s="11" t="s">
        <v>2474</v>
      </c>
      <c r="CT711" s="58" t="str">
        <f t="shared" si="922"/>
        <v>81.5</v>
      </c>
      <c r="CU711" s="58" t="str">
        <f t="shared" si="920"/>
        <v>67.9</v>
      </c>
      <c r="CV711" s="152" t="str">
        <f t="shared" si="921"/>
        <v>89.4</v>
      </c>
      <c r="CW711" s="11" t="s">
        <v>2476</v>
      </c>
      <c r="CZ711" s="25"/>
    </row>
    <row r="712" spans="1:105" s="11" customFormat="1">
      <c r="A712" s="11" t="s">
        <v>2436</v>
      </c>
      <c r="F712" s="109"/>
      <c r="I712" s="109"/>
      <c r="K712" s="13"/>
      <c r="L712" s="25"/>
      <c r="N712" s="125"/>
      <c r="Z712" s="25"/>
      <c r="AE712" s="36"/>
      <c r="AI712" s="25"/>
      <c r="AJ712" s="155"/>
      <c r="AO712" s="170"/>
      <c r="AP712" s="170"/>
      <c r="AU712" s="84"/>
      <c r="BI712" s="25"/>
      <c r="CD712" s="155" t="s">
        <v>1281</v>
      </c>
      <c r="CE712" s="21" t="s">
        <v>2455</v>
      </c>
      <c r="CF712" s="11" t="s">
        <v>1367</v>
      </c>
      <c r="CG712" s="21">
        <v>92</v>
      </c>
      <c r="CH712" s="162" t="s">
        <v>1290</v>
      </c>
      <c r="CI712" s="11" t="s">
        <v>1360</v>
      </c>
      <c r="CJ712" s="11">
        <v>4</v>
      </c>
      <c r="CL712" s="11" t="s">
        <v>2458</v>
      </c>
      <c r="CM712" s="21" t="s">
        <v>1336</v>
      </c>
      <c r="CN712" s="21" t="s">
        <v>1336</v>
      </c>
      <c r="CO712" s="200">
        <v>8534</v>
      </c>
      <c r="CP712" s="21">
        <v>209</v>
      </c>
      <c r="CQ712" s="21" t="s">
        <v>2462</v>
      </c>
      <c r="CR712" s="21" t="s">
        <v>2467</v>
      </c>
      <c r="CS712" s="11" t="s">
        <v>2473</v>
      </c>
      <c r="CT712" s="58" t="str">
        <f t="shared" si="922"/>
        <v>14.6</v>
      </c>
      <c r="CU712" s="15">
        <v>-10</v>
      </c>
      <c r="CV712" s="152" t="str">
        <f t="shared" si="921"/>
        <v>34.9</v>
      </c>
      <c r="CW712" s="155" t="s">
        <v>2487</v>
      </c>
      <c r="CZ712" s="25"/>
    </row>
    <row r="713" spans="1:105" s="11" customFormat="1">
      <c r="A713" s="11" t="s">
        <v>2436</v>
      </c>
      <c r="F713" s="109"/>
      <c r="G713" s="109"/>
      <c r="H713" s="109"/>
      <c r="I713" s="109"/>
      <c r="K713" s="13"/>
      <c r="L713" s="25"/>
      <c r="N713" s="125"/>
      <c r="Z713" s="25"/>
      <c r="AE713" s="36"/>
      <c r="AI713" s="25"/>
      <c r="AJ713" s="155"/>
      <c r="AO713" s="170"/>
      <c r="AP713" s="170"/>
      <c r="AU713" s="84"/>
      <c r="BI713" s="25"/>
      <c r="CD713" s="155"/>
      <c r="CF713" s="11" t="s">
        <v>1368</v>
      </c>
      <c r="CG713" s="11">
        <v>0.5</v>
      </c>
      <c r="CH713" s="162" t="s">
        <v>1290</v>
      </c>
      <c r="CI713" s="21"/>
      <c r="CJ713" s="11">
        <v>5</v>
      </c>
      <c r="CL713" s="11" t="s">
        <v>2456</v>
      </c>
      <c r="CM713" s="21" t="s">
        <v>1336</v>
      </c>
      <c r="CN713" s="21" t="s">
        <v>1336</v>
      </c>
      <c r="CO713" s="200">
        <v>8534</v>
      </c>
      <c r="CP713" s="21">
        <v>19</v>
      </c>
      <c r="CQ713" s="11" t="s">
        <v>2463</v>
      </c>
      <c r="CR713" s="11" t="s">
        <v>2468</v>
      </c>
      <c r="CS713" s="11" t="s">
        <v>2472</v>
      </c>
      <c r="CT713" s="58" t="str">
        <f t="shared" si="922"/>
        <v>28.9</v>
      </c>
      <c r="CU713" s="15">
        <v>-10</v>
      </c>
      <c r="CV713" s="152" t="str">
        <f t="shared" si="921"/>
        <v>71.4</v>
      </c>
      <c r="CW713" s="155" t="s">
        <v>2477</v>
      </c>
      <c r="CZ713" s="25"/>
    </row>
    <row r="714" spans="1:105" s="11" customFormat="1">
      <c r="A714" s="11" t="s">
        <v>2436</v>
      </c>
      <c r="K714" s="13"/>
      <c r="L714" s="25"/>
      <c r="N714" s="125"/>
      <c r="Z714" s="25"/>
      <c r="AE714" s="36"/>
      <c r="AI714" s="25"/>
      <c r="AJ714" s="155"/>
      <c r="AO714" s="170"/>
      <c r="AP714" s="170"/>
      <c r="AU714" s="84"/>
      <c r="BI714" s="25"/>
      <c r="CD714" s="155"/>
      <c r="CF714" s="11" t="s">
        <v>1369</v>
      </c>
      <c r="CG714" s="11">
        <v>5</v>
      </c>
      <c r="CH714" s="162" t="s">
        <v>1290</v>
      </c>
      <c r="CI714" s="21"/>
      <c r="CJ714" s="11">
        <v>6</v>
      </c>
      <c r="CL714" s="11" t="s">
        <v>2457</v>
      </c>
      <c r="CM714" s="21" t="s">
        <v>1336</v>
      </c>
      <c r="CN714" s="21" t="s">
        <v>1336</v>
      </c>
      <c r="CO714" s="200">
        <v>8534</v>
      </c>
      <c r="CP714" s="21">
        <v>34</v>
      </c>
      <c r="CQ714" s="11" t="s">
        <v>2463</v>
      </c>
      <c r="CR714" s="11" t="s">
        <v>2469</v>
      </c>
      <c r="CS714" s="11" t="s">
        <v>2471</v>
      </c>
      <c r="CT714" s="58" t="str">
        <f t="shared" si="922"/>
        <v>69.7</v>
      </c>
      <c r="CU714" s="58" t="str">
        <f t="shared" si="920"/>
        <v>33.0</v>
      </c>
      <c r="CV714" s="58" t="str">
        <f t="shared" si="921"/>
        <v>86.3</v>
      </c>
      <c r="CW714" s="155" t="s">
        <v>2488</v>
      </c>
      <c r="CZ714" s="25"/>
    </row>
    <row r="715" spans="1:105" s="11" customFormat="1">
      <c r="A715" s="11" t="s">
        <v>2436</v>
      </c>
      <c r="K715" s="13"/>
      <c r="L715" s="25"/>
      <c r="N715" s="125"/>
      <c r="Z715" s="25"/>
      <c r="AE715" s="36"/>
      <c r="AI715" s="25"/>
      <c r="AJ715" s="155"/>
      <c r="AO715" s="170"/>
      <c r="AP715" s="170"/>
      <c r="AU715" s="84"/>
      <c r="BI715" s="25"/>
      <c r="CD715" s="155"/>
      <c r="CF715" s="11" t="s">
        <v>1370</v>
      </c>
      <c r="CG715" s="11">
        <v>2</v>
      </c>
      <c r="CH715" s="162"/>
      <c r="CI715" s="21"/>
      <c r="CM715" s="21"/>
      <c r="CN715" s="21"/>
      <c r="CO715" s="21"/>
      <c r="CW715" s="155"/>
      <c r="CZ715" s="25"/>
    </row>
    <row r="716" spans="1:105" s="11" customFormat="1">
      <c r="A716" s="11" t="s">
        <v>2436</v>
      </c>
      <c r="F716" s="109"/>
      <c r="G716" s="109"/>
      <c r="H716" s="109"/>
      <c r="I716" s="109"/>
      <c r="K716" s="13"/>
      <c r="L716" s="25"/>
      <c r="N716" s="125"/>
      <c r="Z716" s="25"/>
      <c r="AE716" s="36"/>
      <c r="AI716" s="25"/>
      <c r="AJ716" s="155"/>
      <c r="AO716" s="170"/>
      <c r="AP716" s="170"/>
      <c r="AU716" s="84"/>
      <c r="BI716" s="25"/>
      <c r="CD716" s="155"/>
      <c r="CE716" s="21"/>
      <c r="CF716" s="21" t="s">
        <v>1371</v>
      </c>
      <c r="CG716" s="21">
        <v>1</v>
      </c>
      <c r="CH716" s="162"/>
      <c r="CI716" s="21"/>
      <c r="CM716" s="21"/>
      <c r="CN716" s="21"/>
      <c r="CO716" s="21"/>
      <c r="CW716" s="155"/>
      <c r="CZ716" s="25"/>
    </row>
  </sheetData>
  <phoneticPr fontId="5" type="noConversion"/>
  <dataValidations disablePrompts="1" count="1">
    <dataValidation type="list" allowBlank="1" showInputMessage="1" showErrorMessage="1" sqref="C209:C210 C438 C190 C359:C401 C477 C676 C222 C669 C667 C451 C461 C685 C403:C415 C700 C3 C16 C709" xr:uid="{8C6A8D84-A5CA-DC43-9D6D-ABC88D38369E}">
      <formula1>Platform</formula1>
    </dataValidation>
  </dataValidations>
  <hyperlinks>
    <hyperlink ref="H359" r:id="rId1" xr:uid="{EBB1D051-DB93-4242-B8EB-A00D338D0D03}"/>
    <hyperlink ref="J359" r:id="rId2" xr:uid="{2B761FFD-D664-684A-A6E8-8565E197022B}"/>
    <hyperlink ref="J190" r:id="rId3" xr:uid="{629B7B78-93AC-B340-8285-49D51AD13D48}"/>
    <hyperlink ref="J209" r:id="rId4" xr:uid="{A9C1EFF7-5376-D64C-8492-6D6BA6B2613B}"/>
    <hyperlink ref="H75" r:id="rId5" xr:uid="{83E863A3-4E36-1941-9963-8FE39371118B}"/>
    <hyperlink ref="J75" r:id="rId6" xr:uid="{1E238298-6D7C-B24C-B315-66C271394CD8}"/>
    <hyperlink ref="H85" r:id="rId7" xr:uid="{424A76E2-D3EA-5841-B283-5E534261EB28}"/>
    <hyperlink ref="H438" r:id="rId8" xr:uid="{15251282-437D-634A-948F-5B9EBF9949C4}"/>
    <hyperlink ref="J417" r:id="rId9" xr:uid="{904CBB33-F99D-274B-9835-A6FF9275785D}"/>
    <hyperlink ref="J85" r:id="rId10" xr:uid="{A8B60650-23C4-0445-A19E-8E9617A3B8E5}"/>
    <hyperlink ref="H417" r:id="rId11" xr:uid="{537DA6F8-82B5-EB47-AC99-E3107065BC28}"/>
    <hyperlink ref="H601" r:id="rId12" xr:uid="{E1E6C6FC-A3A9-DE48-8D7C-3A5F59B4F0EA}"/>
    <hyperlink ref="J601" r:id="rId13" xr:uid="{8B85044F-B4AB-D240-9C52-699921B95918}"/>
    <hyperlink ref="J627" r:id="rId14" xr:uid="{E9C57B86-382E-FC4F-9EAF-AD89F9147436}"/>
    <hyperlink ref="H627" r:id="rId15" xr:uid="{2D6E780C-7540-8C48-BD38-D77A6ED2C4B9}"/>
    <hyperlink ref="J637" r:id="rId16" xr:uid="{3E446091-1E25-B840-BC34-A118CCB96B73}"/>
    <hyperlink ref="H637" r:id="rId17" xr:uid="{7A37AA99-C0D6-9043-90FB-A74E52AF1C7B}"/>
    <hyperlink ref="H121" r:id="rId18" xr:uid="{5E67021B-F1F7-2948-A727-D545413BCF48}"/>
    <hyperlink ref="H209" r:id="rId19" xr:uid="{E950F756-DC20-C64C-9E55-CF2A5E090387}"/>
    <hyperlink ref="H259" r:id="rId20" xr:uid="{60FBB7A7-BC84-AE47-90EF-BC2059B4B35A}"/>
    <hyperlink ref="H260" r:id="rId21" xr:uid="{F6B39A2A-D589-0B45-B8FD-AE4FE3CDC4CE}"/>
    <hyperlink ref="H303" r:id="rId22" xr:uid="{425DE2E6-8A28-3246-AF51-3650E9D2FD2F}"/>
    <hyperlink ref="H378" r:id="rId23" xr:uid="{2AB28CEB-D6B6-8243-80C0-01E070148337}"/>
    <hyperlink ref="J378" r:id="rId24" xr:uid="{BD063CDA-710C-3548-900E-CCE72B519D41}"/>
    <hyperlink ref="H30" r:id="rId25" xr:uid="{07D22E98-A4E4-5041-A6CE-E47C10C3BFFD}"/>
    <hyperlink ref="J30" r:id="rId26" xr:uid="{4312F5CB-6123-CD4B-B108-B5EED714A87D}"/>
    <hyperlink ref="H40" r:id="rId27" xr:uid="{ACD2DBAB-D80A-164E-8FB3-06BD096AC543}"/>
    <hyperlink ref="J40" r:id="rId28" xr:uid="{6AD54E8D-87F6-0C48-B979-AA64B9E76A67}"/>
    <hyperlink ref="H176" r:id="rId29" xr:uid="{4BBEB354-83CB-B944-BA3D-F5658F8BE898}"/>
    <hyperlink ref="J176" r:id="rId30" xr:uid="{96E8A1BA-43D3-524E-B1A5-8552376E766E}"/>
    <hyperlink ref="H477" r:id="rId31" xr:uid="{2E4A2CE6-31BD-7C4E-9C42-303CDF665232}"/>
    <hyperlink ref="J477" r:id="rId32" xr:uid="{6FBBB80A-DAC6-6345-9C50-03BF90CDBA50}"/>
    <hyperlink ref="H579" r:id="rId33" xr:uid="{168A8DE0-0761-CC47-8F52-D5DF475628AD}"/>
    <hyperlink ref="J579" r:id="rId34" xr:uid="{55FF1CCE-827D-DA4B-9BDB-783EC9B00030}"/>
    <hyperlink ref="J676" r:id="rId35" xr:uid="{8D9803D2-02E3-F943-AE7B-ECDDABBDB7FF}"/>
    <hyperlink ref="H678" r:id="rId36" xr:uid="{B1991C90-9DE6-3146-8670-C1703CF8B274}"/>
    <hyperlink ref="H676" r:id="rId37" xr:uid="{6AAFE0D4-8E30-8047-9339-9F70E4128F8C}"/>
    <hyperlink ref="H677" r:id="rId38" xr:uid="{3F1945F3-C622-DD45-83B6-E4A90DAF4E14}"/>
    <hyperlink ref="H679" r:id="rId39" xr:uid="{BA8C0F57-4E37-6D44-8552-E94376DE0A04}"/>
    <hyperlink ref="H647" r:id="rId40" xr:uid="{FE53C017-6F2C-6B4E-A00E-42A1259D19E3}"/>
    <hyperlink ref="J647" r:id="rId41" xr:uid="{B2C8CA14-C24A-5946-B087-3C51198511DD}"/>
    <hyperlink ref="H222" r:id="rId42" xr:uid="{CA78FB36-41E2-894C-A44A-E49698545427}"/>
    <hyperlink ref="H47" r:id="rId43" xr:uid="{9B5B3EAE-1F38-5E42-AC81-A91E2B2BE4DA}"/>
    <hyperlink ref="H667" r:id="rId44" xr:uid="{C176B899-8FF1-A848-9715-1EF186506104}"/>
    <hyperlink ref="J667" r:id="rId45" xr:uid="{913085FE-B5FA-1A4C-9F86-9248D4D3177E}"/>
    <hyperlink ref="H290" r:id="rId46" xr:uid="{C26F9656-7FB7-7F45-BC00-C2A9FF3E9953}"/>
    <hyperlink ref="J290" r:id="rId47" xr:uid="{20810CD5-EA0F-E946-A81E-C81F74C9538E}"/>
    <hyperlink ref="J451" r:id="rId48" xr:uid="{9A0060BC-2908-8F46-8FC0-4FB80C1A61AA}"/>
    <hyperlink ref="H451" r:id="rId49" xr:uid="{AA79F507-4BDA-8B40-8A1C-D1C2EFE7E6DC}"/>
    <hyperlink ref="J461" r:id="rId50" xr:uid="{6C394FB1-7AC9-BE40-9A99-3194944DC83A}"/>
    <hyperlink ref="H461" r:id="rId51" xr:uid="{866716DE-FCED-8A42-9BA5-94ACF09758C4}"/>
    <hyperlink ref="J659" r:id="rId52" xr:uid="{C37687B3-5592-8C42-BE36-50AF80D59ED3}"/>
    <hyperlink ref="H659" r:id="rId53" xr:uid="{343AC45B-EA6E-784A-A707-BB4D1B3BFAC4}"/>
    <hyperlink ref="H618" r:id="rId54" xr:uid="{B68E405B-FD6F-2E44-BE71-702F5FFC425F}"/>
    <hyperlink ref="J618" r:id="rId55" xr:uid="{089A922A-305B-AB43-8689-B781A0EB8E0F}"/>
    <hyperlink ref="J222" r:id="rId56" xr:uid="{BDEBAF6D-3279-9140-8DC1-EC09DCA3535A}"/>
    <hyperlink ref="J685" r:id="rId57" xr:uid="{9EDAFF32-AA92-E84A-80DE-88C686614EC4}"/>
    <hyperlink ref="H687" r:id="rId58" xr:uid="{48219430-36BC-A744-BEB8-92AFA9606663}"/>
    <hyperlink ref="H685" r:id="rId59" xr:uid="{9F118969-5E6F-2C4E-919A-FE34D881F1E5}"/>
    <hyperlink ref="H686" r:id="rId60" xr:uid="{0BA4F636-DF10-1648-8026-BA8D7ADF3C8A}"/>
    <hyperlink ref="H688" r:id="rId61" xr:uid="{E347B4C5-E202-6347-AA4B-0483896A41E5}"/>
    <hyperlink ref="H403" r:id="rId62" xr:uid="{523282CD-52B8-6844-AA27-61EFBF564A2B}"/>
    <hyperlink ref="H68" r:id="rId63" xr:uid="{CC2486FB-C269-E74F-BDC2-6D0C0C54BDBE}"/>
    <hyperlink ref="J68" r:id="rId64" xr:uid="{DC4D2C40-788E-9F4E-A82C-CC6B62DAFC97}"/>
    <hyperlink ref="H338" r:id="rId65" xr:uid="{6D9035FC-C2D3-9C44-AACD-4D463BB29CC5}"/>
    <hyperlink ref="J338" r:id="rId66" xr:uid="{243A3057-8D84-934C-B208-E365D97A92D2}"/>
    <hyperlink ref="J700" r:id="rId67" xr:uid="{46802181-99BB-774D-AC18-8B48737F2373}"/>
    <hyperlink ref="H700" r:id="rId68" xr:uid="{F55A5BEA-00FB-C54C-9E46-D034D8B303CD}"/>
    <hyperlink ref="J3" r:id="rId69" xr:uid="{EA4E486A-6F41-2141-A3F0-789039554C0C}"/>
    <hyperlink ref="H3" r:id="rId70" xr:uid="{4ACE71F3-5F72-6746-9FDC-04487E83A287}"/>
    <hyperlink ref="J16" r:id="rId71" xr:uid="{EFD9D926-B3E2-9043-8C2E-D3FD3CAABD5E}"/>
    <hyperlink ref="H16" r:id="rId72" xr:uid="{FC8F177D-557D-E346-AC51-938449F2404D}"/>
    <hyperlink ref="J709" r:id="rId73" xr:uid="{8EABA491-5A73-7D48-B097-BE72E961625A}"/>
    <hyperlink ref="H709" r:id="rId74" xr:uid="{D3C4BF65-141E-7149-9706-00EAF329CB8A}"/>
    <hyperlink ref="H151" r:id="rId75" xr:uid="{C89D4824-B278-3C44-9B72-956D6318B99B}"/>
    <hyperlink ref="J151" r:id="rId76" xr:uid="{623D22B8-A6A9-0349-BE89-2751D9223B22}"/>
    <hyperlink ref="H531" r:id="rId77" xr:uid="{589C350F-93CD-E448-840D-3D079C08150A}"/>
    <hyperlink ref="J531" r:id="rId78" xr:uid="{6871B588-19BC-3A4F-A957-CF3FF2C3B761}"/>
    <hyperlink ref="H510" r:id="rId79" xr:uid="{EF8D2899-8679-6940-AFA7-FA21E9376C8E}"/>
    <hyperlink ref="J510" r:id="rId80" xr:uid="{5A911E88-BC75-7A4F-A71D-DAC56C532600}"/>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1072</v>
      </c>
      <c r="B1" s="135" t="s">
        <v>1019</v>
      </c>
      <c r="C1" s="137" t="s">
        <v>1021</v>
      </c>
      <c r="D1" s="137" t="s">
        <v>1020</v>
      </c>
      <c r="E1" s="137" t="s">
        <v>68</v>
      </c>
    </row>
    <row r="2" spans="1:5">
      <c r="A2" s="1" t="s">
        <v>33</v>
      </c>
      <c r="B2" s="5" t="s">
        <v>115</v>
      </c>
      <c r="C2" s="148" t="s">
        <v>1022</v>
      </c>
      <c r="D2" s="138" t="s">
        <v>853</v>
      </c>
      <c r="E2" s="137" t="s">
        <v>68</v>
      </c>
    </row>
    <row r="3" spans="1:5">
      <c r="A3" s="1"/>
      <c r="B3" s="5" t="s">
        <v>7</v>
      </c>
      <c r="C3" s="148" t="s">
        <v>1023</v>
      </c>
      <c r="D3" s="139" t="s">
        <v>854</v>
      </c>
      <c r="E3" s="137" t="s">
        <v>68</v>
      </c>
    </row>
    <row r="4" spans="1:5">
      <c r="A4" s="1"/>
      <c r="B4" s="5" t="s">
        <v>5</v>
      </c>
      <c r="C4" s="148" t="s">
        <v>1026</v>
      </c>
      <c r="D4" s="139" t="s">
        <v>34</v>
      </c>
      <c r="E4" s="137" t="s">
        <v>68</v>
      </c>
    </row>
    <row r="5" spans="1:5">
      <c r="A5" s="1"/>
      <c r="B5" s="5" t="s">
        <v>121</v>
      </c>
      <c r="C5" s="148" t="s">
        <v>1024</v>
      </c>
      <c r="D5" s="139" t="s">
        <v>855</v>
      </c>
      <c r="E5" s="137" t="s">
        <v>68</v>
      </c>
    </row>
    <row r="6" spans="1:5">
      <c r="A6" s="1"/>
      <c r="B6" s="5" t="s">
        <v>6</v>
      </c>
      <c r="C6" s="148" t="s">
        <v>1025</v>
      </c>
      <c r="D6" s="139" t="s">
        <v>10</v>
      </c>
      <c r="E6" s="137" t="s">
        <v>68</v>
      </c>
    </row>
    <row r="7" spans="1:5">
      <c r="A7" s="1"/>
      <c r="B7" s="5" t="s">
        <v>13</v>
      </c>
      <c r="C7" s="148" t="s">
        <v>1028</v>
      </c>
      <c r="D7" s="138" t="s">
        <v>856</v>
      </c>
      <c r="E7" s="137" t="s">
        <v>68</v>
      </c>
    </row>
    <row r="8" spans="1:5">
      <c r="A8" s="1"/>
      <c r="B8" s="5" t="s">
        <v>106</v>
      </c>
      <c r="C8" s="148" t="s">
        <v>1029</v>
      </c>
      <c r="D8" s="140" t="s">
        <v>857</v>
      </c>
      <c r="E8" s="137" t="s">
        <v>68</v>
      </c>
    </row>
    <row r="9" spans="1:5">
      <c r="A9" s="1"/>
      <c r="B9" s="5" t="s">
        <v>21</v>
      </c>
      <c r="C9" s="148" t="s">
        <v>1030</v>
      </c>
      <c r="D9" s="138" t="s">
        <v>858</v>
      </c>
      <c r="E9" s="137" t="s">
        <v>68</v>
      </c>
    </row>
    <row r="10" spans="1:5">
      <c r="A10" s="1"/>
      <c r="B10" s="5" t="s">
        <v>114</v>
      </c>
      <c r="C10" s="148" t="s">
        <v>1031</v>
      </c>
      <c r="D10" s="140" t="s">
        <v>859</v>
      </c>
      <c r="E10" s="137" t="s">
        <v>68</v>
      </c>
    </row>
    <row r="11" spans="1:5">
      <c r="A11" s="1"/>
      <c r="B11" s="5" t="s">
        <v>14</v>
      </c>
      <c r="C11" s="148" t="s">
        <v>1027</v>
      </c>
      <c r="D11" s="139" t="s">
        <v>860</v>
      </c>
      <c r="E11" s="137" t="s">
        <v>68</v>
      </c>
    </row>
    <row r="12" spans="1:5">
      <c r="A12" s="1"/>
      <c r="B12" s="5" t="s">
        <v>42</v>
      </c>
      <c r="C12" s="148" t="s">
        <v>1027</v>
      </c>
      <c r="D12" s="141">
        <v>44119</v>
      </c>
      <c r="E12" s="137" t="s">
        <v>68</v>
      </c>
    </row>
    <row r="13" spans="1:5">
      <c r="A13" s="4" t="s">
        <v>32</v>
      </c>
      <c r="B13" s="5" t="s">
        <v>19</v>
      </c>
      <c r="C13" s="148" t="s">
        <v>1032</v>
      </c>
      <c r="D13" s="139" t="s">
        <v>528</v>
      </c>
      <c r="E13" s="137" t="s">
        <v>68</v>
      </c>
    </row>
    <row r="14" spans="1:5">
      <c r="A14" s="123"/>
      <c r="B14" s="124" t="s">
        <v>18</v>
      </c>
      <c r="C14" s="149" t="s">
        <v>1027</v>
      </c>
      <c r="D14" s="142">
        <v>43950</v>
      </c>
      <c r="E14" s="137" t="s">
        <v>68</v>
      </c>
    </row>
    <row r="15" spans="1:5">
      <c r="A15" s="4"/>
      <c r="B15" s="5" t="s">
        <v>17</v>
      </c>
      <c r="C15" s="148" t="s">
        <v>1034</v>
      </c>
      <c r="D15" s="139" t="s">
        <v>24</v>
      </c>
      <c r="E15" s="137" t="s">
        <v>68</v>
      </c>
    </row>
    <row r="16" spans="1:5">
      <c r="A16" s="4"/>
      <c r="B16" s="5" t="s">
        <v>30</v>
      </c>
      <c r="C16" s="148" t="s">
        <v>1035</v>
      </c>
      <c r="D16" s="139" t="s">
        <v>24</v>
      </c>
      <c r="E16" s="137" t="s">
        <v>68</v>
      </c>
    </row>
    <row r="17" spans="1:5">
      <c r="A17" s="4"/>
      <c r="B17" s="5" t="s">
        <v>154</v>
      </c>
      <c r="C17" s="148" t="s">
        <v>1036</v>
      </c>
      <c r="D17" s="139" t="s">
        <v>236</v>
      </c>
      <c r="E17" s="137" t="s">
        <v>68</v>
      </c>
    </row>
    <row r="18" spans="1:5">
      <c r="A18" s="4"/>
      <c r="B18" s="5" t="s">
        <v>4</v>
      </c>
      <c r="C18" s="148" t="s">
        <v>1027</v>
      </c>
      <c r="D18" s="139" t="s">
        <v>89</v>
      </c>
      <c r="E18" s="137" t="s">
        <v>68</v>
      </c>
    </row>
    <row r="19" spans="1:5">
      <c r="A19" s="4"/>
      <c r="B19" s="5" t="s">
        <v>31</v>
      </c>
      <c r="C19" s="148" t="s">
        <v>1037</v>
      </c>
      <c r="D19" s="139" t="s">
        <v>48</v>
      </c>
      <c r="E19" s="137" t="s">
        <v>68</v>
      </c>
    </row>
    <row r="20" spans="1:5">
      <c r="A20" s="4"/>
      <c r="B20" s="5" t="s">
        <v>341</v>
      </c>
      <c r="C20" s="148" t="s">
        <v>1033</v>
      </c>
      <c r="D20" s="139" t="s">
        <v>23</v>
      </c>
      <c r="E20" s="137" t="s">
        <v>68</v>
      </c>
    </row>
    <row r="21" spans="1:5">
      <c r="A21" s="4"/>
      <c r="B21" s="5" t="s">
        <v>342</v>
      </c>
      <c r="C21" s="148" t="s">
        <v>1033</v>
      </c>
      <c r="D21" s="139" t="s">
        <v>23</v>
      </c>
      <c r="E21" s="137" t="s">
        <v>68</v>
      </c>
    </row>
    <row r="22" spans="1:5">
      <c r="A22" s="4"/>
      <c r="B22" s="5" t="s">
        <v>75</v>
      </c>
      <c r="C22" s="148" t="s">
        <v>1027</v>
      </c>
      <c r="D22" s="139">
        <v>192</v>
      </c>
      <c r="E22" s="137" t="s">
        <v>68</v>
      </c>
    </row>
    <row r="23" spans="1:5">
      <c r="A23" s="4"/>
      <c r="B23" s="5" t="s">
        <v>29</v>
      </c>
      <c r="C23" s="148" t="s">
        <v>1033</v>
      </c>
      <c r="D23" s="139" t="s">
        <v>24</v>
      </c>
      <c r="E23" s="137" t="s">
        <v>68</v>
      </c>
    </row>
    <row r="24" spans="1:5">
      <c r="A24" s="4"/>
      <c r="B24" s="5" t="s">
        <v>76</v>
      </c>
      <c r="C24" s="148" t="s">
        <v>1038</v>
      </c>
      <c r="D24" s="139" t="s">
        <v>861</v>
      </c>
      <c r="E24" s="137" t="s">
        <v>68</v>
      </c>
    </row>
    <row r="25" spans="1:5">
      <c r="A25" s="4"/>
      <c r="B25" s="5" t="s">
        <v>532</v>
      </c>
      <c r="C25" s="148" t="s">
        <v>1039</v>
      </c>
      <c r="D25" s="143" t="s">
        <v>862</v>
      </c>
      <c r="E25" s="137" t="s">
        <v>68</v>
      </c>
    </row>
    <row r="26" spans="1:5">
      <c r="A26" s="4"/>
      <c r="B26" s="5" t="s">
        <v>233</v>
      </c>
      <c r="C26" s="148" t="s">
        <v>1027</v>
      </c>
      <c r="D26" s="139" t="s">
        <v>863</v>
      </c>
      <c r="E26" s="137" t="s">
        <v>68</v>
      </c>
    </row>
    <row r="27" spans="1:5">
      <c r="A27" s="2" t="s">
        <v>70</v>
      </c>
      <c r="B27" s="5" t="s">
        <v>20</v>
      </c>
      <c r="C27" s="148" t="s">
        <v>1040</v>
      </c>
      <c r="D27" s="139" t="s">
        <v>864</v>
      </c>
      <c r="E27" s="137" t="s">
        <v>68</v>
      </c>
    </row>
    <row r="28" spans="1:5">
      <c r="A28" s="2"/>
      <c r="B28" s="5" t="s">
        <v>125</v>
      </c>
      <c r="C28" s="148" t="s">
        <v>1041</v>
      </c>
      <c r="D28" s="139" t="s">
        <v>865</v>
      </c>
      <c r="E28" s="137" t="s">
        <v>68</v>
      </c>
    </row>
    <row r="29" spans="1:5">
      <c r="A29" s="2"/>
      <c r="B29" s="5" t="s">
        <v>28</v>
      </c>
      <c r="C29" s="148" t="s">
        <v>1042</v>
      </c>
      <c r="D29" s="139" t="s">
        <v>127</v>
      </c>
      <c r="E29" s="137" t="s">
        <v>68</v>
      </c>
    </row>
    <row r="30" spans="1:5">
      <c r="A30" s="2"/>
      <c r="B30" s="5" t="s">
        <v>128</v>
      </c>
      <c r="C30" s="148" t="s">
        <v>1043</v>
      </c>
      <c r="D30" s="139" t="s">
        <v>866</v>
      </c>
      <c r="E30" s="137" t="s">
        <v>68</v>
      </c>
    </row>
    <row r="31" spans="1:5">
      <c r="A31" s="2"/>
      <c r="B31" s="5" t="s">
        <v>49</v>
      </c>
      <c r="C31" s="148" t="s">
        <v>1044</v>
      </c>
      <c r="D31" s="144" t="s">
        <v>867</v>
      </c>
      <c r="E31" s="137" t="s">
        <v>68</v>
      </c>
    </row>
    <row r="32" spans="1:5">
      <c r="A32" s="7" t="s">
        <v>69</v>
      </c>
      <c r="B32" s="5" t="s">
        <v>91</v>
      </c>
      <c r="C32" s="148" t="s">
        <v>1045</v>
      </c>
      <c r="D32" s="139" t="s">
        <v>137</v>
      </c>
      <c r="E32" s="137" t="s">
        <v>68</v>
      </c>
    </row>
    <row r="33" spans="1:5">
      <c r="A33" s="7"/>
      <c r="B33" s="5" t="s">
        <v>92</v>
      </c>
      <c r="C33" s="148" t="s">
        <v>1046</v>
      </c>
      <c r="D33" s="139" t="s">
        <v>1005</v>
      </c>
      <c r="E33" s="137" t="s">
        <v>68</v>
      </c>
    </row>
    <row r="34" spans="1:5">
      <c r="A34" s="7"/>
      <c r="B34" s="5" t="s">
        <v>124</v>
      </c>
      <c r="C34" s="148" t="s">
        <v>1047</v>
      </c>
      <c r="D34" s="139" t="s">
        <v>452</v>
      </c>
      <c r="E34" s="137" t="s">
        <v>68</v>
      </c>
    </row>
    <row r="35" spans="1:5">
      <c r="A35" s="7"/>
      <c r="B35" s="5" t="s">
        <v>345</v>
      </c>
      <c r="C35" s="148" t="s">
        <v>1048</v>
      </c>
      <c r="D35" s="139" t="s">
        <v>22</v>
      </c>
      <c r="E35" s="137" t="s">
        <v>68</v>
      </c>
    </row>
    <row r="36" spans="1:5">
      <c r="A36" s="3" t="s">
        <v>405</v>
      </c>
      <c r="B36" s="5" t="s">
        <v>72</v>
      </c>
      <c r="C36" s="148" t="s">
        <v>1049</v>
      </c>
      <c r="D36" s="139" t="s">
        <v>27</v>
      </c>
      <c r="E36" s="137" t="s">
        <v>68</v>
      </c>
    </row>
    <row r="37" spans="1:5">
      <c r="A37" s="3"/>
      <c r="B37" s="5" t="s">
        <v>130</v>
      </c>
      <c r="C37" s="148" t="s">
        <v>1051</v>
      </c>
      <c r="D37" s="139" t="s">
        <v>913</v>
      </c>
      <c r="E37" s="137" t="s">
        <v>68</v>
      </c>
    </row>
    <row r="38" spans="1:5">
      <c r="A38" s="3"/>
      <c r="B38" s="5" t="s">
        <v>131</v>
      </c>
      <c r="C38" s="148" t="s">
        <v>1050</v>
      </c>
      <c r="D38" s="139">
        <v>1</v>
      </c>
      <c r="E38" s="137" t="s">
        <v>68</v>
      </c>
    </row>
    <row r="39" spans="1:5">
      <c r="A39" s="3"/>
      <c r="B39" s="5" t="s">
        <v>15</v>
      </c>
      <c r="C39" s="148" t="s">
        <v>1052</v>
      </c>
      <c r="D39" s="143" t="s">
        <v>344</v>
      </c>
      <c r="E39" s="137" t="s">
        <v>68</v>
      </c>
    </row>
    <row r="40" spans="1:5">
      <c r="A40" s="3"/>
      <c r="B40" s="5" t="s">
        <v>51</v>
      </c>
      <c r="C40" s="148" t="s">
        <v>1053</v>
      </c>
      <c r="D40" s="139" t="s">
        <v>874</v>
      </c>
      <c r="E40" s="137" t="s">
        <v>68</v>
      </c>
    </row>
    <row r="41" spans="1:5">
      <c r="A41" s="3"/>
      <c r="B41" s="5" t="s">
        <v>25</v>
      </c>
      <c r="C41" s="148" t="s">
        <v>1054</v>
      </c>
      <c r="D41" s="143" t="s">
        <v>420</v>
      </c>
      <c r="E41" s="137" t="s">
        <v>68</v>
      </c>
    </row>
    <row r="42" spans="1:5">
      <c r="A42" s="3"/>
      <c r="B42" s="5" t="s">
        <v>945</v>
      </c>
      <c r="C42" s="148" t="s">
        <v>1055</v>
      </c>
      <c r="D42" s="143" t="s">
        <v>946</v>
      </c>
      <c r="E42" s="137" t="s">
        <v>68</v>
      </c>
    </row>
    <row r="43" spans="1:5">
      <c r="A43" s="3"/>
      <c r="B43" s="5" t="s">
        <v>416</v>
      </c>
      <c r="C43" s="148" t="s">
        <v>1056</v>
      </c>
      <c r="D43" s="139" t="s">
        <v>23</v>
      </c>
      <c r="E43" s="137" t="s">
        <v>68</v>
      </c>
    </row>
    <row r="44" spans="1:5">
      <c r="A44" s="3"/>
      <c r="B44" s="5" t="s">
        <v>438</v>
      </c>
      <c r="C44" s="148" t="s">
        <v>1057</v>
      </c>
      <c r="D44" s="139" t="s">
        <v>23</v>
      </c>
      <c r="E44" s="137" t="s">
        <v>68</v>
      </c>
    </row>
    <row r="45" spans="1:5">
      <c r="A45" s="3"/>
      <c r="B45" s="5" t="s">
        <v>16</v>
      </c>
      <c r="C45" s="148" t="s">
        <v>1058</v>
      </c>
      <c r="D45" s="139" t="s">
        <v>487</v>
      </c>
      <c r="E45" s="137" t="s">
        <v>68</v>
      </c>
    </row>
    <row r="46" spans="1:5">
      <c r="A46" s="3"/>
      <c r="B46" s="5" t="s">
        <v>61</v>
      </c>
      <c r="C46" s="148" t="s">
        <v>1059</v>
      </c>
      <c r="D46" s="143" t="s">
        <v>62</v>
      </c>
      <c r="E46" s="137" t="s">
        <v>68</v>
      </c>
    </row>
    <row r="47" spans="1:5">
      <c r="A47" s="82"/>
      <c r="B47" s="83" t="s">
        <v>234</v>
      </c>
      <c r="C47" s="150" t="s">
        <v>1060</v>
      </c>
      <c r="D47" s="145" t="s">
        <v>494</v>
      </c>
      <c r="E47" s="137" t="s">
        <v>68</v>
      </c>
    </row>
    <row r="48" spans="1:5">
      <c r="A48" s="3"/>
      <c r="B48" s="5" t="s">
        <v>134</v>
      </c>
      <c r="C48" s="148" t="s">
        <v>1027</v>
      </c>
      <c r="D48" s="139" t="str">
        <f>MID(LEFT(D47,FIND(" (",D47)-1),FIND("/",D47)+1,LEN(D47))</f>
        <v>24</v>
      </c>
      <c r="E48" s="137" t="s">
        <v>68</v>
      </c>
    </row>
    <row r="49" spans="1:5">
      <c r="A49" s="3"/>
      <c r="B49" s="5" t="s">
        <v>156</v>
      </c>
      <c r="C49" s="148" t="s">
        <v>1027</v>
      </c>
      <c r="D49" s="146" t="str">
        <f>MID(LEFT(D47,FIND("%",D47)-1),FIND("(",D47)+1,LEN(D47))</f>
        <v>0</v>
      </c>
      <c r="E49" s="137" t="s">
        <v>68</v>
      </c>
    </row>
    <row r="50" spans="1:5">
      <c r="A50" s="3"/>
      <c r="B50" s="5" t="s">
        <v>150</v>
      </c>
      <c r="C50" s="148" t="s">
        <v>1062</v>
      </c>
      <c r="D50" s="139">
        <v>24</v>
      </c>
      <c r="E50" s="137" t="s">
        <v>68</v>
      </c>
    </row>
    <row r="51" spans="1:5">
      <c r="A51" s="3"/>
      <c r="B51" s="5" t="s">
        <v>189</v>
      </c>
      <c r="C51" s="148" t="s">
        <v>1061</v>
      </c>
      <c r="D51" s="147" t="s">
        <v>902</v>
      </c>
      <c r="E51" s="137" t="s">
        <v>68</v>
      </c>
    </row>
    <row r="52" spans="1:5">
      <c r="A52" s="3"/>
      <c r="B52" s="5" t="s">
        <v>311</v>
      </c>
      <c r="C52" s="148" t="s">
        <v>1027</v>
      </c>
      <c r="D52" s="139" t="str">
        <f>LEFT(D51,FIND(" ", D51)-1)</f>
        <v>2.0</v>
      </c>
      <c r="E52" s="137" t="s">
        <v>68</v>
      </c>
    </row>
    <row r="53" spans="1:5">
      <c r="A53" s="3"/>
      <c r="B53" s="5" t="s">
        <v>312</v>
      </c>
      <c r="C53" s="148" t="s">
        <v>1027</v>
      </c>
      <c r="D53" s="139" t="str">
        <f>MID(LEFT(D51,FIND("–",D51)-1),FIND("(",D51)+1,LEN(D51))</f>
        <v>2.0</v>
      </c>
      <c r="E53" s="137" t="s">
        <v>68</v>
      </c>
    </row>
    <row r="54" spans="1:5">
      <c r="A54" s="3"/>
      <c r="B54" s="5" t="s">
        <v>313</v>
      </c>
      <c r="C54" s="148" t="s">
        <v>1027</v>
      </c>
      <c r="D54" s="139" t="str">
        <f>MID(LEFT(D51,FIND(")",D51)-1),FIND("–",D51)+1,LEN(D51))</f>
        <v>2.0</v>
      </c>
      <c r="E54" s="137" t="s">
        <v>68</v>
      </c>
    </row>
    <row r="55" spans="1:5">
      <c r="A55" s="3"/>
      <c r="B55" s="5" t="s">
        <v>151</v>
      </c>
      <c r="C55" s="148" t="s">
        <v>1062</v>
      </c>
      <c r="D55" s="139">
        <v>24</v>
      </c>
      <c r="E55" s="137" t="s">
        <v>68</v>
      </c>
    </row>
    <row r="56" spans="1:5">
      <c r="A56" s="3"/>
      <c r="B56" s="5" t="s">
        <v>188</v>
      </c>
      <c r="C56" s="148" t="s">
        <v>1061</v>
      </c>
      <c r="D56" s="147" t="s">
        <v>902</v>
      </c>
      <c r="E56" s="137" t="s">
        <v>68</v>
      </c>
    </row>
    <row r="57" spans="1:5">
      <c r="A57" s="3"/>
      <c r="B57" s="5" t="s">
        <v>314</v>
      </c>
      <c r="C57" s="148" t="s">
        <v>1027</v>
      </c>
      <c r="D57" s="139" t="str">
        <f>LEFT(D56,FIND(" ", D56)-1)</f>
        <v>2.0</v>
      </c>
      <c r="E57" s="137" t="s">
        <v>68</v>
      </c>
    </row>
    <row r="58" spans="1:5">
      <c r="A58" s="3"/>
      <c r="B58" s="5" t="s">
        <v>315</v>
      </c>
      <c r="C58" s="148" t="s">
        <v>1027</v>
      </c>
      <c r="D58" s="139" t="str">
        <f>MID(LEFT(D56,FIND("–",D56)-1),FIND("(",D56)+1,LEN(D56))</f>
        <v>2.0</v>
      </c>
      <c r="E58" s="137" t="s">
        <v>68</v>
      </c>
    </row>
    <row r="59" spans="1:5">
      <c r="A59" s="3"/>
      <c r="B59" s="5" t="s">
        <v>316</v>
      </c>
      <c r="C59" s="148" t="s">
        <v>1027</v>
      </c>
      <c r="D59" s="139" t="str">
        <f>MID(LEFT(D56,FIND(")",D56)-1),FIND("–",D56)+1,LEN(D56))</f>
        <v>2.0</v>
      </c>
      <c r="E59" s="137" t="s">
        <v>68</v>
      </c>
    </row>
    <row r="60" spans="1:5">
      <c r="A60" s="3"/>
      <c r="B60" s="5" t="s">
        <v>235</v>
      </c>
      <c r="C60" s="148" t="s">
        <v>1063</v>
      </c>
      <c r="D60" s="139" t="s">
        <v>22</v>
      </c>
      <c r="E60" s="137" t="s">
        <v>68</v>
      </c>
    </row>
    <row r="61" spans="1:5">
      <c r="A61" s="3"/>
      <c r="B61" s="5" t="s">
        <v>164</v>
      </c>
      <c r="C61" s="148" t="s">
        <v>1064</v>
      </c>
      <c r="D61" s="139" t="s">
        <v>22</v>
      </c>
      <c r="E61" s="137" t="s">
        <v>68</v>
      </c>
    </row>
    <row r="62" spans="1:5">
      <c r="A62" s="8" t="s">
        <v>406</v>
      </c>
      <c r="B62" s="5" t="s">
        <v>229</v>
      </c>
      <c r="C62" s="148" t="s">
        <v>1068</v>
      </c>
      <c r="D62" s="139" t="s">
        <v>26</v>
      </c>
      <c r="E62" s="137" t="s">
        <v>68</v>
      </c>
    </row>
    <row r="63" spans="1:5">
      <c r="A63" s="8"/>
      <c r="B63" s="5" t="s">
        <v>190</v>
      </c>
      <c r="C63" s="148" t="s">
        <v>1066</v>
      </c>
      <c r="D63" s="139" t="s">
        <v>22</v>
      </c>
      <c r="E63" s="137" t="s">
        <v>68</v>
      </c>
    </row>
    <row r="64" spans="1:5">
      <c r="A64" s="8"/>
      <c r="B64" s="5" t="s">
        <v>327</v>
      </c>
      <c r="C64" s="148" t="s">
        <v>1067</v>
      </c>
      <c r="D64" s="139" t="s">
        <v>22</v>
      </c>
      <c r="E64" s="137" t="s">
        <v>68</v>
      </c>
    </row>
    <row r="65" spans="1:5">
      <c r="A65" s="8"/>
      <c r="B65" s="5" t="s">
        <v>191</v>
      </c>
      <c r="C65" s="148" t="s">
        <v>1062</v>
      </c>
      <c r="D65" s="139" t="s">
        <v>22</v>
      </c>
      <c r="E65" s="137" t="s">
        <v>68</v>
      </c>
    </row>
    <row r="66" spans="1:5">
      <c r="A66" s="8"/>
      <c r="B66" s="5" t="s">
        <v>194</v>
      </c>
      <c r="C66" s="148" t="s">
        <v>1061</v>
      </c>
      <c r="D66" s="139" t="s">
        <v>22</v>
      </c>
      <c r="E66" s="137" t="s">
        <v>68</v>
      </c>
    </row>
    <row r="67" spans="1:5">
      <c r="A67" s="8"/>
      <c r="B67" s="5" t="s">
        <v>322</v>
      </c>
      <c r="C67" s="148" t="s">
        <v>1027</v>
      </c>
      <c r="D67" s="139" t="s">
        <v>22</v>
      </c>
      <c r="E67" s="137" t="s">
        <v>68</v>
      </c>
    </row>
    <row r="68" spans="1:5">
      <c r="A68" s="8"/>
      <c r="B68" s="5" t="s">
        <v>323</v>
      </c>
      <c r="C68" s="148" t="s">
        <v>1027</v>
      </c>
      <c r="D68" s="139" t="s">
        <v>22</v>
      </c>
      <c r="E68" s="137" t="s">
        <v>68</v>
      </c>
    </row>
    <row r="69" spans="1:5">
      <c r="A69" s="8"/>
      <c r="B69" s="5" t="s">
        <v>324</v>
      </c>
      <c r="C69" s="148" t="s">
        <v>1027</v>
      </c>
      <c r="D69" s="139" t="s">
        <v>22</v>
      </c>
      <c r="E69" s="137" t="s">
        <v>68</v>
      </c>
    </row>
    <row r="70" spans="1:5">
      <c r="A70" s="8"/>
      <c r="B70" s="5" t="s">
        <v>325</v>
      </c>
      <c r="C70" s="148" t="s">
        <v>1060</v>
      </c>
      <c r="D70" s="139" t="s">
        <v>22</v>
      </c>
      <c r="E70" s="137" t="s">
        <v>68</v>
      </c>
    </row>
    <row r="71" spans="1:5">
      <c r="A71" s="8"/>
      <c r="B71" s="5" t="s">
        <v>326</v>
      </c>
      <c r="C71" s="148" t="s">
        <v>1027</v>
      </c>
      <c r="D71" s="139" t="s">
        <v>22</v>
      </c>
      <c r="E71" s="137" t="s">
        <v>68</v>
      </c>
    </row>
    <row r="72" spans="1:5">
      <c r="A72" s="8"/>
      <c r="B72" s="5" t="s">
        <v>192</v>
      </c>
      <c r="C72" s="148" t="s">
        <v>1066</v>
      </c>
      <c r="D72" s="139" t="s">
        <v>22</v>
      </c>
      <c r="E72" s="137" t="s">
        <v>68</v>
      </c>
    </row>
    <row r="73" spans="1:5">
      <c r="A73" s="8"/>
      <c r="B73" s="5" t="s">
        <v>328</v>
      </c>
      <c r="C73" s="148" t="s">
        <v>1067</v>
      </c>
      <c r="D73" s="139" t="s">
        <v>22</v>
      </c>
      <c r="E73" s="137" t="s">
        <v>68</v>
      </c>
    </row>
    <row r="74" spans="1:5">
      <c r="A74" s="8"/>
      <c r="B74" s="5" t="s">
        <v>193</v>
      </c>
      <c r="C74" s="148" t="s">
        <v>1062</v>
      </c>
      <c r="D74" s="139" t="s">
        <v>22</v>
      </c>
      <c r="E74" s="137" t="s">
        <v>68</v>
      </c>
    </row>
    <row r="75" spans="1:5">
      <c r="A75" s="8"/>
      <c r="B75" s="5" t="s">
        <v>195</v>
      </c>
      <c r="C75" s="148" t="s">
        <v>1061</v>
      </c>
      <c r="D75" s="139" t="s">
        <v>22</v>
      </c>
      <c r="E75" s="137" t="s">
        <v>68</v>
      </c>
    </row>
    <row r="76" spans="1:5">
      <c r="A76" s="8"/>
      <c r="B76" s="5" t="s">
        <v>318</v>
      </c>
      <c r="C76" s="148" t="s">
        <v>1027</v>
      </c>
      <c r="D76" s="139" t="s">
        <v>22</v>
      </c>
      <c r="E76" s="137" t="s">
        <v>68</v>
      </c>
    </row>
    <row r="77" spans="1:5">
      <c r="A77" s="8"/>
      <c r="B77" s="5" t="s">
        <v>319</v>
      </c>
      <c r="C77" s="148" t="s">
        <v>1027</v>
      </c>
      <c r="D77" s="139" t="s">
        <v>22</v>
      </c>
      <c r="E77" s="137" t="s">
        <v>68</v>
      </c>
    </row>
    <row r="78" spans="1:5">
      <c r="A78" s="8"/>
      <c r="B78" s="5" t="s">
        <v>320</v>
      </c>
      <c r="C78" s="148" t="s">
        <v>1027</v>
      </c>
      <c r="D78" s="139" t="s">
        <v>22</v>
      </c>
      <c r="E78" s="137" t="s">
        <v>68</v>
      </c>
    </row>
    <row r="79" spans="1:5">
      <c r="A79" s="8"/>
      <c r="B79" s="5" t="s">
        <v>317</v>
      </c>
      <c r="C79" s="148" t="s">
        <v>1060</v>
      </c>
      <c r="D79" s="139" t="s">
        <v>22</v>
      </c>
      <c r="E79" s="137" t="s">
        <v>68</v>
      </c>
    </row>
    <row r="80" spans="1:5">
      <c r="A80" s="8"/>
      <c r="B80" s="5" t="s">
        <v>321</v>
      </c>
      <c r="C80" s="148" t="s">
        <v>1027</v>
      </c>
      <c r="D80" s="139" t="s">
        <v>22</v>
      </c>
      <c r="E80" s="137" t="s">
        <v>68</v>
      </c>
    </row>
    <row r="81" spans="1:5">
      <c r="A81" s="8"/>
      <c r="B81" s="5" t="s">
        <v>232</v>
      </c>
      <c r="C81" s="148" t="s">
        <v>1065</v>
      </c>
      <c r="D81" s="139" t="s">
        <v>22</v>
      </c>
      <c r="E81" s="137" t="s">
        <v>68</v>
      </c>
    </row>
    <row r="82" spans="1:5">
      <c r="A82" s="9" t="s">
        <v>407</v>
      </c>
      <c r="B82" s="5" t="s">
        <v>153</v>
      </c>
      <c r="C82" s="148" t="s">
        <v>1069</v>
      </c>
      <c r="D82" s="139" t="s">
        <v>909</v>
      </c>
      <c r="E82" s="137" t="s">
        <v>68</v>
      </c>
    </row>
    <row r="83" spans="1:5">
      <c r="A83" s="9"/>
      <c r="B83" s="5" t="s">
        <v>331</v>
      </c>
      <c r="C83" s="148" t="s">
        <v>1070</v>
      </c>
      <c r="D83" s="139" t="s">
        <v>22</v>
      </c>
      <c r="E83" s="137" t="s">
        <v>68</v>
      </c>
    </row>
    <row r="84" spans="1:5">
      <c r="A84" s="9"/>
      <c r="B84" s="5" t="s">
        <v>67</v>
      </c>
      <c r="C84" s="148" t="s">
        <v>1071</v>
      </c>
      <c r="D84" s="139" t="s">
        <v>912</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2021-05-27T12:30:42Z</dcterms:modified>
</cp:coreProperties>
</file>