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1CBEA52D-F1F7-1249-A805-F701ACD1C63B}" xr6:coauthVersionLast="45" xr6:coauthVersionMax="45" xr10:uidLastSave="{00000000-0000-0000-0000-000000000000}"/>
  <bookViews>
    <workbookView xWindow="2920" yWindow="2540" windowWidth="32260" windowHeight="1906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4" i="5" l="1"/>
  <c r="AV44" i="5"/>
  <c r="AW43" i="5"/>
  <c r="AV43" i="5"/>
  <c r="AW42" i="5"/>
  <c r="AV42" i="5"/>
  <c r="AW41" i="5"/>
  <c r="AV41" i="5"/>
  <c r="BG46" i="5"/>
  <c r="BF46" i="5"/>
  <c r="BE46" i="5"/>
  <c r="BG45" i="5"/>
  <c r="BF45" i="5"/>
  <c r="BE45" i="5"/>
  <c r="BG44" i="5"/>
  <c r="BF44" i="5"/>
  <c r="BE44" i="5"/>
  <c r="BB44" i="5"/>
  <c r="BA44" i="5"/>
  <c r="AZ44" i="5"/>
  <c r="BG43" i="5"/>
  <c r="BF43" i="5"/>
  <c r="BE43" i="5"/>
  <c r="BB43" i="5"/>
  <c r="BA43" i="5"/>
  <c r="AZ43" i="5"/>
  <c r="BG42" i="5"/>
  <c r="BF42" i="5"/>
  <c r="BE42" i="5"/>
  <c r="BB42" i="5"/>
  <c r="BA42" i="5"/>
  <c r="AZ42" i="5"/>
  <c r="BG41" i="5"/>
  <c r="BF41" i="5"/>
  <c r="BE41" i="5"/>
  <c r="BB41" i="5"/>
  <c r="BA41" i="5"/>
  <c r="AZ41" i="5"/>
  <c r="BG335" i="5" l="1"/>
  <c r="BF335" i="5"/>
  <c r="BE335" i="5"/>
  <c r="BG334" i="5"/>
  <c r="BF334" i="5"/>
  <c r="BE334" i="5"/>
  <c r="BG333" i="5"/>
  <c r="BF333" i="5"/>
  <c r="BE333" i="5"/>
  <c r="BC333" i="5"/>
  <c r="AX333" i="5"/>
  <c r="AZ335" i="5"/>
  <c r="BA335" i="5"/>
  <c r="BB335" i="5"/>
  <c r="AZ334" i="5"/>
  <c r="BA334" i="5"/>
  <c r="BB334" i="5"/>
  <c r="AZ333" i="5"/>
  <c r="BA333" i="5"/>
  <c r="BB333" i="5"/>
  <c r="BG332" i="5"/>
  <c r="BF332" i="5"/>
  <c r="BE332" i="5"/>
  <c r="BG331" i="5"/>
  <c r="BF331" i="5"/>
  <c r="BE331" i="5"/>
  <c r="BG330" i="5"/>
  <c r="BF330" i="5"/>
  <c r="BE330" i="5"/>
  <c r="BB332" i="5"/>
  <c r="BA332" i="5"/>
  <c r="AZ332" i="5"/>
  <c r="BB331" i="5"/>
  <c r="BA331" i="5"/>
  <c r="AZ331" i="5"/>
  <c r="BB330" i="5"/>
  <c r="BA330" i="5"/>
  <c r="AZ330" i="5"/>
  <c r="AW341" i="5"/>
  <c r="AV341" i="5"/>
  <c r="AW340" i="5"/>
  <c r="AV340" i="5"/>
  <c r="AW339" i="5"/>
  <c r="AV339" i="5"/>
  <c r="AW338" i="5"/>
  <c r="AV338" i="5"/>
  <c r="AW337" i="5"/>
  <c r="AV337" i="5"/>
  <c r="AW336" i="5"/>
  <c r="AV336" i="5"/>
  <c r="BG341" i="5"/>
  <c r="BF341" i="5"/>
  <c r="BE341" i="5"/>
  <c r="AZ341" i="5"/>
  <c r="BG340" i="5"/>
  <c r="BF340" i="5"/>
  <c r="BE340" i="5"/>
  <c r="AZ340" i="5"/>
  <c r="BG339" i="5"/>
  <c r="BF339" i="5"/>
  <c r="BE339" i="5"/>
  <c r="AZ339" i="5"/>
  <c r="BG338" i="5"/>
  <c r="BF338" i="5"/>
  <c r="BE338" i="5"/>
  <c r="AZ338" i="5"/>
  <c r="BG337" i="5"/>
  <c r="BF337" i="5"/>
  <c r="BE337" i="5"/>
  <c r="BB337" i="5"/>
  <c r="BA337" i="5"/>
  <c r="AZ337" i="5"/>
  <c r="BG336" i="5"/>
  <c r="BF336" i="5"/>
  <c r="BE336" i="5"/>
  <c r="AZ336" i="5"/>
  <c r="CO553" i="5" l="1"/>
  <c r="CO552" i="5"/>
  <c r="CO551" i="5"/>
  <c r="CO550" i="5"/>
  <c r="CO554" i="5"/>
  <c r="BE555" i="5"/>
  <c r="BF555" i="5"/>
  <c r="BG555" i="5"/>
  <c r="BE554" i="5"/>
  <c r="BF554" i="5"/>
  <c r="BG554" i="5"/>
  <c r="BE553" i="5"/>
  <c r="BF553" i="5"/>
  <c r="BG553" i="5"/>
  <c r="BE552" i="5"/>
  <c r="BF552" i="5"/>
  <c r="BG552" i="5"/>
  <c r="BG548" i="5"/>
  <c r="BF548" i="5"/>
  <c r="BE548" i="5"/>
  <c r="BG544" i="5"/>
  <c r="BF544" i="5"/>
  <c r="BE544" i="5"/>
  <c r="BE551" i="5"/>
  <c r="BF551" i="5"/>
  <c r="BG551" i="5"/>
  <c r="BE550" i="5"/>
  <c r="BF550" i="5"/>
  <c r="BG550" i="5"/>
  <c r="BE549" i="5"/>
  <c r="BF549" i="5"/>
  <c r="BG549" i="5"/>
  <c r="BG547" i="5"/>
  <c r="BF547" i="5"/>
  <c r="BE547" i="5"/>
  <c r="BG546" i="5"/>
  <c r="BF546" i="5"/>
  <c r="BE546" i="5"/>
  <c r="BG545" i="5"/>
  <c r="BF545" i="5"/>
  <c r="BE545" i="5"/>
  <c r="BG543" i="5"/>
  <c r="BF543" i="5"/>
  <c r="BE543" i="5"/>
  <c r="CU549" i="5"/>
  <c r="CT549" i="5"/>
  <c r="CO549" i="5"/>
  <c r="CV554" i="5"/>
  <c r="CU554" i="5"/>
  <c r="CT554" i="5"/>
  <c r="CV553" i="5"/>
  <c r="CU553" i="5"/>
  <c r="CT553" i="5"/>
  <c r="CV552" i="5"/>
  <c r="CU552" i="5"/>
  <c r="CT552" i="5"/>
  <c r="CV551" i="5"/>
  <c r="CU551" i="5"/>
  <c r="CT551" i="5"/>
  <c r="CV550" i="5"/>
  <c r="CU550" i="5"/>
  <c r="CT550" i="5"/>
  <c r="CO548" i="5"/>
  <c r="CO547" i="5"/>
  <c r="CU546" i="5"/>
  <c r="CO546" i="5"/>
  <c r="CO545" i="5"/>
  <c r="CO544" i="5"/>
  <c r="CT546" i="5"/>
  <c r="CO543" i="5"/>
  <c r="CV548" i="5"/>
  <c r="CT548" i="5"/>
  <c r="CV547" i="5"/>
  <c r="CU547" i="5"/>
  <c r="CT547" i="5"/>
  <c r="CV546" i="5"/>
  <c r="CV545" i="5"/>
  <c r="CU545" i="5"/>
  <c r="CT545" i="5"/>
  <c r="CV544" i="5"/>
  <c r="CU544" i="5"/>
  <c r="CT544" i="5"/>
  <c r="CV543" i="5"/>
  <c r="CU543" i="5"/>
  <c r="CT543" i="5"/>
  <c r="BG482" i="5" l="1"/>
  <c r="BF482" i="5"/>
  <c r="BE482" i="5"/>
  <c r="BG481" i="5"/>
  <c r="BF481" i="5"/>
  <c r="BE481" i="5"/>
  <c r="BG480" i="5"/>
  <c r="BF480" i="5"/>
  <c r="BE480" i="5"/>
  <c r="BB482" i="5"/>
  <c r="BA482" i="5"/>
  <c r="AZ482" i="5"/>
  <c r="BB481" i="5"/>
  <c r="BA481" i="5"/>
  <c r="AZ481" i="5"/>
  <c r="BB480" i="5"/>
  <c r="BA480" i="5"/>
  <c r="AZ480" i="5"/>
  <c r="BB479" i="5"/>
  <c r="BA479" i="5"/>
  <c r="AZ479" i="5"/>
  <c r="AW482" i="5"/>
  <c r="AV482" i="5"/>
  <c r="AW481" i="5"/>
  <c r="AV481" i="5"/>
  <c r="AW480" i="5"/>
  <c r="AV480" i="5"/>
  <c r="AW479" i="5"/>
  <c r="AV479" i="5"/>
  <c r="AW478" i="5"/>
  <c r="AV478" i="5"/>
  <c r="AW477" i="5"/>
  <c r="AV477" i="5"/>
  <c r="BG479" i="5"/>
  <c r="BF479" i="5"/>
  <c r="BE479" i="5"/>
  <c r="BG478" i="5"/>
  <c r="BF478" i="5"/>
  <c r="BE478" i="5"/>
  <c r="BB478" i="5"/>
  <c r="BA478" i="5"/>
  <c r="AZ478" i="5"/>
  <c r="BG477" i="5"/>
  <c r="BF477" i="5"/>
  <c r="BE477" i="5"/>
  <c r="BB477" i="5"/>
  <c r="BA477" i="5"/>
  <c r="AZ477" i="5"/>
  <c r="BG476" i="5"/>
  <c r="BF476" i="5"/>
  <c r="BE476" i="5"/>
  <c r="BB476" i="5"/>
  <c r="BA476" i="5"/>
  <c r="AZ476" i="5"/>
  <c r="AW476" i="5"/>
  <c r="AV476" i="5"/>
  <c r="CU523" i="5" l="1"/>
  <c r="CT523" i="5"/>
  <c r="CO523" i="5"/>
  <c r="CV522" i="5"/>
  <c r="CU522" i="5"/>
  <c r="CT522" i="5"/>
  <c r="CV521" i="5"/>
  <c r="CU521" i="5"/>
  <c r="CT521" i="5"/>
  <c r="CV520" i="5"/>
  <c r="CU520" i="5"/>
  <c r="CT520" i="5"/>
  <c r="CV519" i="5"/>
  <c r="CU519" i="5"/>
  <c r="CT519" i="5"/>
  <c r="CO521" i="5"/>
  <c r="CO520" i="5"/>
  <c r="CO517" i="5"/>
  <c r="CO519" i="5"/>
  <c r="CO518" i="5"/>
  <c r="BB521" i="5"/>
  <c r="BA521" i="5"/>
  <c r="AZ521" i="5"/>
  <c r="BB522" i="5"/>
  <c r="BA522" i="5"/>
  <c r="AZ522" i="5"/>
  <c r="BG522" i="5"/>
  <c r="BF522" i="5"/>
  <c r="BE522" i="5"/>
  <c r="BG521" i="5"/>
  <c r="BF521" i="5"/>
  <c r="BE521" i="5"/>
  <c r="AW518" i="5"/>
  <c r="AV518" i="5"/>
  <c r="AV517" i="5"/>
  <c r="BG520" i="5"/>
  <c r="BF520" i="5"/>
  <c r="BE520" i="5"/>
  <c r="AW520" i="5"/>
  <c r="AV520" i="5"/>
  <c r="BG519" i="5"/>
  <c r="BF519" i="5"/>
  <c r="BE519" i="5"/>
  <c r="AW519" i="5"/>
  <c r="AV519" i="5"/>
  <c r="BG518" i="5"/>
  <c r="BF518" i="5"/>
  <c r="BE518" i="5"/>
  <c r="BG517" i="5"/>
  <c r="BF517" i="5"/>
  <c r="BE517" i="5"/>
  <c r="AW517" i="5"/>
  <c r="CV523" i="5"/>
  <c r="CV518" i="5"/>
  <c r="CU518" i="5"/>
  <c r="CT518" i="5"/>
  <c r="CV517" i="5"/>
  <c r="CU517" i="5"/>
  <c r="CT517" i="5"/>
  <c r="AW199" i="5" l="1"/>
  <c r="AV199" i="5"/>
  <c r="AW198" i="5"/>
  <c r="AV198" i="5"/>
  <c r="AW197" i="5"/>
  <c r="AV197" i="5"/>
  <c r="AW196" i="5"/>
  <c r="AV196" i="5"/>
  <c r="AW195" i="5"/>
  <c r="AV195" i="5"/>
  <c r="AW194" i="5"/>
  <c r="AV194" i="5"/>
  <c r="AW193" i="5"/>
  <c r="AV193" i="5"/>
  <c r="AW192" i="5"/>
  <c r="AV192" i="5"/>
  <c r="AW191" i="5"/>
  <c r="AV191" i="5"/>
  <c r="AW190" i="5"/>
  <c r="AV190" i="5"/>
  <c r="AW189" i="5"/>
  <c r="AV189" i="5"/>
  <c r="AW188" i="5"/>
  <c r="AV188" i="5"/>
  <c r="AW187" i="5"/>
  <c r="AV187" i="5"/>
  <c r="AW186" i="5"/>
  <c r="AV186" i="5"/>
  <c r="AW185" i="5"/>
  <c r="AV185" i="5"/>
  <c r="AW184" i="5"/>
  <c r="AV184" i="5"/>
  <c r="AW183" i="5"/>
  <c r="AV183" i="5"/>
  <c r="AW182" i="5"/>
  <c r="AV182" i="5"/>
  <c r="AW181" i="5"/>
  <c r="AV181" i="5"/>
  <c r="AW179" i="5"/>
  <c r="AW180" i="5"/>
  <c r="AV180" i="5"/>
  <c r="AV179" i="5"/>
  <c r="AW178" i="5"/>
  <c r="AV178" i="5"/>
  <c r="AW177" i="5"/>
  <c r="AV177" i="5"/>
  <c r="AW176" i="5"/>
  <c r="AV176" i="5"/>
  <c r="AW175" i="5"/>
  <c r="AV175" i="5"/>
  <c r="AW174" i="5"/>
  <c r="AV174" i="5"/>
  <c r="AW173" i="5"/>
  <c r="AV173" i="5"/>
  <c r="AW172" i="5"/>
  <c r="AV172" i="5"/>
  <c r="AW171" i="5"/>
  <c r="AV171" i="5"/>
  <c r="AW170" i="5"/>
  <c r="AV170" i="5"/>
  <c r="BG272" i="5" l="1"/>
  <c r="BF272" i="5"/>
  <c r="BE272" i="5"/>
  <c r="BG271" i="5"/>
  <c r="BF271" i="5"/>
  <c r="BE271" i="5"/>
  <c r="BE270" i="5"/>
  <c r="BG269" i="5"/>
  <c r="BF269" i="5"/>
  <c r="BE269" i="5"/>
  <c r="BG268" i="5"/>
  <c r="BF268" i="5"/>
  <c r="BE268" i="5"/>
  <c r="BE267" i="5"/>
  <c r="AZ272" i="5"/>
  <c r="AZ271" i="5"/>
  <c r="AZ270" i="5"/>
  <c r="AZ269" i="5"/>
  <c r="AZ268" i="5"/>
  <c r="AZ267" i="5"/>
  <c r="BG258" i="5" l="1"/>
  <c r="BF258" i="5"/>
  <c r="BE258" i="5"/>
  <c r="BB258" i="5"/>
  <c r="BA258" i="5"/>
  <c r="AZ258" i="5"/>
  <c r="BG257" i="5"/>
  <c r="BF257" i="5"/>
  <c r="BE257" i="5"/>
  <c r="BB257" i="5"/>
  <c r="BA257" i="5"/>
  <c r="AZ257" i="5"/>
  <c r="BG255" i="5"/>
  <c r="BF255" i="5"/>
  <c r="BE255" i="5"/>
  <c r="BB255" i="5"/>
  <c r="BA255" i="5"/>
  <c r="AZ255" i="5"/>
  <c r="BG254" i="5"/>
  <c r="BF254" i="5"/>
  <c r="BE254" i="5"/>
  <c r="BB254" i="5"/>
  <c r="BA254" i="5"/>
  <c r="AZ254" i="5"/>
  <c r="BB402" i="5" l="1"/>
  <c r="BA402" i="5"/>
  <c r="AZ402" i="5"/>
  <c r="BB401" i="5"/>
  <c r="BA401" i="5"/>
  <c r="AZ401" i="5"/>
  <c r="BB400" i="5"/>
  <c r="BA400" i="5"/>
  <c r="AZ400" i="5"/>
  <c r="AZ399" i="5"/>
  <c r="BA399" i="5"/>
  <c r="BB399" i="5"/>
  <c r="BG402" i="5"/>
  <c r="BF402" i="5"/>
  <c r="BE402" i="5"/>
  <c r="BG401" i="5"/>
  <c r="BF401" i="5"/>
  <c r="BE401" i="5"/>
  <c r="BG400" i="5"/>
  <c r="BF400" i="5"/>
  <c r="BE400" i="5"/>
  <c r="BG399" i="5"/>
  <c r="BF399" i="5"/>
  <c r="BE399" i="5"/>
  <c r="BG398" i="5"/>
  <c r="BF398" i="5"/>
  <c r="BE398" i="5"/>
  <c r="BB398" i="5"/>
  <c r="BA398" i="5"/>
  <c r="AZ398" i="5"/>
  <c r="BG397" i="5"/>
  <c r="BF397" i="5"/>
  <c r="BE397" i="5"/>
  <c r="BB397" i="5"/>
  <c r="BA397" i="5"/>
  <c r="AZ397" i="5"/>
  <c r="BG396" i="5"/>
  <c r="BF396" i="5"/>
  <c r="BE396" i="5"/>
  <c r="BB396" i="5"/>
  <c r="BA396" i="5"/>
  <c r="AZ396" i="5"/>
  <c r="BG395" i="5"/>
  <c r="BF395" i="5"/>
  <c r="BE395" i="5"/>
  <c r="BB395" i="5"/>
  <c r="BA395" i="5"/>
  <c r="AZ395" i="5"/>
  <c r="BG394" i="5"/>
  <c r="BF394" i="5"/>
  <c r="BE394" i="5"/>
  <c r="BB394" i="5"/>
  <c r="BA394" i="5"/>
  <c r="AZ394" i="5"/>
  <c r="BG393" i="5"/>
  <c r="BF393" i="5"/>
  <c r="BE393" i="5"/>
  <c r="BB393" i="5"/>
  <c r="BA393" i="5"/>
  <c r="AZ393" i="5"/>
  <c r="BG392" i="5"/>
  <c r="BF392" i="5"/>
  <c r="BE392" i="5"/>
  <c r="BB392" i="5"/>
  <c r="BA392" i="5"/>
  <c r="AZ392" i="5"/>
  <c r="BG388" i="5"/>
  <c r="BF388" i="5"/>
  <c r="BE388" i="5"/>
  <c r="BG389" i="5"/>
  <c r="BF389" i="5"/>
  <c r="BE389" i="5"/>
  <c r="BB389" i="5"/>
  <c r="BA389" i="5"/>
  <c r="AZ389" i="5"/>
  <c r="BB388" i="5"/>
  <c r="BA388" i="5"/>
  <c r="AZ388" i="5"/>
  <c r="BG391" i="5"/>
  <c r="BF391" i="5"/>
  <c r="BE391" i="5"/>
  <c r="BB391" i="5"/>
  <c r="BA391" i="5"/>
  <c r="AZ391" i="5"/>
  <c r="BG390" i="5"/>
  <c r="BF390" i="5"/>
  <c r="BE390" i="5"/>
  <c r="BB390" i="5"/>
  <c r="BA390" i="5"/>
  <c r="AZ390" i="5"/>
  <c r="BG386" i="5" l="1"/>
  <c r="BF386" i="5"/>
  <c r="BE386" i="5"/>
  <c r="BG385" i="5"/>
  <c r="BF385" i="5"/>
  <c r="BE385" i="5"/>
  <c r="BG379" i="5"/>
  <c r="BF379" i="5"/>
  <c r="BE379" i="5"/>
  <c r="BG384" i="5"/>
  <c r="BF384" i="5"/>
  <c r="BE384" i="5"/>
  <c r="BG383" i="5"/>
  <c r="BF383" i="5"/>
  <c r="BE383" i="5"/>
  <c r="BG382" i="5"/>
  <c r="BF382" i="5"/>
  <c r="BE382" i="5"/>
  <c r="BG381" i="5"/>
  <c r="BF381" i="5"/>
  <c r="BE381" i="5"/>
  <c r="BG380" i="5"/>
  <c r="BF380" i="5"/>
  <c r="BE380" i="5"/>
  <c r="BG247" i="5" l="1"/>
  <c r="BF247" i="5"/>
  <c r="BE247" i="5"/>
  <c r="BB247" i="5"/>
  <c r="BA247" i="5"/>
  <c r="AZ247" i="5"/>
  <c r="BG246" i="5"/>
  <c r="BF246" i="5"/>
  <c r="BE246" i="5"/>
  <c r="BB246" i="5"/>
  <c r="BA246" i="5"/>
  <c r="AZ246" i="5"/>
  <c r="BB249" i="5"/>
  <c r="BA249" i="5"/>
  <c r="AZ249" i="5"/>
  <c r="BB248" i="5"/>
  <c r="BA248" i="5"/>
  <c r="AZ248" i="5"/>
  <c r="BG249" i="5"/>
  <c r="BF249" i="5"/>
  <c r="BE249" i="5"/>
  <c r="BG248" i="5"/>
  <c r="BF248" i="5"/>
  <c r="BE248" i="5"/>
  <c r="BG245" i="5"/>
  <c r="BF245" i="5"/>
  <c r="BE245" i="5"/>
  <c r="BB245" i="5"/>
  <c r="BA245" i="5"/>
  <c r="AZ245" i="5"/>
  <c r="BG244" i="5"/>
  <c r="BF244" i="5"/>
  <c r="BE244" i="5"/>
  <c r="BB244" i="5"/>
  <c r="BA244" i="5"/>
  <c r="AZ244" i="5"/>
  <c r="BG243" i="5"/>
  <c r="BF243" i="5"/>
  <c r="BE243" i="5"/>
  <c r="BB243" i="5"/>
  <c r="BA243" i="5"/>
  <c r="AZ243" i="5"/>
  <c r="AW243" i="5"/>
  <c r="AV243" i="5"/>
  <c r="BG242" i="5"/>
  <c r="BF242" i="5"/>
  <c r="BE242" i="5"/>
  <c r="BB242" i="5"/>
  <c r="BA242" i="5"/>
  <c r="AZ242" i="5"/>
  <c r="AW242" i="5"/>
  <c r="AV242" i="5"/>
  <c r="BB241" i="5"/>
  <c r="BA241" i="5"/>
  <c r="AZ241" i="5"/>
  <c r="BB240" i="5"/>
  <c r="BA240" i="5"/>
  <c r="AZ240" i="5"/>
  <c r="BB239" i="5"/>
  <c r="BA239" i="5"/>
  <c r="AZ239" i="5"/>
  <c r="BB238" i="5"/>
  <c r="BA238" i="5"/>
  <c r="AZ238" i="5"/>
  <c r="AV238" i="5"/>
  <c r="BG241" i="5"/>
  <c r="BF241" i="5"/>
  <c r="BE241" i="5"/>
  <c r="AW241" i="5"/>
  <c r="AV241" i="5"/>
  <c r="BG240" i="5"/>
  <c r="BF240" i="5"/>
  <c r="BE240" i="5"/>
  <c r="AW240" i="5"/>
  <c r="AV240" i="5"/>
  <c r="BG239" i="5"/>
  <c r="BF239" i="5"/>
  <c r="BE239" i="5"/>
  <c r="AW239" i="5"/>
  <c r="AV239" i="5"/>
  <c r="BG238" i="5"/>
  <c r="BF238" i="5"/>
  <c r="BE238" i="5"/>
  <c r="AW238" i="5"/>
  <c r="CV532" i="5" l="1"/>
  <c r="CT532" i="5"/>
  <c r="CV531" i="5"/>
  <c r="CU531" i="5"/>
  <c r="CT531" i="5"/>
  <c r="CV530" i="5"/>
  <c r="CU530" i="5"/>
  <c r="CT530" i="5"/>
  <c r="CV529" i="5"/>
  <c r="CU529" i="5"/>
  <c r="CT529" i="5"/>
  <c r="CV528" i="5"/>
  <c r="CU528" i="5"/>
  <c r="CT528" i="5"/>
  <c r="CV527" i="5"/>
  <c r="CU527" i="5"/>
  <c r="CT527" i="5"/>
  <c r="CV526" i="5"/>
  <c r="CU526" i="5"/>
  <c r="CT526" i="5"/>
  <c r="CV525" i="5"/>
  <c r="CU525" i="5"/>
  <c r="CT525" i="5"/>
  <c r="BG39" i="5" l="1"/>
  <c r="BF39" i="5"/>
  <c r="BE39" i="5"/>
  <c r="BG38" i="5"/>
  <c r="BF38" i="5"/>
  <c r="BE38" i="5"/>
  <c r="BG37" i="5"/>
  <c r="BF37" i="5"/>
  <c r="BE37" i="5"/>
  <c r="BG36" i="5"/>
  <c r="BF36" i="5"/>
  <c r="BE36" i="5"/>
  <c r="BG35" i="5"/>
  <c r="BF35" i="5"/>
  <c r="BE35" i="5"/>
  <c r="BG34" i="5"/>
  <c r="BF34" i="5"/>
  <c r="BE34" i="5"/>
  <c r="BG33" i="5"/>
  <c r="BF33" i="5"/>
  <c r="BE33" i="5"/>
  <c r="BG32" i="5"/>
  <c r="BF32" i="5"/>
  <c r="BE32" i="5"/>
  <c r="BG31" i="5"/>
  <c r="BF31" i="5"/>
  <c r="BE31" i="5"/>
  <c r="BG30" i="5"/>
  <c r="BF30" i="5"/>
  <c r="BE30" i="5"/>
  <c r="BG29" i="5"/>
  <c r="BF29" i="5"/>
  <c r="BE29" i="5"/>
  <c r="BG28" i="5"/>
  <c r="BF28" i="5"/>
  <c r="BE28" i="5"/>
  <c r="BG27" i="5" l="1"/>
  <c r="BF27" i="5"/>
  <c r="BE27" i="5"/>
  <c r="BB27" i="5"/>
  <c r="BA27" i="5"/>
  <c r="AZ27" i="5"/>
  <c r="BG26" i="5"/>
  <c r="BF26" i="5"/>
  <c r="BE26" i="5"/>
  <c r="BB26" i="5"/>
  <c r="BA26" i="5"/>
  <c r="AZ26" i="5"/>
  <c r="BG25" i="5"/>
  <c r="BF25" i="5"/>
  <c r="BE25" i="5"/>
  <c r="BB25" i="5"/>
  <c r="BA25" i="5"/>
  <c r="AZ25" i="5"/>
  <c r="BG24" i="5"/>
  <c r="BF24" i="5"/>
  <c r="BE24" i="5"/>
  <c r="BB24" i="5"/>
  <c r="BA24" i="5"/>
  <c r="AZ24" i="5"/>
  <c r="BG23" i="5"/>
  <c r="BF23" i="5"/>
  <c r="BE23" i="5"/>
  <c r="BB23" i="5"/>
  <c r="BA23" i="5"/>
  <c r="AZ23" i="5"/>
  <c r="BG22" i="5"/>
  <c r="BF22" i="5"/>
  <c r="BE22" i="5"/>
  <c r="BB22" i="5"/>
  <c r="BA22" i="5"/>
  <c r="AZ22" i="5"/>
  <c r="BG21" i="5"/>
  <c r="BF21" i="5"/>
  <c r="BE21" i="5"/>
  <c r="BB21" i="5"/>
  <c r="BA21" i="5"/>
  <c r="AZ21" i="5"/>
  <c r="BG20" i="5"/>
  <c r="BF20" i="5"/>
  <c r="BE20" i="5"/>
  <c r="BB20" i="5"/>
  <c r="BA20" i="5"/>
  <c r="AZ20" i="5"/>
  <c r="BG205" i="5" l="1"/>
  <c r="BF205" i="5"/>
  <c r="BE205" i="5"/>
  <c r="BG204" i="5"/>
  <c r="BF204" i="5"/>
  <c r="BE204" i="5"/>
  <c r="BG203" i="5"/>
  <c r="BF203" i="5"/>
  <c r="BE203" i="5"/>
  <c r="BG202" i="5"/>
  <c r="BF202" i="5"/>
  <c r="BE202" i="5"/>
  <c r="BG201" i="5"/>
  <c r="BF201" i="5"/>
  <c r="BE201" i="5"/>
  <c r="BG200" i="5"/>
  <c r="BF200" i="5"/>
  <c r="BE200" i="5"/>
  <c r="BG199" i="5"/>
  <c r="BF199" i="5"/>
  <c r="BE199" i="5"/>
  <c r="BB205" i="5"/>
  <c r="BA205" i="5"/>
  <c r="AZ205" i="5"/>
  <c r="BB204" i="5"/>
  <c r="BA204" i="5"/>
  <c r="AZ204" i="5"/>
  <c r="BB203" i="5"/>
  <c r="BA203" i="5"/>
  <c r="AZ203" i="5"/>
  <c r="BB202" i="5"/>
  <c r="BA202" i="5"/>
  <c r="AZ202" i="5"/>
  <c r="BB201" i="5"/>
  <c r="BA201" i="5"/>
  <c r="AZ201" i="5"/>
  <c r="BB200" i="5"/>
  <c r="BA200" i="5"/>
  <c r="AZ200" i="5"/>
  <c r="AZ185" i="5"/>
  <c r="BA185" i="5"/>
  <c r="BB185" i="5"/>
  <c r="AZ186" i="5"/>
  <c r="BA186" i="5"/>
  <c r="BB186" i="5"/>
  <c r="AZ187" i="5"/>
  <c r="BA187" i="5"/>
  <c r="BB187" i="5"/>
  <c r="AZ188" i="5"/>
  <c r="BA188" i="5"/>
  <c r="BB188" i="5"/>
  <c r="AZ189" i="5"/>
  <c r="BA189" i="5"/>
  <c r="BB189" i="5"/>
  <c r="AZ190" i="5"/>
  <c r="BA190" i="5"/>
  <c r="BB190" i="5"/>
  <c r="AZ191" i="5"/>
  <c r="BA191" i="5"/>
  <c r="BB191" i="5"/>
  <c r="AZ192" i="5"/>
  <c r="BA192" i="5"/>
  <c r="BB192" i="5"/>
  <c r="AZ193" i="5"/>
  <c r="BA193" i="5"/>
  <c r="BB193" i="5"/>
  <c r="BB199" i="5"/>
  <c r="BA199" i="5"/>
  <c r="AZ199" i="5"/>
  <c r="BG198" i="5"/>
  <c r="BF198" i="5"/>
  <c r="BE198" i="5"/>
  <c r="BB198" i="5"/>
  <c r="BA198" i="5"/>
  <c r="AZ198" i="5"/>
  <c r="BG197" i="5"/>
  <c r="BF197" i="5"/>
  <c r="BE197" i="5"/>
  <c r="BB197" i="5"/>
  <c r="BA197" i="5"/>
  <c r="AZ197" i="5"/>
  <c r="BG196" i="5"/>
  <c r="BF196" i="5"/>
  <c r="BE196" i="5"/>
  <c r="BB196" i="5"/>
  <c r="BA196" i="5"/>
  <c r="AZ196" i="5"/>
  <c r="BG195" i="5"/>
  <c r="BF195" i="5"/>
  <c r="BE195" i="5"/>
  <c r="BB195" i="5"/>
  <c r="BA195" i="5"/>
  <c r="AZ195" i="5"/>
  <c r="BG194" i="5"/>
  <c r="BF194" i="5"/>
  <c r="BE194" i="5"/>
  <c r="BB194" i="5"/>
  <c r="BA194" i="5"/>
  <c r="AZ194" i="5"/>
  <c r="BG193" i="5"/>
  <c r="BF193" i="5"/>
  <c r="BE193" i="5"/>
  <c r="BG192" i="5"/>
  <c r="BF192" i="5"/>
  <c r="BE192" i="5"/>
  <c r="BG191" i="5"/>
  <c r="BF191" i="5"/>
  <c r="BE191" i="5"/>
  <c r="BG190" i="5"/>
  <c r="BF190" i="5"/>
  <c r="BE190" i="5"/>
  <c r="BG189" i="5"/>
  <c r="BF189" i="5"/>
  <c r="BE189" i="5"/>
  <c r="BG188" i="5"/>
  <c r="BF188" i="5"/>
  <c r="BE188" i="5"/>
  <c r="BG187" i="5"/>
  <c r="BF187" i="5"/>
  <c r="BE187" i="5"/>
  <c r="BG186" i="5"/>
  <c r="BF186" i="5"/>
  <c r="BE186" i="5"/>
  <c r="BG185" i="5"/>
  <c r="BF185" i="5"/>
  <c r="BE185" i="5"/>
  <c r="BG184" i="5"/>
  <c r="BF184" i="5"/>
  <c r="BE184" i="5"/>
  <c r="BG183" i="5"/>
  <c r="BF183" i="5"/>
  <c r="BE183" i="5"/>
  <c r="BG182" i="5"/>
  <c r="BF182" i="5"/>
  <c r="BE182" i="5"/>
  <c r="BG181" i="5"/>
  <c r="BF181" i="5"/>
  <c r="BE181" i="5"/>
  <c r="BG180" i="5"/>
  <c r="BF180" i="5"/>
  <c r="BE180" i="5"/>
  <c r="BG179" i="5"/>
  <c r="BF179" i="5"/>
  <c r="BE179" i="5"/>
  <c r="BE178" i="5"/>
  <c r="BG178" i="5"/>
  <c r="BB184" i="5"/>
  <c r="BA184" i="5"/>
  <c r="AZ184" i="5"/>
  <c r="BB183" i="5"/>
  <c r="BA183" i="5"/>
  <c r="AZ183" i="5"/>
  <c r="BB182" i="5"/>
  <c r="BA182" i="5"/>
  <c r="AZ182" i="5"/>
  <c r="BB181" i="5"/>
  <c r="BA181" i="5"/>
  <c r="AZ181" i="5"/>
  <c r="BB180" i="5"/>
  <c r="BA180" i="5"/>
  <c r="AZ180" i="5"/>
  <c r="BB179" i="5"/>
  <c r="BA179" i="5"/>
  <c r="AZ179" i="5"/>
  <c r="BF178" i="5"/>
  <c r="BG177" i="5"/>
  <c r="BF177" i="5"/>
  <c r="BE177" i="5"/>
  <c r="BG176" i="5"/>
  <c r="BF176" i="5"/>
  <c r="BE176" i="5"/>
  <c r="BG175" i="5"/>
  <c r="BF175" i="5"/>
  <c r="BE175" i="5"/>
  <c r="BG174" i="5"/>
  <c r="BF174" i="5"/>
  <c r="BE174" i="5"/>
  <c r="BG173" i="5"/>
  <c r="BF173" i="5"/>
  <c r="BE173" i="5"/>
  <c r="BG172" i="5"/>
  <c r="BF172" i="5"/>
  <c r="BE172" i="5"/>
  <c r="BG171" i="5"/>
  <c r="BF171" i="5"/>
  <c r="BE171" i="5"/>
  <c r="BB178" i="5"/>
  <c r="BA178" i="5"/>
  <c r="AZ178" i="5"/>
  <c r="BB177" i="5"/>
  <c r="BA177" i="5"/>
  <c r="AZ177" i="5"/>
  <c r="BB176" i="5"/>
  <c r="BA176" i="5"/>
  <c r="AZ176" i="5"/>
  <c r="BB175" i="5"/>
  <c r="BA175" i="5"/>
  <c r="AZ175" i="5"/>
  <c r="BB174" i="5"/>
  <c r="BA174" i="5"/>
  <c r="AZ174" i="5"/>
  <c r="BB173" i="5"/>
  <c r="BA173" i="5"/>
  <c r="AZ173" i="5"/>
  <c r="BB172" i="5"/>
  <c r="BA172" i="5"/>
  <c r="AZ172" i="5"/>
  <c r="BB171" i="5"/>
  <c r="BA171" i="5"/>
  <c r="AZ171" i="5"/>
  <c r="BG170" i="5"/>
  <c r="BF170" i="5"/>
  <c r="BE170" i="5"/>
  <c r="BB170" i="5"/>
  <c r="BA170" i="5"/>
  <c r="AZ170" i="5"/>
  <c r="CV515" i="5" l="1"/>
  <c r="CU515" i="5"/>
  <c r="CT515" i="5"/>
  <c r="CV509" i="5" l="1"/>
  <c r="CT509" i="5"/>
  <c r="CV514" i="5" l="1"/>
  <c r="CU514" i="5"/>
  <c r="CT514" i="5"/>
  <c r="CV513" i="5"/>
  <c r="CU513" i="5"/>
  <c r="CT513" i="5"/>
  <c r="CV512" i="5"/>
  <c r="CU512" i="5"/>
  <c r="CT512" i="5"/>
  <c r="CT511" i="5"/>
  <c r="CU511" i="5"/>
  <c r="CV511" i="5"/>
  <c r="CT510" i="5"/>
  <c r="CU510" i="5"/>
  <c r="CV510" i="5"/>
  <c r="CV508" i="5"/>
  <c r="CU508" i="5"/>
  <c r="CT508" i="5"/>
  <c r="CV507" i="5" l="1"/>
  <c r="CU507" i="5"/>
  <c r="CT507" i="5"/>
  <c r="CV506" i="5"/>
  <c r="CU506" i="5"/>
  <c r="CT506" i="5"/>
  <c r="CV505" i="5"/>
  <c r="CU505" i="5"/>
  <c r="CT505" i="5"/>
  <c r="CT540" i="5" l="1"/>
  <c r="CT539" i="5"/>
  <c r="CT538" i="5"/>
  <c r="CT537" i="5"/>
  <c r="CT536" i="5"/>
  <c r="CT535" i="5"/>
  <c r="CT534" i="5"/>
  <c r="CV540" i="5" l="1"/>
  <c r="CV539" i="5"/>
  <c r="CU539" i="5"/>
  <c r="CV538" i="5"/>
  <c r="CV537" i="5"/>
  <c r="CU537" i="5"/>
  <c r="CV536" i="5"/>
  <c r="CU536" i="5"/>
  <c r="CV535" i="5"/>
  <c r="CU535" i="5"/>
  <c r="CV534" i="5"/>
  <c r="CU534" i="5"/>
  <c r="BG457" i="5" l="1"/>
  <c r="BF457" i="5"/>
  <c r="BE457" i="5"/>
  <c r="BG456" i="5"/>
  <c r="BF456" i="5"/>
  <c r="BE456" i="5"/>
  <c r="BG455" i="5"/>
  <c r="BF455" i="5"/>
  <c r="BE455" i="5"/>
  <c r="BG454" i="5"/>
  <c r="BF454" i="5"/>
  <c r="BE454" i="5"/>
  <c r="BG453" i="5"/>
  <c r="BF453" i="5"/>
  <c r="BE453" i="5"/>
  <c r="BG452" i="5"/>
  <c r="BF452" i="5"/>
  <c r="BE452" i="5"/>
  <c r="BG473" i="5"/>
  <c r="BF473" i="5"/>
  <c r="BE473" i="5"/>
  <c r="AW473" i="5"/>
  <c r="AV473" i="5"/>
  <c r="BG472" i="5"/>
  <c r="BF472" i="5"/>
  <c r="BE472" i="5"/>
  <c r="AW472" i="5"/>
  <c r="AV472" i="5"/>
  <c r="BG471" i="5"/>
  <c r="BF471" i="5"/>
  <c r="BE471" i="5"/>
  <c r="AW471" i="5"/>
  <c r="AV471" i="5"/>
  <c r="BG451" i="5"/>
  <c r="BF451" i="5"/>
  <c r="BE451" i="5"/>
  <c r="AW451" i="5"/>
  <c r="AV451" i="5"/>
  <c r="BG450" i="5"/>
  <c r="BF450" i="5"/>
  <c r="BE450" i="5"/>
  <c r="AW450" i="5"/>
  <c r="AV450" i="5"/>
  <c r="BG449" i="5"/>
  <c r="BF449" i="5"/>
  <c r="BE449" i="5"/>
  <c r="AW449" i="5"/>
  <c r="AV449" i="5"/>
  <c r="AW457" i="5"/>
  <c r="AV457" i="5"/>
  <c r="AW456" i="5"/>
  <c r="AV456" i="5"/>
  <c r="AW455" i="5"/>
  <c r="AV455" i="5"/>
  <c r="AW454" i="5"/>
  <c r="AV454" i="5"/>
  <c r="AW453" i="5"/>
  <c r="AV453" i="5"/>
  <c r="AW452" i="5"/>
  <c r="AV452" i="5"/>
  <c r="BB457" i="5"/>
  <c r="BA457" i="5"/>
  <c r="AZ457" i="5"/>
  <c r="BB456" i="5"/>
  <c r="BA456" i="5"/>
  <c r="AZ456" i="5"/>
  <c r="BB455" i="5"/>
  <c r="BA455" i="5"/>
  <c r="AZ455" i="5"/>
  <c r="BB454" i="5"/>
  <c r="BA454" i="5"/>
  <c r="AZ454" i="5"/>
  <c r="BB453" i="5"/>
  <c r="BA453" i="5"/>
  <c r="AZ453" i="5"/>
  <c r="BB452" i="5"/>
  <c r="BA452" i="5"/>
  <c r="AZ452" i="5"/>
  <c r="BB470" i="5"/>
  <c r="BA470" i="5"/>
  <c r="AZ470" i="5"/>
  <c r="BB469" i="5"/>
  <c r="BA469" i="5"/>
  <c r="AZ469" i="5"/>
  <c r="BB468" i="5"/>
  <c r="BA468" i="5"/>
  <c r="AZ468" i="5"/>
  <c r="BB467" i="5"/>
  <c r="BA467" i="5"/>
  <c r="AZ467" i="5"/>
  <c r="BB466" i="5"/>
  <c r="BA466" i="5"/>
  <c r="AZ466" i="5"/>
  <c r="BB464" i="5"/>
  <c r="BA464" i="5"/>
  <c r="AZ464" i="5"/>
  <c r="BB463" i="5"/>
  <c r="BA463" i="5"/>
  <c r="AZ463" i="5"/>
  <c r="BB462" i="5"/>
  <c r="BA462" i="5"/>
  <c r="AZ462" i="5"/>
  <c r="BB461" i="5"/>
  <c r="BA461" i="5"/>
  <c r="AZ461" i="5"/>
  <c r="BB460" i="5"/>
  <c r="BA460" i="5"/>
  <c r="AZ460" i="5"/>
  <c r="BB459" i="5"/>
  <c r="BA459" i="5"/>
  <c r="AZ459" i="5"/>
  <c r="BE443" i="5"/>
  <c r="BF443" i="5"/>
  <c r="BG443" i="5"/>
  <c r="BE444" i="5"/>
  <c r="BF444" i="5"/>
  <c r="BG444" i="5"/>
  <c r="BE445" i="5"/>
  <c r="BF445" i="5"/>
  <c r="BG445" i="5"/>
  <c r="BE446" i="5"/>
  <c r="BF446" i="5"/>
  <c r="BG446" i="5"/>
  <c r="BE447" i="5"/>
  <c r="BF447" i="5"/>
  <c r="BG447" i="5"/>
  <c r="BE448" i="5"/>
  <c r="BF448" i="5"/>
  <c r="BG448" i="5"/>
  <c r="BB442" i="5"/>
  <c r="BA442" i="5"/>
  <c r="AZ442" i="5"/>
  <c r="BB441" i="5"/>
  <c r="BA441" i="5"/>
  <c r="AZ441" i="5"/>
  <c r="BB440" i="5"/>
  <c r="BA440" i="5"/>
  <c r="AZ440" i="5"/>
  <c r="BB439" i="5"/>
  <c r="BA439" i="5"/>
  <c r="AZ439" i="5"/>
  <c r="BB438" i="5"/>
  <c r="BA438" i="5"/>
  <c r="AZ438" i="5"/>
  <c r="BB437" i="5"/>
  <c r="BA437" i="5"/>
  <c r="AZ437" i="5"/>
  <c r="AW470" i="5"/>
  <c r="AV470" i="5"/>
  <c r="AW469" i="5"/>
  <c r="AV469" i="5"/>
  <c r="AW468" i="5"/>
  <c r="AV468" i="5"/>
  <c r="AW467" i="5"/>
  <c r="AV467" i="5"/>
  <c r="AW466" i="5"/>
  <c r="AV466" i="5"/>
  <c r="AW465" i="5"/>
  <c r="AV465" i="5"/>
  <c r="AW464" i="5"/>
  <c r="AV464" i="5"/>
  <c r="AW463" i="5"/>
  <c r="AV463" i="5"/>
  <c r="AW462" i="5"/>
  <c r="AV462" i="5"/>
  <c r="AW461" i="5"/>
  <c r="AV461" i="5"/>
  <c r="AW460" i="5"/>
  <c r="AV460" i="5"/>
  <c r="AW459" i="5"/>
  <c r="AV459" i="5"/>
  <c r="AW448" i="5"/>
  <c r="AV448" i="5"/>
  <c r="AW447" i="5"/>
  <c r="AV447" i="5"/>
  <c r="AW446" i="5"/>
  <c r="AV446" i="5"/>
  <c r="AW445" i="5"/>
  <c r="AV445" i="5"/>
  <c r="AW444" i="5"/>
  <c r="AV444" i="5"/>
  <c r="AW443" i="5"/>
  <c r="AV443" i="5"/>
  <c r="AW442" i="5"/>
  <c r="AV442" i="5"/>
  <c r="AW441" i="5"/>
  <c r="AV441" i="5"/>
  <c r="AW440" i="5"/>
  <c r="AV440" i="5"/>
  <c r="AW439" i="5"/>
  <c r="AV439" i="5"/>
  <c r="AW438" i="5"/>
  <c r="AV438" i="5"/>
  <c r="AW437" i="5"/>
  <c r="AV437" i="5"/>
  <c r="BB448" i="5"/>
  <c r="BA448" i="5"/>
  <c r="AZ448" i="5"/>
  <c r="BB447" i="5"/>
  <c r="BA447" i="5"/>
  <c r="AZ447" i="5"/>
  <c r="BB446" i="5"/>
  <c r="BA446" i="5"/>
  <c r="AZ446" i="5"/>
  <c r="BB445" i="5"/>
  <c r="BA445" i="5"/>
  <c r="AZ445" i="5"/>
  <c r="BB444" i="5"/>
  <c r="BA444" i="5"/>
  <c r="AZ444" i="5"/>
  <c r="BB443" i="5"/>
  <c r="BA443" i="5"/>
  <c r="AZ443" i="5"/>
  <c r="BG442" i="5"/>
  <c r="BF442" i="5"/>
  <c r="BE442" i="5"/>
  <c r="BG441" i="5"/>
  <c r="BF441" i="5"/>
  <c r="BE441" i="5"/>
  <c r="BG440" i="5"/>
  <c r="BF440" i="5"/>
  <c r="BE440" i="5"/>
  <c r="BG439" i="5"/>
  <c r="BF439" i="5"/>
  <c r="BE439" i="5"/>
  <c r="BG438" i="5"/>
  <c r="BF438" i="5"/>
  <c r="BE438" i="5"/>
  <c r="BG437" i="5"/>
  <c r="BF437" i="5"/>
  <c r="BE437" i="5"/>
  <c r="BG435" i="5" l="1"/>
  <c r="BF435" i="5"/>
  <c r="BE435" i="5"/>
  <c r="BB435" i="5"/>
  <c r="BA435" i="5"/>
  <c r="AZ435" i="5"/>
  <c r="BG434" i="5"/>
  <c r="BF434" i="5"/>
  <c r="BE434" i="5"/>
  <c r="BB434" i="5"/>
  <c r="BA434" i="5"/>
  <c r="AZ434" i="5"/>
  <c r="BG433" i="5"/>
  <c r="BF433" i="5"/>
  <c r="BE433" i="5"/>
  <c r="BB433" i="5"/>
  <c r="BA433" i="5"/>
  <c r="AZ433" i="5"/>
  <c r="BG432" i="5"/>
  <c r="BF432" i="5"/>
  <c r="BE432" i="5"/>
  <c r="BB432" i="5"/>
  <c r="BA432" i="5"/>
  <c r="AZ432" i="5"/>
  <c r="BG431" i="5"/>
  <c r="BF431" i="5"/>
  <c r="BE431" i="5"/>
  <c r="BB431" i="5"/>
  <c r="BA431" i="5"/>
  <c r="AZ431" i="5"/>
  <c r="BG430" i="5"/>
  <c r="BF430" i="5"/>
  <c r="BE430" i="5"/>
  <c r="BB430" i="5"/>
  <c r="BA430" i="5"/>
  <c r="AZ430" i="5"/>
  <c r="BG429" i="5"/>
  <c r="BF429" i="5"/>
  <c r="BE429" i="5"/>
  <c r="BB429" i="5"/>
  <c r="BA429" i="5"/>
  <c r="AZ429" i="5"/>
  <c r="BG428" i="5"/>
  <c r="BF428" i="5"/>
  <c r="BE428" i="5"/>
  <c r="BB428" i="5"/>
  <c r="BA428" i="5"/>
  <c r="AZ428" i="5"/>
  <c r="BG427" i="5"/>
  <c r="BF427" i="5"/>
  <c r="BE427" i="5"/>
  <c r="BB427" i="5"/>
  <c r="BA427" i="5"/>
  <c r="AZ427" i="5"/>
  <c r="BG425" i="5"/>
  <c r="BF425" i="5"/>
  <c r="BE425" i="5"/>
  <c r="BG421" i="5"/>
  <c r="BF421" i="5"/>
  <c r="BE421" i="5"/>
  <c r="BG415" i="5"/>
  <c r="BF415" i="5"/>
  <c r="BE415" i="5"/>
  <c r="BG410" i="5"/>
  <c r="BF410" i="5"/>
  <c r="BE410" i="5"/>
  <c r="BG409" i="5"/>
  <c r="BF409" i="5"/>
  <c r="BE409" i="5"/>
  <c r="AZ416" i="5"/>
  <c r="BA416" i="5"/>
  <c r="BB416" i="5"/>
  <c r="AZ417" i="5"/>
  <c r="BA417" i="5"/>
  <c r="BB417" i="5"/>
  <c r="AZ418" i="5"/>
  <c r="BA418" i="5"/>
  <c r="BB418" i="5"/>
  <c r="AZ419" i="5"/>
  <c r="BA419" i="5"/>
  <c r="BB419" i="5"/>
  <c r="AZ420" i="5"/>
  <c r="BA420" i="5"/>
  <c r="BB420" i="5"/>
  <c r="AZ421" i="5"/>
  <c r="BA421" i="5"/>
  <c r="BB421" i="5"/>
  <c r="AZ422" i="5"/>
  <c r="BA422" i="5"/>
  <c r="BB422" i="5"/>
  <c r="AZ423" i="5"/>
  <c r="BA423" i="5"/>
  <c r="BB423" i="5"/>
  <c r="AZ424" i="5"/>
  <c r="BA424" i="5"/>
  <c r="BB424" i="5"/>
  <c r="AZ425" i="5"/>
  <c r="BA425" i="5"/>
  <c r="BB425" i="5"/>
  <c r="AZ426" i="5"/>
  <c r="BA426" i="5"/>
  <c r="BB426" i="5"/>
  <c r="AZ406" i="5"/>
  <c r="BA406" i="5"/>
  <c r="BB406" i="5"/>
  <c r="AZ407" i="5"/>
  <c r="BA407" i="5"/>
  <c r="BB407" i="5"/>
  <c r="AZ408" i="5"/>
  <c r="BA408" i="5"/>
  <c r="BB408" i="5"/>
  <c r="AZ409" i="5"/>
  <c r="BA409" i="5"/>
  <c r="BB409" i="5"/>
  <c r="AZ410" i="5"/>
  <c r="BA410" i="5"/>
  <c r="BB410" i="5"/>
  <c r="AZ411" i="5"/>
  <c r="BA411" i="5"/>
  <c r="BB411" i="5"/>
  <c r="AZ412" i="5"/>
  <c r="BA412" i="5"/>
  <c r="BB412" i="5"/>
  <c r="AZ413" i="5"/>
  <c r="BA413" i="5"/>
  <c r="BB413" i="5"/>
  <c r="AZ414" i="5"/>
  <c r="BA414" i="5"/>
  <c r="BB414" i="5"/>
  <c r="AZ415" i="5"/>
  <c r="BA415" i="5"/>
  <c r="BB415" i="5"/>
  <c r="BG426" i="5"/>
  <c r="BF426" i="5"/>
  <c r="BE426" i="5"/>
  <c r="BG424" i="5"/>
  <c r="BF424" i="5"/>
  <c r="BE424" i="5"/>
  <c r="BG423" i="5"/>
  <c r="BF423" i="5"/>
  <c r="BE423" i="5"/>
  <c r="BG422" i="5"/>
  <c r="BF422" i="5"/>
  <c r="BE422" i="5"/>
  <c r="BG420" i="5"/>
  <c r="BF420" i="5"/>
  <c r="BE420" i="5"/>
  <c r="BG419" i="5"/>
  <c r="BF419" i="5"/>
  <c r="BE419" i="5"/>
  <c r="BG418" i="5"/>
  <c r="BF418" i="5"/>
  <c r="BE418" i="5"/>
  <c r="BG417" i="5"/>
  <c r="BF417" i="5"/>
  <c r="BE417" i="5"/>
  <c r="BG416" i="5"/>
  <c r="BF416" i="5"/>
  <c r="BE416" i="5"/>
  <c r="BG414" i="5"/>
  <c r="BF414" i="5"/>
  <c r="BE414" i="5"/>
  <c r="BG413" i="5"/>
  <c r="BF413" i="5"/>
  <c r="BE413" i="5"/>
  <c r="BG412" i="5"/>
  <c r="BF412" i="5"/>
  <c r="BE412" i="5"/>
  <c r="BG411" i="5"/>
  <c r="BF411" i="5"/>
  <c r="BE411" i="5"/>
  <c r="BG408" i="5"/>
  <c r="BF408" i="5"/>
  <c r="BE408" i="5"/>
  <c r="BG407" i="5"/>
  <c r="BF407" i="5"/>
  <c r="BE407" i="5"/>
  <c r="BG406" i="5"/>
  <c r="BF406" i="5"/>
  <c r="BE406" i="5"/>
  <c r="BG405" i="5"/>
  <c r="BF405" i="5"/>
  <c r="BE405" i="5"/>
  <c r="BB405" i="5"/>
  <c r="BA405" i="5"/>
  <c r="AZ405" i="5"/>
  <c r="BG404" i="5"/>
  <c r="BF404" i="5"/>
  <c r="BE404" i="5"/>
  <c r="BB404" i="5"/>
  <c r="BA404" i="5"/>
  <c r="AZ404" i="5"/>
  <c r="D59" i="2" l="1"/>
  <c r="D58" i="2"/>
  <c r="D57" i="2"/>
  <c r="D54" i="2"/>
  <c r="D53" i="2"/>
  <c r="D52" i="2"/>
  <c r="D49" i="2"/>
  <c r="D48" i="2"/>
  <c r="BG135" i="5" l="1"/>
  <c r="BF135" i="5"/>
  <c r="BE135" i="5"/>
  <c r="BB135" i="5"/>
  <c r="BA135" i="5"/>
  <c r="AZ135" i="5"/>
  <c r="BG134" i="5"/>
  <c r="BF134" i="5"/>
  <c r="BE134" i="5"/>
  <c r="BB134" i="5"/>
  <c r="BA134" i="5"/>
  <c r="AZ134" i="5"/>
  <c r="BG133" i="5"/>
  <c r="BF133" i="5"/>
  <c r="BE133" i="5"/>
  <c r="BB133" i="5"/>
  <c r="BA133" i="5"/>
  <c r="AZ133" i="5"/>
  <c r="BG132" i="5"/>
  <c r="BF132" i="5"/>
  <c r="BE132" i="5"/>
  <c r="BB132" i="5"/>
  <c r="BA132" i="5"/>
  <c r="AZ132" i="5"/>
  <c r="BG131" i="5"/>
  <c r="BF131" i="5"/>
  <c r="BE131" i="5"/>
  <c r="BB131" i="5"/>
  <c r="BA131" i="5"/>
  <c r="AZ131" i="5"/>
  <c r="BG130" i="5"/>
  <c r="BF130" i="5"/>
  <c r="BE130" i="5"/>
  <c r="BB130" i="5"/>
  <c r="BA130" i="5"/>
  <c r="AZ130" i="5"/>
  <c r="BG129" i="5"/>
  <c r="BE129" i="5"/>
  <c r="BB129" i="5"/>
  <c r="AZ129" i="5"/>
  <c r="BG128" i="5"/>
  <c r="BE128" i="5"/>
  <c r="BB128" i="5"/>
  <c r="AZ128" i="5"/>
  <c r="BG127" i="5"/>
  <c r="BE127" i="5"/>
  <c r="BB127" i="5"/>
  <c r="AZ127" i="5"/>
  <c r="BG126" i="5"/>
  <c r="BE126" i="5"/>
  <c r="BB126" i="5"/>
  <c r="AZ126" i="5"/>
  <c r="BG125" i="5"/>
  <c r="BE125" i="5"/>
  <c r="BB125" i="5"/>
  <c r="AZ125" i="5"/>
  <c r="BG124" i="5"/>
  <c r="BE124" i="5"/>
  <c r="BB124" i="5"/>
  <c r="AZ124" i="5"/>
  <c r="BG105" i="5" l="1"/>
  <c r="BF105" i="5"/>
  <c r="BE105" i="5"/>
  <c r="BG96" i="5"/>
  <c r="BF96" i="5"/>
  <c r="BE96" i="5"/>
  <c r="AX13" i="5" l="1"/>
  <c r="BG17" i="5"/>
  <c r="BF17" i="5"/>
  <c r="BE17" i="5"/>
  <c r="BB17" i="5"/>
  <c r="BA17" i="5"/>
  <c r="AZ17" i="5"/>
  <c r="AW17" i="5"/>
  <c r="AV17" i="5"/>
  <c r="BG16" i="5"/>
  <c r="BF16" i="5"/>
  <c r="BE16" i="5"/>
  <c r="BB16" i="5"/>
  <c r="BA16" i="5"/>
  <c r="AZ16" i="5"/>
  <c r="AW16" i="5"/>
  <c r="AV16" i="5"/>
  <c r="BG15" i="5"/>
  <c r="BF15" i="5"/>
  <c r="BE15" i="5"/>
  <c r="BB15" i="5"/>
  <c r="BA15" i="5"/>
  <c r="AZ15" i="5"/>
  <c r="AW15" i="5"/>
  <c r="AV15" i="5"/>
  <c r="BG14" i="5"/>
  <c r="BF14" i="5"/>
  <c r="BE14" i="5"/>
  <c r="BB14" i="5"/>
  <c r="BA14" i="5"/>
  <c r="AZ14" i="5"/>
  <c r="AW14" i="5"/>
  <c r="AV14" i="5"/>
  <c r="BG13" i="5"/>
  <c r="BF13" i="5"/>
  <c r="BE13" i="5"/>
  <c r="BB13" i="5"/>
  <c r="BA13" i="5"/>
  <c r="AZ13" i="5"/>
  <c r="AW13" i="5"/>
  <c r="AV13" i="5"/>
  <c r="BG7" i="5"/>
  <c r="BF7" i="5"/>
  <c r="BE7" i="5"/>
  <c r="BB7" i="5"/>
  <c r="BA7" i="5"/>
  <c r="AZ7" i="5"/>
  <c r="AW7" i="5"/>
  <c r="AV7" i="5"/>
  <c r="BG10" i="5"/>
  <c r="BF10" i="5"/>
  <c r="BE10" i="5"/>
  <c r="BB10" i="5"/>
  <c r="BA10" i="5"/>
  <c r="AZ10" i="5"/>
  <c r="AW10" i="5"/>
  <c r="AV10" i="5"/>
  <c r="BG6" i="5"/>
  <c r="BF6" i="5"/>
  <c r="BE6" i="5"/>
  <c r="BB6" i="5"/>
  <c r="BA6" i="5"/>
  <c r="AZ6" i="5"/>
  <c r="AW6" i="5"/>
  <c r="AV6" i="5"/>
  <c r="BG9" i="5"/>
  <c r="BF9" i="5"/>
  <c r="BE9" i="5"/>
  <c r="BB9" i="5"/>
  <c r="BA9" i="5"/>
  <c r="AZ9" i="5"/>
  <c r="AW9" i="5"/>
  <c r="AV9" i="5"/>
  <c r="BG5" i="5"/>
  <c r="BF5" i="5"/>
  <c r="BE5" i="5"/>
  <c r="BB5" i="5"/>
  <c r="BA5" i="5"/>
  <c r="AZ5" i="5"/>
  <c r="AW5" i="5"/>
  <c r="AV5" i="5"/>
  <c r="BG8" i="5"/>
  <c r="BF8" i="5"/>
  <c r="BE8" i="5"/>
  <c r="BB8" i="5"/>
  <c r="BA8" i="5"/>
  <c r="AZ8" i="5"/>
  <c r="AW8" i="5"/>
  <c r="AV8" i="5"/>
  <c r="BG4" i="5"/>
  <c r="BF4" i="5"/>
  <c r="BE4" i="5"/>
  <c r="BB4" i="5"/>
  <c r="BA4" i="5"/>
  <c r="AZ4" i="5"/>
  <c r="AW4" i="5"/>
  <c r="AV4" i="5"/>
  <c r="BG3" i="5"/>
  <c r="BF3" i="5"/>
  <c r="BE3" i="5"/>
  <c r="BB3" i="5"/>
  <c r="BA3" i="5"/>
  <c r="AZ3" i="5"/>
  <c r="AW3" i="5"/>
  <c r="AV3" i="5"/>
  <c r="AW77" i="5" l="1"/>
  <c r="AV77" i="5"/>
  <c r="AW72" i="5"/>
  <c r="AV72" i="5"/>
  <c r="BG92" i="5" l="1"/>
  <c r="BF92" i="5"/>
  <c r="BE92" i="5"/>
  <c r="BB92" i="5"/>
  <c r="BA92" i="5"/>
  <c r="BG91" i="5"/>
  <c r="BF91" i="5"/>
  <c r="BE91" i="5"/>
  <c r="BB91" i="5"/>
  <c r="BA91" i="5"/>
  <c r="BG90" i="5"/>
  <c r="BF90" i="5"/>
  <c r="BE90" i="5"/>
  <c r="BB90" i="5"/>
  <c r="BA90" i="5"/>
  <c r="BG89" i="5"/>
  <c r="BF89" i="5"/>
  <c r="BE89" i="5"/>
  <c r="BB89" i="5"/>
  <c r="BA89" i="5"/>
  <c r="AZ83" i="5"/>
  <c r="AZ84" i="5"/>
  <c r="AZ86" i="5"/>
  <c r="AZ87" i="5"/>
  <c r="BG87" i="5"/>
  <c r="BF87" i="5"/>
  <c r="BE87" i="5"/>
  <c r="BB87" i="5"/>
  <c r="BA87" i="5"/>
  <c r="BG86" i="5"/>
  <c r="BF86" i="5"/>
  <c r="BE86" i="5"/>
  <c r="BB86" i="5"/>
  <c r="BA86" i="5"/>
  <c r="BG84" i="5"/>
  <c r="BF84" i="5"/>
  <c r="BE84" i="5"/>
  <c r="BB84" i="5"/>
  <c r="BA84" i="5"/>
  <c r="BG85" i="5"/>
  <c r="BF85" i="5"/>
  <c r="BE85" i="5"/>
  <c r="BB85" i="5"/>
  <c r="BA85" i="5"/>
  <c r="BG79" i="5"/>
  <c r="BF79" i="5"/>
  <c r="BE79" i="5"/>
  <c r="BB79" i="5"/>
  <c r="BA79" i="5"/>
  <c r="BG82" i="5"/>
  <c r="BF82" i="5"/>
  <c r="BE82" i="5"/>
  <c r="BB82" i="5"/>
  <c r="BA82" i="5"/>
  <c r="BG81" i="5"/>
  <c r="BF81" i="5"/>
  <c r="BE81" i="5"/>
  <c r="BB81" i="5"/>
  <c r="BA81" i="5"/>
  <c r="BG80" i="5"/>
  <c r="BF80" i="5"/>
  <c r="BE80" i="5"/>
  <c r="BB80" i="5"/>
  <c r="BA80" i="5"/>
  <c r="BG328" i="5" l="1"/>
  <c r="BF328" i="5"/>
  <c r="BE328" i="5"/>
  <c r="BB328" i="5"/>
  <c r="BA328" i="5"/>
  <c r="AZ328" i="5"/>
  <c r="BG327" i="5"/>
  <c r="BF327" i="5"/>
  <c r="BE327" i="5"/>
  <c r="BB327" i="5"/>
  <c r="BA327" i="5"/>
  <c r="AZ327" i="5"/>
  <c r="BG326" i="5"/>
  <c r="BF326" i="5"/>
  <c r="BE326" i="5"/>
  <c r="BB326" i="5"/>
  <c r="BA326" i="5"/>
  <c r="AZ326" i="5"/>
  <c r="BG325" i="5"/>
  <c r="BF325" i="5"/>
  <c r="BE325" i="5"/>
  <c r="BB325" i="5"/>
  <c r="BA325" i="5"/>
  <c r="AZ325" i="5"/>
  <c r="BG324" i="5"/>
  <c r="BF324" i="5"/>
  <c r="BE324" i="5"/>
  <c r="BB324" i="5"/>
  <c r="BA324" i="5"/>
  <c r="AZ324" i="5"/>
  <c r="BG323" i="5"/>
  <c r="BF323" i="5"/>
  <c r="BE323" i="5"/>
  <c r="BB323" i="5"/>
  <c r="BA323" i="5"/>
  <c r="AZ323" i="5"/>
  <c r="BG322" i="5"/>
  <c r="BF322" i="5"/>
  <c r="BE322" i="5"/>
  <c r="BB322" i="5"/>
  <c r="BA322" i="5"/>
  <c r="AZ322" i="5"/>
  <c r="BG321" i="5"/>
  <c r="BF321" i="5"/>
  <c r="BE321" i="5"/>
  <c r="BB321" i="5"/>
  <c r="BA321" i="5"/>
  <c r="AZ321" i="5"/>
  <c r="BG320" i="5"/>
  <c r="BF320" i="5"/>
  <c r="BE320" i="5"/>
  <c r="BG319" i="5"/>
  <c r="BF319" i="5"/>
  <c r="BE319" i="5"/>
  <c r="BG318" i="5"/>
  <c r="BF318" i="5"/>
  <c r="BE318" i="5"/>
  <c r="BG317" i="5"/>
  <c r="BF317" i="5"/>
  <c r="BE317" i="5"/>
  <c r="BB320" i="5"/>
  <c r="BA320" i="5"/>
  <c r="AZ320" i="5"/>
  <c r="BB319" i="5"/>
  <c r="BA319" i="5"/>
  <c r="AZ319" i="5"/>
  <c r="BB318" i="5"/>
  <c r="BA318" i="5"/>
  <c r="AZ318" i="5"/>
  <c r="BB317" i="5"/>
  <c r="BA317" i="5"/>
  <c r="AZ317" i="5"/>
  <c r="BG316" i="5"/>
  <c r="BF316" i="5"/>
  <c r="BE316" i="5"/>
  <c r="BG315" i="5"/>
  <c r="BF315" i="5"/>
  <c r="BE315" i="5"/>
  <c r="BG314" i="5"/>
  <c r="BF314" i="5"/>
  <c r="BE314" i="5"/>
  <c r="BG313" i="5"/>
  <c r="BF313" i="5"/>
  <c r="BE313" i="5"/>
  <c r="BB316" i="5"/>
  <c r="BA316" i="5"/>
  <c r="AZ316" i="5"/>
  <c r="BB315" i="5"/>
  <c r="BA315" i="5"/>
  <c r="AZ315" i="5"/>
  <c r="BB314" i="5"/>
  <c r="BA314" i="5"/>
  <c r="AZ314" i="5"/>
  <c r="BB313" i="5"/>
  <c r="BA313" i="5"/>
  <c r="AZ313" i="5"/>
  <c r="BG312" i="5"/>
  <c r="BF312" i="5"/>
  <c r="BE312" i="5"/>
  <c r="BB312" i="5"/>
  <c r="BA312" i="5"/>
  <c r="AZ312" i="5"/>
  <c r="BG311" i="5"/>
  <c r="BF311" i="5"/>
  <c r="BE311" i="5"/>
  <c r="BB311" i="5"/>
  <c r="BA311" i="5"/>
  <c r="AZ311" i="5"/>
  <c r="BG308" i="5"/>
  <c r="BF308" i="5"/>
  <c r="BE308" i="5"/>
  <c r="BG307" i="5"/>
  <c r="BF307" i="5"/>
  <c r="BE307" i="5"/>
  <c r="BG306" i="5"/>
  <c r="BF306" i="5"/>
  <c r="BE306" i="5"/>
  <c r="BG305" i="5"/>
  <c r="BF305" i="5"/>
  <c r="BE305" i="5"/>
  <c r="BB308" i="5"/>
  <c r="BA308" i="5"/>
  <c r="AZ308" i="5"/>
  <c r="BB307" i="5"/>
  <c r="BA307" i="5"/>
  <c r="AZ307" i="5"/>
  <c r="BB306" i="5"/>
  <c r="BA306" i="5"/>
  <c r="AZ306" i="5"/>
  <c r="BB305" i="5"/>
  <c r="BA305" i="5"/>
  <c r="AZ305" i="5"/>
  <c r="BE279" i="5" l="1"/>
  <c r="AZ281" i="5"/>
  <c r="AZ280" i="5"/>
  <c r="AZ279" i="5"/>
  <c r="AZ284" i="5"/>
  <c r="AZ283" i="5"/>
  <c r="AZ282" i="5"/>
  <c r="BE282" i="5"/>
  <c r="BG284" i="5"/>
  <c r="BF284" i="5"/>
  <c r="BE284" i="5"/>
  <c r="BG283" i="5"/>
  <c r="BF283" i="5"/>
  <c r="BE283" i="5"/>
  <c r="BG281" i="5"/>
  <c r="BF281" i="5"/>
  <c r="BE281" i="5"/>
  <c r="BG280" i="5"/>
  <c r="BF280" i="5"/>
  <c r="BE280" i="5"/>
  <c r="BE274" i="5"/>
  <c r="BE275" i="5"/>
  <c r="BE276" i="5"/>
  <c r="BE277" i="5"/>
  <c r="BE278" i="5"/>
  <c r="BE273" i="5"/>
  <c r="AZ278" i="5"/>
  <c r="AZ277" i="5"/>
  <c r="AZ276" i="5"/>
  <c r="AZ275" i="5"/>
  <c r="AZ274" i="5"/>
  <c r="AZ273" i="5"/>
  <c r="BG263" i="5"/>
  <c r="BF263" i="5"/>
  <c r="BE263" i="5"/>
  <c r="BG262" i="5"/>
  <c r="BF262" i="5"/>
  <c r="BE262" i="5"/>
  <c r="AZ263" i="5"/>
  <c r="BA263" i="5"/>
  <c r="BB263" i="5"/>
  <c r="AZ262" i="5"/>
  <c r="BA262" i="5"/>
  <c r="BB262" i="5"/>
  <c r="BE261" i="5"/>
  <c r="BF261" i="5"/>
  <c r="BG261" i="5"/>
  <c r="AZ261" i="5"/>
  <c r="BA261" i="5"/>
  <c r="BB261" i="5"/>
  <c r="BG266" i="5"/>
  <c r="BF266" i="5"/>
  <c r="BE266" i="5"/>
  <c r="BG265" i="5"/>
  <c r="BF265" i="5"/>
  <c r="BE265" i="5"/>
  <c r="BG264" i="5"/>
  <c r="BF264" i="5"/>
  <c r="BE264" i="5"/>
  <c r="BB266" i="5"/>
  <c r="BA266" i="5"/>
  <c r="AZ266" i="5"/>
  <c r="BB265" i="5"/>
  <c r="BA265" i="5"/>
  <c r="AZ265" i="5"/>
  <c r="BB264" i="5"/>
  <c r="BA264" i="5"/>
  <c r="AZ264" i="5"/>
  <c r="BB260" i="5"/>
  <c r="BA260" i="5"/>
  <c r="AZ260" i="5"/>
  <c r="BB259" i="5"/>
  <c r="BA259" i="5"/>
  <c r="AZ259" i="5"/>
  <c r="BG256" i="5"/>
  <c r="BF256" i="5"/>
  <c r="BE256" i="5"/>
  <c r="BB256" i="5"/>
  <c r="BA256" i="5"/>
  <c r="AZ256" i="5"/>
  <c r="BE259" i="5"/>
  <c r="BF259" i="5"/>
  <c r="BG259" i="5"/>
  <c r="BE260" i="5"/>
  <c r="BF260" i="5"/>
  <c r="BG260" i="5"/>
  <c r="BB253" i="5"/>
  <c r="BA253" i="5"/>
  <c r="AZ253" i="5"/>
  <c r="BB252" i="5"/>
  <c r="BA252" i="5"/>
  <c r="AZ252" i="5"/>
  <c r="BG251" i="5"/>
  <c r="BF251" i="5"/>
  <c r="BE251" i="5"/>
  <c r="BB251" i="5"/>
  <c r="BA251" i="5"/>
  <c r="AZ251" i="5"/>
  <c r="BG252" i="5"/>
  <c r="BF252" i="5"/>
  <c r="BE252" i="5"/>
  <c r="BG253" i="5"/>
  <c r="BF253" i="5"/>
  <c r="BE253" i="5"/>
  <c r="AV220" i="5" l="1"/>
  <c r="AW220" i="5"/>
  <c r="AV221" i="5"/>
  <c r="AW221" i="5"/>
  <c r="AV222" i="5"/>
  <c r="AW222" i="5"/>
  <c r="AV223" i="5"/>
  <c r="AW223" i="5"/>
  <c r="AV224" i="5"/>
  <c r="AW224" i="5"/>
  <c r="AV225" i="5"/>
  <c r="AW225" i="5"/>
  <c r="AV226" i="5"/>
  <c r="AW226" i="5"/>
  <c r="AV227" i="5"/>
  <c r="AW227" i="5"/>
  <c r="AV228" i="5"/>
  <c r="AW228" i="5"/>
  <c r="AV229" i="5"/>
  <c r="AW229" i="5"/>
  <c r="AV230" i="5"/>
  <c r="AW230" i="5"/>
  <c r="AV219" i="5"/>
  <c r="AW219" i="5"/>
  <c r="AV232" i="5"/>
  <c r="AW232" i="5"/>
  <c r="AV233" i="5"/>
  <c r="AW233" i="5"/>
  <c r="AV234" i="5"/>
  <c r="AW234" i="5"/>
  <c r="AV235" i="5"/>
  <c r="AW235" i="5"/>
  <c r="AV236" i="5"/>
  <c r="AW236" i="5"/>
  <c r="AW231" i="5"/>
  <c r="AV231" i="5"/>
  <c r="BE236" i="5"/>
  <c r="BF236" i="5"/>
  <c r="BG236" i="5"/>
  <c r="BE233" i="5"/>
  <c r="BF233" i="5"/>
  <c r="BG233" i="5"/>
  <c r="AZ236" i="5"/>
  <c r="BA236" i="5"/>
  <c r="BB236" i="5"/>
  <c r="AZ233" i="5"/>
  <c r="BA233" i="5"/>
  <c r="BB233" i="5"/>
  <c r="BE230" i="5"/>
  <c r="BF230" i="5"/>
  <c r="BG230" i="5"/>
  <c r="BE227" i="5"/>
  <c r="BF227" i="5"/>
  <c r="BG227" i="5"/>
  <c r="BB230" i="5"/>
  <c r="BA230" i="5"/>
  <c r="AZ230" i="5"/>
  <c r="BB227" i="5"/>
  <c r="BA227" i="5"/>
  <c r="AZ227" i="5"/>
  <c r="BE224" i="5"/>
  <c r="BF224" i="5"/>
  <c r="BG224" i="5"/>
  <c r="BE221" i="5"/>
  <c r="BF221" i="5"/>
  <c r="BG221" i="5"/>
  <c r="AZ224" i="5"/>
  <c r="BA224" i="5"/>
  <c r="BB224" i="5"/>
  <c r="AZ221" i="5"/>
  <c r="BA221" i="5"/>
  <c r="BB221" i="5"/>
  <c r="BG235" i="5"/>
  <c r="BF235" i="5"/>
  <c r="BE235" i="5"/>
  <c r="BB235" i="5"/>
  <c r="BA235" i="5"/>
  <c r="AZ235" i="5"/>
  <c r="BG234" i="5"/>
  <c r="BF234" i="5"/>
  <c r="BE234" i="5"/>
  <c r="BB234" i="5"/>
  <c r="BA234" i="5"/>
  <c r="AZ234" i="5"/>
  <c r="BG232" i="5"/>
  <c r="BF232" i="5"/>
  <c r="BE232" i="5"/>
  <c r="BB232" i="5"/>
  <c r="BA232" i="5"/>
  <c r="AZ232" i="5"/>
  <c r="BG231" i="5"/>
  <c r="BF231" i="5"/>
  <c r="BE231" i="5"/>
  <c r="BB231" i="5"/>
  <c r="BA231" i="5"/>
  <c r="AZ231" i="5"/>
  <c r="BG229" i="5"/>
  <c r="BF229" i="5"/>
  <c r="BE229" i="5"/>
  <c r="BG228" i="5"/>
  <c r="BF228" i="5"/>
  <c r="BE228" i="5"/>
  <c r="BG226" i="5"/>
  <c r="BF226" i="5"/>
  <c r="BE226" i="5"/>
  <c r="BG225" i="5"/>
  <c r="BF225" i="5"/>
  <c r="BE225" i="5"/>
  <c r="BB229" i="5"/>
  <c r="BA229" i="5"/>
  <c r="AZ229" i="5"/>
  <c r="BB228" i="5"/>
  <c r="BA228" i="5"/>
  <c r="AZ228" i="5"/>
  <c r="BB226" i="5"/>
  <c r="BA226" i="5"/>
  <c r="AZ226" i="5"/>
  <c r="BB225" i="5"/>
  <c r="BA225" i="5"/>
  <c r="AZ225" i="5"/>
  <c r="BG223" i="5"/>
  <c r="BF223" i="5"/>
  <c r="BE223" i="5"/>
  <c r="BG222" i="5"/>
  <c r="BF222" i="5"/>
  <c r="BE222" i="5"/>
  <c r="BE220" i="5"/>
  <c r="BF220" i="5"/>
  <c r="BG220" i="5"/>
  <c r="BE219" i="5"/>
  <c r="BF219" i="5"/>
  <c r="BG219" i="5"/>
  <c r="BB223" i="5"/>
  <c r="BA223" i="5"/>
  <c r="AZ223" i="5"/>
  <c r="BB222" i="5"/>
  <c r="BA222" i="5"/>
  <c r="AZ222" i="5"/>
  <c r="BB220" i="5"/>
  <c r="BA220" i="5"/>
  <c r="AZ220" i="5"/>
  <c r="AZ219" i="5"/>
  <c r="BA219" i="5"/>
  <c r="BB219" i="5"/>
  <c r="BG218" i="5"/>
  <c r="BF218" i="5"/>
  <c r="BE218" i="5"/>
  <c r="BB218" i="5"/>
  <c r="BA218" i="5"/>
  <c r="AZ218" i="5"/>
  <c r="AW218" i="5"/>
  <c r="AV218" i="5"/>
  <c r="BG217" i="5"/>
  <c r="BF217" i="5"/>
  <c r="BE217" i="5"/>
  <c r="BB217" i="5"/>
  <c r="BA217" i="5"/>
  <c r="AZ217" i="5"/>
  <c r="AW217" i="5"/>
  <c r="AV217" i="5"/>
  <c r="BG216" i="5"/>
  <c r="BF216" i="5"/>
  <c r="BE216" i="5"/>
  <c r="BB216" i="5"/>
  <c r="BA216" i="5"/>
  <c r="AZ216" i="5"/>
  <c r="AW216" i="5"/>
  <c r="AV216" i="5"/>
  <c r="BG215" i="5"/>
  <c r="BF215" i="5"/>
  <c r="BE215" i="5"/>
  <c r="BB215" i="5"/>
  <c r="BA215" i="5"/>
  <c r="AZ215" i="5"/>
  <c r="AW215" i="5"/>
  <c r="AV215" i="5"/>
  <c r="BG214" i="5"/>
  <c r="BF214" i="5"/>
  <c r="BE214" i="5"/>
  <c r="BB214" i="5"/>
  <c r="BA214" i="5"/>
  <c r="AZ214" i="5"/>
  <c r="AW214" i="5"/>
  <c r="AV214" i="5"/>
  <c r="BG213" i="5"/>
  <c r="BF213" i="5"/>
  <c r="BE213" i="5"/>
  <c r="BB213" i="5"/>
  <c r="BA213" i="5"/>
  <c r="AZ213" i="5"/>
  <c r="AW213" i="5"/>
  <c r="AV213" i="5"/>
  <c r="BG209" i="5"/>
  <c r="BF209" i="5"/>
  <c r="BE209" i="5"/>
  <c r="BE212" i="5"/>
  <c r="BF212" i="5"/>
  <c r="BG212" i="5"/>
  <c r="BB212" i="5"/>
  <c r="BA212" i="5"/>
  <c r="AZ212" i="5"/>
  <c r="BB209" i="5"/>
  <c r="BA209" i="5"/>
  <c r="AZ209" i="5"/>
  <c r="AW212" i="5"/>
  <c r="AV212" i="5"/>
  <c r="AW209" i="5"/>
  <c r="AV209" i="5"/>
  <c r="BG211" i="5"/>
  <c r="BF211" i="5"/>
  <c r="BE211" i="5"/>
  <c r="BG210" i="5"/>
  <c r="BF210" i="5"/>
  <c r="BE210" i="5"/>
  <c r="BG208" i="5"/>
  <c r="BF208" i="5"/>
  <c r="BE208" i="5"/>
  <c r="BG207" i="5"/>
  <c r="BF207" i="5"/>
  <c r="BE207" i="5"/>
  <c r="BB211" i="5"/>
  <c r="BA211" i="5"/>
  <c r="AZ211" i="5"/>
  <c r="BB210" i="5"/>
  <c r="BA210" i="5"/>
  <c r="AZ210" i="5"/>
  <c r="BB208" i="5"/>
  <c r="BA208" i="5"/>
  <c r="AZ208" i="5"/>
  <c r="BB207" i="5"/>
  <c r="BA207" i="5"/>
  <c r="AZ207" i="5"/>
  <c r="AW211" i="5"/>
  <c r="AV211" i="5"/>
  <c r="AW210" i="5"/>
  <c r="AV210" i="5"/>
  <c r="AW208" i="5"/>
  <c r="AV208" i="5"/>
  <c r="AW207" i="5"/>
  <c r="AV207" i="5"/>
  <c r="BE376" i="5" l="1"/>
  <c r="BF376" i="5"/>
  <c r="BG376" i="5"/>
  <c r="AZ376" i="5"/>
  <c r="BA376" i="5"/>
  <c r="BB376" i="5"/>
  <c r="BG373" i="5"/>
  <c r="BF373" i="5"/>
  <c r="BE373" i="5"/>
  <c r="BB373" i="5"/>
  <c r="BA373" i="5"/>
  <c r="AZ373" i="5"/>
  <c r="BG375" i="5"/>
  <c r="BF375" i="5"/>
  <c r="BE375" i="5"/>
  <c r="BG374" i="5"/>
  <c r="BF374" i="5"/>
  <c r="BE374" i="5"/>
  <c r="BG372" i="5"/>
  <c r="BF372" i="5"/>
  <c r="BE372" i="5"/>
  <c r="BG371" i="5"/>
  <c r="BF371" i="5"/>
  <c r="BE371" i="5"/>
  <c r="BG369" i="5"/>
  <c r="BF369" i="5"/>
  <c r="BE369" i="5"/>
  <c r="BG368" i="5"/>
  <c r="BF368" i="5"/>
  <c r="BE368" i="5"/>
  <c r="BG367" i="5"/>
  <c r="BF367" i="5"/>
  <c r="BE367" i="5"/>
  <c r="BG366" i="5"/>
  <c r="BF366" i="5"/>
  <c r="BE366" i="5"/>
  <c r="BG365" i="5"/>
  <c r="BF365" i="5"/>
  <c r="BE365" i="5"/>
  <c r="BB367" i="5"/>
  <c r="BA367" i="5"/>
  <c r="AZ367" i="5"/>
  <c r="BG115" i="5"/>
  <c r="BF115" i="5"/>
  <c r="BE115" i="5"/>
  <c r="BB115" i="5"/>
  <c r="BA115" i="5"/>
  <c r="AZ115" i="5"/>
  <c r="BG114" i="5"/>
  <c r="BF114" i="5"/>
  <c r="BE114" i="5"/>
  <c r="BB114" i="5"/>
  <c r="BA114" i="5"/>
  <c r="AZ114" i="5"/>
  <c r="BG113" i="5"/>
  <c r="BF113" i="5"/>
  <c r="BE113" i="5"/>
  <c r="BB113" i="5"/>
  <c r="BA113" i="5"/>
  <c r="AZ113" i="5"/>
  <c r="BG112" i="5"/>
  <c r="BF112" i="5"/>
  <c r="BE112" i="5"/>
  <c r="BB112" i="5"/>
  <c r="BA112" i="5"/>
  <c r="AZ112" i="5"/>
  <c r="BG121" i="5"/>
  <c r="BF121" i="5"/>
  <c r="BE121" i="5"/>
  <c r="BG120" i="5"/>
  <c r="BF120" i="5"/>
  <c r="BE120" i="5"/>
  <c r="BE116" i="5"/>
  <c r="BF116" i="5"/>
  <c r="BG116" i="5"/>
  <c r="BE117" i="5"/>
  <c r="BF117" i="5"/>
  <c r="BG117" i="5"/>
  <c r="BE118" i="5"/>
  <c r="BF118" i="5"/>
  <c r="BG118" i="5"/>
  <c r="BG111" i="5"/>
  <c r="BF111" i="5"/>
  <c r="BE111" i="5"/>
  <c r="BE109" i="5"/>
  <c r="BF109" i="5"/>
  <c r="BG109" i="5"/>
  <c r="BE108" i="5"/>
  <c r="BF108" i="5"/>
  <c r="BG108" i="5"/>
  <c r="AZ109" i="5"/>
  <c r="BA109" i="5"/>
  <c r="BB109" i="5"/>
  <c r="AZ110" i="5"/>
  <c r="BA110" i="5"/>
  <c r="BB110" i="5"/>
  <c r="AZ111" i="5"/>
  <c r="BA111" i="5"/>
  <c r="BB111" i="5"/>
  <c r="AZ116" i="5"/>
  <c r="BA116" i="5"/>
  <c r="BB116" i="5"/>
  <c r="AZ117" i="5"/>
  <c r="BA117" i="5"/>
  <c r="BB117" i="5"/>
  <c r="AZ118" i="5"/>
  <c r="BA118" i="5"/>
  <c r="BB118" i="5"/>
  <c r="AZ119" i="5"/>
  <c r="BA119" i="5"/>
  <c r="BB119" i="5"/>
  <c r="AZ120" i="5"/>
  <c r="BA120" i="5"/>
  <c r="BB120" i="5"/>
  <c r="AZ121" i="5"/>
  <c r="BA121" i="5"/>
  <c r="BB121" i="5"/>
  <c r="BB108" i="5"/>
  <c r="BA108" i="5"/>
  <c r="AZ108" i="5"/>
  <c r="BE99" i="5"/>
  <c r="BF99" i="5"/>
  <c r="BG99" i="5"/>
  <c r="BE100" i="5"/>
  <c r="BF100" i="5"/>
  <c r="BG100" i="5"/>
  <c r="BE102" i="5"/>
  <c r="BF102" i="5"/>
  <c r="BG102" i="5"/>
  <c r="BE103" i="5"/>
  <c r="BF103" i="5"/>
  <c r="BG103" i="5"/>
  <c r="BE104" i="5"/>
  <c r="BF104" i="5"/>
  <c r="BG104" i="5"/>
  <c r="BE106" i="5"/>
  <c r="BF106" i="5"/>
  <c r="BG106" i="5"/>
  <c r="BE107" i="5"/>
  <c r="BF107" i="5"/>
  <c r="BG107" i="5"/>
  <c r="BG98" i="5"/>
  <c r="BF98" i="5"/>
  <c r="BE98" i="5"/>
  <c r="BG97" i="5"/>
  <c r="BF97" i="5"/>
  <c r="BE97" i="5"/>
  <c r="BG95" i="5"/>
  <c r="BF95" i="5"/>
  <c r="BE95" i="5"/>
  <c r="AW497" i="5" l="1"/>
  <c r="AV497" i="5"/>
  <c r="AW498" i="5"/>
  <c r="AV498" i="5"/>
  <c r="AW502" i="5"/>
  <c r="AV502" i="5"/>
  <c r="AW501" i="5"/>
  <c r="AV501" i="5"/>
  <c r="AW500" i="5"/>
  <c r="AV500" i="5"/>
  <c r="AW499" i="5"/>
  <c r="AV499" i="5"/>
  <c r="AW496" i="5"/>
  <c r="AV496" i="5"/>
  <c r="AW495" i="5"/>
  <c r="AV495" i="5"/>
  <c r="AW492" i="5"/>
  <c r="AV492" i="5"/>
  <c r="AW491" i="5"/>
  <c r="AV491" i="5"/>
  <c r="AW490" i="5"/>
  <c r="AV490" i="5"/>
  <c r="AW489" i="5"/>
  <c r="AV489" i="5"/>
  <c r="AW488" i="5"/>
  <c r="AV488" i="5"/>
  <c r="AW487" i="5"/>
  <c r="AV487" i="5"/>
  <c r="AW486" i="5"/>
  <c r="AV486" i="5"/>
  <c r="AW485" i="5"/>
  <c r="AV485" i="5"/>
  <c r="BG500" i="5"/>
  <c r="BF500" i="5"/>
  <c r="BE500" i="5"/>
  <c r="BG499" i="5"/>
  <c r="BF499" i="5"/>
  <c r="BE499" i="5"/>
  <c r="BB502" i="5"/>
  <c r="BA502" i="5"/>
  <c r="AZ502" i="5"/>
  <c r="BB501" i="5"/>
  <c r="BA501" i="5"/>
  <c r="AZ501" i="5"/>
  <c r="BB500" i="5"/>
  <c r="BA500" i="5"/>
  <c r="AZ500" i="5"/>
  <c r="BB499" i="5"/>
  <c r="BA499" i="5"/>
  <c r="AZ499" i="5"/>
  <c r="BG502" i="5"/>
  <c r="BF502" i="5"/>
  <c r="BE502" i="5"/>
  <c r="BG501" i="5"/>
  <c r="BF501" i="5"/>
  <c r="BE501" i="5"/>
  <c r="BG498" i="5"/>
  <c r="BF498" i="5"/>
  <c r="BE498" i="5"/>
  <c r="BG497" i="5"/>
  <c r="BF497" i="5"/>
  <c r="BE497" i="5"/>
  <c r="BG496" i="5"/>
  <c r="BF496" i="5"/>
  <c r="BE496" i="5"/>
  <c r="BG495" i="5"/>
  <c r="BF495" i="5"/>
  <c r="BE495" i="5"/>
  <c r="BB496" i="5"/>
  <c r="BA496" i="5"/>
  <c r="AZ496" i="5"/>
  <c r="BB498" i="5"/>
  <c r="BA498" i="5"/>
  <c r="AZ498" i="5"/>
  <c r="BB497" i="5"/>
  <c r="BA497" i="5"/>
  <c r="AZ497" i="5"/>
  <c r="BB495" i="5"/>
  <c r="BA495" i="5"/>
  <c r="AZ495" i="5"/>
  <c r="BE492" i="5"/>
  <c r="BF492" i="5"/>
  <c r="BG492" i="5"/>
  <c r="BE491" i="5"/>
  <c r="BF491" i="5"/>
  <c r="BG491" i="5"/>
  <c r="BE490" i="5"/>
  <c r="BF490" i="5"/>
  <c r="BG490" i="5"/>
  <c r="BG489" i="5"/>
  <c r="BF489" i="5"/>
  <c r="BE489" i="5"/>
  <c r="BB492" i="5"/>
  <c r="BA492" i="5"/>
  <c r="AZ492" i="5"/>
  <c r="BB491" i="5"/>
  <c r="BA491" i="5"/>
  <c r="AZ491" i="5"/>
  <c r="BB490" i="5"/>
  <c r="BA490" i="5"/>
  <c r="AZ490" i="5"/>
  <c r="BB489" i="5"/>
  <c r="BA489" i="5"/>
  <c r="AZ489" i="5"/>
  <c r="BE486" i="5"/>
  <c r="BF486" i="5"/>
  <c r="BG486" i="5"/>
  <c r="BE487" i="5"/>
  <c r="BF487" i="5"/>
  <c r="BG487" i="5"/>
  <c r="BE488" i="5"/>
  <c r="BF488" i="5"/>
  <c r="BG488" i="5"/>
  <c r="BG485" i="5"/>
  <c r="BF485" i="5"/>
  <c r="BE485" i="5"/>
  <c r="BB488" i="5"/>
  <c r="BA488" i="5"/>
  <c r="AZ488" i="5"/>
  <c r="BB487" i="5"/>
  <c r="BA487" i="5"/>
  <c r="AZ487" i="5"/>
  <c r="BB486" i="5"/>
  <c r="BA486" i="5"/>
  <c r="AZ486" i="5"/>
  <c r="BB485" i="5"/>
  <c r="BA485" i="5"/>
  <c r="AZ485" i="5"/>
  <c r="AZ465" i="5" l="1"/>
  <c r="BA465" i="5"/>
  <c r="BB465" i="5"/>
  <c r="BG464" i="5"/>
  <c r="BF464" i="5"/>
  <c r="BE464" i="5"/>
  <c r="BG463" i="5"/>
  <c r="BF463" i="5"/>
  <c r="BE463" i="5"/>
  <c r="BG462" i="5"/>
  <c r="BF462" i="5"/>
  <c r="BE462" i="5"/>
  <c r="BE461" i="5"/>
  <c r="BF461" i="5"/>
  <c r="BG461" i="5"/>
  <c r="BE460" i="5"/>
  <c r="BF460" i="5"/>
  <c r="BG460" i="5"/>
  <c r="BE459" i="5"/>
  <c r="BF459" i="5"/>
  <c r="BG459" i="5"/>
  <c r="BE470" i="5"/>
  <c r="BF470" i="5"/>
  <c r="BG470" i="5"/>
  <c r="BE469" i="5"/>
  <c r="BF469" i="5"/>
  <c r="BG469" i="5"/>
  <c r="BG467" i="5"/>
  <c r="BF467" i="5"/>
  <c r="BE467" i="5"/>
  <c r="BG466" i="5"/>
  <c r="BF466" i="5"/>
  <c r="BE466" i="5"/>
  <c r="BG468" i="5"/>
  <c r="BF468" i="5"/>
  <c r="BE468" i="5"/>
  <c r="BG465" i="5"/>
  <c r="BF465" i="5"/>
  <c r="BE465" i="5"/>
  <c r="BE362" i="5" l="1"/>
  <c r="BF362" i="5"/>
  <c r="BG362" i="5"/>
  <c r="BE361" i="5"/>
  <c r="BF361" i="5"/>
  <c r="BG361" i="5"/>
  <c r="BB362" i="5"/>
  <c r="BA362" i="5"/>
  <c r="AZ362" i="5"/>
  <c r="BB361" i="5"/>
  <c r="BA361" i="5"/>
  <c r="AZ361" i="5"/>
  <c r="BG357" i="5"/>
  <c r="BF357" i="5"/>
  <c r="BE357" i="5"/>
  <c r="BE356" i="5"/>
  <c r="BF356" i="5"/>
  <c r="BG356" i="5"/>
  <c r="BG355" i="5"/>
  <c r="BF355" i="5"/>
  <c r="BE355" i="5"/>
  <c r="BB357" i="5"/>
  <c r="BA357" i="5"/>
  <c r="AZ357" i="5"/>
  <c r="BB356" i="5"/>
  <c r="BA356" i="5"/>
  <c r="AZ356" i="5"/>
  <c r="BB355" i="5"/>
  <c r="BA355" i="5"/>
  <c r="AZ355" i="5"/>
  <c r="BG354" i="5"/>
  <c r="BF354" i="5"/>
  <c r="BE354" i="5"/>
  <c r="BG83" i="5" l="1"/>
  <c r="BF83" i="5"/>
  <c r="BE83" i="5"/>
  <c r="BB83" i="5"/>
  <c r="BA83" i="5"/>
  <c r="BG78" i="5"/>
  <c r="BF78" i="5"/>
  <c r="BE78" i="5"/>
  <c r="BB78" i="5"/>
  <c r="BA78" i="5"/>
  <c r="BB88" i="5"/>
  <c r="BA88" i="5"/>
  <c r="BG88" i="5"/>
  <c r="BF88" i="5"/>
  <c r="BE88" i="5"/>
  <c r="AW76" i="5" l="1"/>
  <c r="AV76" i="5"/>
  <c r="AW75" i="5"/>
  <c r="AV75" i="5"/>
  <c r="AW74" i="5"/>
  <c r="AV74" i="5"/>
  <c r="AW73" i="5"/>
  <c r="AV73" i="5"/>
  <c r="AW71" i="5"/>
  <c r="AV71" i="5"/>
  <c r="AW70" i="5"/>
  <c r="AV70" i="5"/>
  <c r="AW69" i="5"/>
  <c r="AV69" i="5"/>
  <c r="AW68" i="5"/>
  <c r="AV68" i="5"/>
  <c r="BE59" i="5"/>
  <c r="BF59" i="5"/>
  <c r="BG59" i="5"/>
  <c r="BE60" i="5"/>
  <c r="BF60" i="5"/>
  <c r="BG60" i="5"/>
  <c r="BE61" i="5"/>
  <c r="BF61" i="5"/>
  <c r="BG61" i="5"/>
  <c r="BE62" i="5"/>
  <c r="BF62" i="5"/>
  <c r="BG62" i="5"/>
  <c r="BE63" i="5"/>
  <c r="BF63" i="5"/>
  <c r="BG63" i="5"/>
  <c r="BE64" i="5"/>
  <c r="BF64" i="5"/>
  <c r="BG64" i="5"/>
  <c r="BE65" i="5"/>
  <c r="BF65" i="5"/>
  <c r="BG65" i="5"/>
  <c r="BE66" i="5"/>
  <c r="BF66" i="5"/>
  <c r="BG66" i="5"/>
  <c r="BE67" i="5"/>
  <c r="BF67" i="5"/>
  <c r="BG67" i="5"/>
  <c r="BG58" i="5"/>
  <c r="BF58" i="5"/>
  <c r="BE58" i="5"/>
  <c r="BB67" i="5"/>
  <c r="BA67" i="5"/>
  <c r="AZ67" i="5"/>
  <c r="BB66" i="5"/>
  <c r="BA66" i="5"/>
  <c r="AZ66" i="5"/>
  <c r="BB65" i="5"/>
  <c r="BA65" i="5"/>
  <c r="AZ65" i="5"/>
  <c r="BB64" i="5"/>
  <c r="BA64" i="5"/>
  <c r="AZ64" i="5"/>
  <c r="AZ63" i="5"/>
  <c r="BA63" i="5"/>
  <c r="BB63" i="5"/>
  <c r="AZ59" i="5"/>
  <c r="BA59" i="5"/>
  <c r="BB59" i="5"/>
  <c r="AZ60" i="5"/>
  <c r="BA60" i="5"/>
  <c r="BB60" i="5"/>
  <c r="AZ61" i="5"/>
  <c r="BA61" i="5"/>
  <c r="BB61" i="5"/>
  <c r="AZ62" i="5"/>
  <c r="BA62" i="5"/>
  <c r="BB62" i="5"/>
  <c r="BB58" i="5"/>
  <c r="BA58" i="5"/>
  <c r="AZ58" i="5"/>
  <c r="BG360" i="5" l="1"/>
  <c r="BF360" i="5"/>
  <c r="BE360" i="5"/>
  <c r="BB360" i="5"/>
  <c r="BA360" i="5"/>
  <c r="AZ360" i="5"/>
  <c r="BB354" i="5"/>
  <c r="BA354" i="5"/>
  <c r="AZ354" i="5"/>
  <c r="BG359" i="5"/>
  <c r="BF359" i="5"/>
  <c r="BE359" i="5"/>
  <c r="BB359" i="5"/>
  <c r="BA359" i="5"/>
  <c r="AZ359" i="5"/>
  <c r="AW353" i="5"/>
  <c r="AV353" i="5"/>
  <c r="AW352" i="5"/>
  <c r="AV352" i="5"/>
  <c r="AW351" i="5"/>
  <c r="AV351" i="5"/>
  <c r="AW350" i="5"/>
  <c r="AV350" i="5"/>
  <c r="AW349" i="5"/>
  <c r="AV349" i="5"/>
  <c r="BE353" i="5"/>
  <c r="BF353" i="5"/>
  <c r="BG353" i="5"/>
  <c r="BE352" i="5"/>
  <c r="BF352" i="5"/>
  <c r="BG352" i="5"/>
  <c r="BE351" i="5"/>
  <c r="BF351" i="5"/>
  <c r="BG351" i="5"/>
  <c r="BE350" i="5"/>
  <c r="BF350" i="5"/>
  <c r="BG350" i="5"/>
  <c r="BG349" i="5"/>
  <c r="BF349" i="5"/>
  <c r="BE349" i="5"/>
  <c r="BB353" i="5"/>
  <c r="BA353" i="5"/>
  <c r="AZ353" i="5"/>
  <c r="BB352" i="5"/>
  <c r="BA352" i="5"/>
  <c r="AZ352" i="5"/>
  <c r="BB351" i="5"/>
  <c r="BA351" i="5"/>
  <c r="AZ351" i="5"/>
  <c r="BB350" i="5"/>
  <c r="BA350" i="5"/>
  <c r="AZ350" i="5"/>
  <c r="AZ349" i="5"/>
  <c r="BA349" i="5"/>
  <c r="BB349" i="5"/>
  <c r="AW348" i="5"/>
  <c r="AV348" i="5"/>
  <c r="AW347" i="5"/>
  <c r="AV347" i="5"/>
  <c r="AW346" i="5"/>
  <c r="AV346" i="5"/>
  <c r="AW345" i="5"/>
  <c r="AV345" i="5"/>
  <c r="AW344" i="5"/>
  <c r="AV344" i="5"/>
  <c r="BG348" i="5"/>
  <c r="BF348" i="5"/>
  <c r="BE348" i="5"/>
  <c r="BG347" i="5"/>
  <c r="BF347" i="5"/>
  <c r="BE347" i="5"/>
  <c r="BG346" i="5"/>
  <c r="BF346" i="5"/>
  <c r="BE346" i="5"/>
  <c r="BG345" i="5"/>
  <c r="BF345" i="5"/>
  <c r="BE345" i="5"/>
  <c r="BG344" i="5"/>
  <c r="BF344" i="5"/>
  <c r="BE344" i="5"/>
  <c r="BB348" i="5"/>
  <c r="BA348" i="5"/>
  <c r="AZ348" i="5"/>
  <c r="BB347" i="5"/>
  <c r="BA347" i="5"/>
  <c r="AZ347" i="5"/>
  <c r="BB346" i="5"/>
  <c r="BA346" i="5"/>
  <c r="AZ346" i="5"/>
  <c r="BB345" i="5"/>
  <c r="BA345" i="5"/>
  <c r="AZ345" i="5"/>
  <c r="BB344" i="5"/>
  <c r="BA344" i="5"/>
  <c r="AZ344" i="5"/>
  <c r="BS149" i="5" l="1"/>
  <c r="BS148" i="5"/>
  <c r="BS147" i="5"/>
  <c r="BS146" i="5"/>
  <c r="BS145" i="5"/>
  <c r="BS144" i="5"/>
  <c r="BS143" i="5"/>
  <c r="BS142" i="5"/>
  <c r="BS141" i="5"/>
  <c r="BS140" i="5"/>
  <c r="BS139" i="5"/>
  <c r="BS138" i="5"/>
  <c r="CB149" i="5"/>
  <c r="CB148" i="5"/>
  <c r="CB147" i="5"/>
  <c r="CB146" i="5"/>
  <c r="CB145" i="5"/>
  <c r="CB144" i="5"/>
  <c r="CB143" i="5"/>
  <c r="CB142" i="5"/>
  <c r="CB141" i="5"/>
  <c r="CB140" i="5"/>
  <c r="CB139" i="5"/>
  <c r="CB138" i="5"/>
  <c r="CB167" i="5"/>
  <c r="CB168" i="5"/>
  <c r="CB166" i="5"/>
  <c r="CB164" i="5"/>
  <c r="CB165" i="5"/>
  <c r="CB163" i="5"/>
  <c r="CB161" i="5"/>
  <c r="CB162" i="5"/>
  <c r="CB160" i="5"/>
  <c r="CB158" i="5"/>
  <c r="CB159" i="5"/>
  <c r="CB157" i="5"/>
  <c r="BS159" i="5"/>
  <c r="BS158" i="5"/>
  <c r="BS160" i="5"/>
  <c r="BS162" i="5"/>
  <c r="BS161" i="5"/>
  <c r="BS163" i="5"/>
  <c r="BS165" i="5"/>
  <c r="BS164" i="5"/>
  <c r="BS166" i="5"/>
  <c r="BS168" i="5"/>
  <c r="BS167" i="5"/>
  <c r="BS157" i="5"/>
  <c r="AW159" i="5"/>
  <c r="AW158" i="5"/>
  <c r="AW160" i="5"/>
  <c r="AW162" i="5"/>
  <c r="AW161" i="5"/>
  <c r="AW163" i="5"/>
  <c r="AW165" i="5"/>
  <c r="AW164" i="5"/>
  <c r="AW166" i="5"/>
  <c r="AW168" i="5"/>
  <c r="AW167" i="5"/>
  <c r="AW157" i="5"/>
  <c r="AW293" i="5"/>
  <c r="AW294" i="5"/>
  <c r="AW292" i="5"/>
  <c r="AW287" i="5"/>
  <c r="AW288" i="5"/>
  <c r="AW289" i="5"/>
  <c r="AW290" i="5"/>
  <c r="AW286" i="5"/>
  <c r="AW145" i="5"/>
  <c r="AW146" i="5"/>
  <c r="AW147" i="5"/>
  <c r="AW148" i="5"/>
  <c r="AW149" i="5"/>
  <c r="AW139" i="5"/>
  <c r="AW140" i="5"/>
  <c r="AW141" i="5"/>
  <c r="AW142" i="5"/>
  <c r="AW143" i="5"/>
  <c r="AW144" i="5"/>
  <c r="AW138" i="5"/>
  <c r="AV138" i="5"/>
  <c r="BE54" i="5" l="1"/>
  <c r="BF54" i="5"/>
  <c r="BG54" i="5"/>
  <c r="BG53" i="5"/>
  <c r="BF53" i="5"/>
  <c r="BE53" i="5"/>
  <c r="BG52" i="5"/>
  <c r="BF52" i="5"/>
  <c r="BE52" i="5"/>
  <c r="BB55" i="5"/>
  <c r="BA55" i="5"/>
  <c r="AZ55" i="5"/>
  <c r="BB54" i="5"/>
  <c r="BA54" i="5"/>
  <c r="AZ54" i="5"/>
  <c r="BB53" i="5"/>
  <c r="BA53" i="5"/>
  <c r="AZ53" i="5"/>
  <c r="BB52" i="5"/>
  <c r="BA52" i="5"/>
  <c r="AZ52" i="5"/>
  <c r="BG51" i="5"/>
  <c r="BF51" i="5"/>
  <c r="BE51" i="5"/>
  <c r="BG50" i="5"/>
  <c r="BF50" i="5"/>
  <c r="BE50" i="5"/>
  <c r="BG49" i="5"/>
  <c r="BF49" i="5"/>
  <c r="BE49" i="5"/>
  <c r="BQ158" i="5" l="1"/>
  <c r="BZ167" i="5"/>
  <c r="BY167" i="5"/>
  <c r="BX167" i="5"/>
  <c r="BZ168" i="5"/>
  <c r="BY168" i="5"/>
  <c r="BX168" i="5"/>
  <c r="BZ166" i="5"/>
  <c r="BY166" i="5"/>
  <c r="BX166" i="5"/>
  <c r="BZ164" i="5"/>
  <c r="BY164" i="5"/>
  <c r="BX164" i="5"/>
  <c r="BZ165" i="5"/>
  <c r="BY165" i="5"/>
  <c r="BX165" i="5"/>
  <c r="BZ163" i="5"/>
  <c r="BY163" i="5"/>
  <c r="BX163" i="5"/>
  <c r="BZ161" i="5"/>
  <c r="BY161" i="5"/>
  <c r="BX161" i="5"/>
  <c r="BZ162" i="5"/>
  <c r="BY162" i="5"/>
  <c r="BX162" i="5"/>
  <c r="BZ160" i="5"/>
  <c r="BY160" i="5"/>
  <c r="BX160" i="5"/>
  <c r="BZ158" i="5"/>
  <c r="BY158" i="5"/>
  <c r="BX158" i="5"/>
  <c r="BZ159" i="5"/>
  <c r="BY159" i="5"/>
  <c r="BX159" i="5"/>
  <c r="BZ157" i="5"/>
  <c r="BY157" i="5"/>
  <c r="BX157" i="5"/>
  <c r="BZ155" i="5"/>
  <c r="BY155" i="5"/>
  <c r="BX155" i="5"/>
  <c r="BZ154" i="5"/>
  <c r="BY154" i="5"/>
  <c r="BX154" i="5"/>
  <c r="BZ153" i="5"/>
  <c r="BY153" i="5"/>
  <c r="BX153" i="5"/>
  <c r="BZ152" i="5"/>
  <c r="BY152" i="5"/>
  <c r="BX152" i="5"/>
  <c r="BZ151" i="5"/>
  <c r="BY151" i="5"/>
  <c r="BX151" i="5"/>
  <c r="BZ150" i="5"/>
  <c r="BY150" i="5"/>
  <c r="BX150" i="5"/>
  <c r="BZ149" i="5"/>
  <c r="BY149" i="5"/>
  <c r="BX149" i="5"/>
  <c r="BZ148" i="5"/>
  <c r="BY148" i="5"/>
  <c r="BX148" i="5"/>
  <c r="BZ147" i="5"/>
  <c r="BY147" i="5"/>
  <c r="BX147" i="5"/>
  <c r="BZ146" i="5"/>
  <c r="BY146" i="5"/>
  <c r="BX146" i="5"/>
  <c r="BZ145" i="5"/>
  <c r="BY145" i="5"/>
  <c r="BX145" i="5"/>
  <c r="BZ144" i="5"/>
  <c r="BY144" i="5"/>
  <c r="BX144" i="5"/>
  <c r="BZ143" i="5"/>
  <c r="BY143" i="5"/>
  <c r="BX143" i="5"/>
  <c r="BZ142" i="5"/>
  <c r="BY142" i="5"/>
  <c r="BX142" i="5"/>
  <c r="BZ141" i="5"/>
  <c r="BY141" i="5"/>
  <c r="BX141" i="5"/>
  <c r="BZ140" i="5"/>
  <c r="BY140" i="5"/>
  <c r="BX140" i="5"/>
  <c r="BZ139" i="5"/>
  <c r="BY139" i="5"/>
  <c r="BX139" i="5"/>
  <c r="BZ138" i="5"/>
  <c r="BY138" i="5"/>
  <c r="BX138" i="5"/>
  <c r="BQ138" i="5"/>
  <c r="BP138" i="5"/>
  <c r="BO138" i="5"/>
  <c r="BQ139" i="5"/>
  <c r="BP139" i="5"/>
  <c r="BO139" i="5"/>
  <c r="BQ140" i="5"/>
  <c r="BP140" i="5"/>
  <c r="BO140" i="5"/>
  <c r="BQ141" i="5"/>
  <c r="BP141" i="5"/>
  <c r="BO141" i="5"/>
  <c r="BQ142" i="5"/>
  <c r="BP142" i="5"/>
  <c r="BO142" i="5"/>
  <c r="BQ143" i="5"/>
  <c r="BP143" i="5"/>
  <c r="BO143" i="5"/>
  <c r="BQ144" i="5"/>
  <c r="BP144" i="5"/>
  <c r="BO144" i="5"/>
  <c r="BQ145" i="5"/>
  <c r="BP145" i="5"/>
  <c r="BO145" i="5"/>
  <c r="BQ146" i="5"/>
  <c r="BP146" i="5"/>
  <c r="BO146" i="5"/>
  <c r="BQ167" i="5"/>
  <c r="BP167" i="5"/>
  <c r="BO167" i="5"/>
  <c r="BQ168" i="5"/>
  <c r="BP168" i="5"/>
  <c r="BO168" i="5"/>
  <c r="BQ166" i="5"/>
  <c r="BP166" i="5"/>
  <c r="BO166" i="5"/>
  <c r="BQ164" i="5"/>
  <c r="BP164" i="5"/>
  <c r="BO164" i="5"/>
  <c r="BQ165" i="5"/>
  <c r="BP165" i="5"/>
  <c r="BO165" i="5"/>
  <c r="BQ163" i="5"/>
  <c r="BP163" i="5"/>
  <c r="BO163" i="5"/>
  <c r="BQ161" i="5"/>
  <c r="BP161" i="5"/>
  <c r="BO161" i="5"/>
  <c r="BQ162" i="5"/>
  <c r="BP162" i="5"/>
  <c r="BO162" i="5"/>
  <c r="BQ160" i="5"/>
  <c r="BP160" i="5"/>
  <c r="BO160" i="5"/>
  <c r="BP158" i="5"/>
  <c r="BO158" i="5"/>
  <c r="BQ159" i="5"/>
  <c r="BP159" i="5"/>
  <c r="BO159" i="5"/>
  <c r="BQ157" i="5"/>
  <c r="BP157" i="5"/>
  <c r="BO157" i="5"/>
  <c r="BQ155" i="5"/>
  <c r="BP155" i="5"/>
  <c r="BO155" i="5"/>
  <c r="BQ154" i="5"/>
  <c r="BP154" i="5"/>
  <c r="BO154" i="5"/>
  <c r="BQ153" i="5"/>
  <c r="BP153" i="5"/>
  <c r="BO153" i="5"/>
  <c r="BQ152" i="5"/>
  <c r="BP152" i="5"/>
  <c r="BO152" i="5"/>
  <c r="BQ151" i="5"/>
  <c r="BP151" i="5"/>
  <c r="BO151" i="5"/>
  <c r="BQ150" i="5"/>
  <c r="BP150" i="5"/>
  <c r="BO150" i="5"/>
  <c r="BQ149" i="5"/>
  <c r="BP149" i="5"/>
  <c r="BO149" i="5"/>
  <c r="BQ148" i="5"/>
  <c r="BP148" i="5"/>
  <c r="BO148" i="5"/>
  <c r="BQ147" i="5"/>
  <c r="BP147" i="5"/>
  <c r="BO147" i="5"/>
  <c r="BG167" i="5"/>
  <c r="BF167" i="5"/>
  <c r="BE167" i="5"/>
  <c r="BG168" i="5"/>
  <c r="BF168" i="5"/>
  <c r="BE168" i="5"/>
  <c r="BG166" i="5"/>
  <c r="BF166" i="5"/>
  <c r="BE166" i="5"/>
  <c r="BB167" i="5"/>
  <c r="BA167" i="5"/>
  <c r="AZ167" i="5"/>
  <c r="BB168" i="5"/>
  <c r="BA168" i="5"/>
  <c r="AZ168" i="5"/>
  <c r="BB166" i="5"/>
  <c r="BA166" i="5"/>
  <c r="AZ166" i="5"/>
  <c r="AV166" i="5"/>
  <c r="AV167" i="5"/>
  <c r="AV168" i="5"/>
  <c r="BG164" i="5"/>
  <c r="BF164" i="5"/>
  <c r="BE164" i="5"/>
  <c r="BG165" i="5"/>
  <c r="BF165" i="5"/>
  <c r="BE165" i="5"/>
  <c r="BG163" i="5"/>
  <c r="BF163" i="5"/>
  <c r="BE163" i="5"/>
  <c r="BG161" i="5"/>
  <c r="BF161" i="5"/>
  <c r="BE161" i="5"/>
  <c r="BG162" i="5"/>
  <c r="BF162" i="5"/>
  <c r="BE162" i="5"/>
  <c r="BG160" i="5"/>
  <c r="BF160" i="5"/>
  <c r="BE160" i="5"/>
  <c r="BG158" i="5"/>
  <c r="BF158" i="5"/>
  <c r="BE158" i="5"/>
  <c r="BG159" i="5"/>
  <c r="BF159" i="5"/>
  <c r="BE159" i="5"/>
  <c r="BG157" i="5"/>
  <c r="BF157" i="5"/>
  <c r="BE157" i="5"/>
  <c r="AV157" i="5"/>
  <c r="AV159" i="5"/>
  <c r="AV158" i="5"/>
  <c r="AV160" i="5"/>
  <c r="AV162" i="5"/>
  <c r="AV161" i="5"/>
  <c r="AV163" i="5"/>
  <c r="AV164" i="5"/>
  <c r="AV165" i="5"/>
  <c r="AV286" i="5"/>
  <c r="AV287" i="5"/>
  <c r="AV288" i="5"/>
  <c r="AV289" i="5"/>
  <c r="AV290" i="5"/>
  <c r="AV292" i="5"/>
  <c r="AV293" i="5"/>
  <c r="AV294" i="5"/>
  <c r="AV139" i="5"/>
  <c r="AV140" i="5"/>
  <c r="AV141" i="5"/>
  <c r="AV142" i="5"/>
  <c r="AV143" i="5"/>
  <c r="AV144" i="5"/>
  <c r="AV145" i="5"/>
  <c r="AV146" i="5"/>
  <c r="AV147" i="5"/>
  <c r="AV148" i="5"/>
  <c r="AV149" i="5"/>
  <c r="AZ159" i="5"/>
  <c r="BA159" i="5"/>
  <c r="BB159" i="5"/>
  <c r="AZ158" i="5"/>
  <c r="BA158" i="5"/>
  <c r="BB158" i="5"/>
  <c r="AZ160" i="5"/>
  <c r="BA160" i="5"/>
  <c r="BB160" i="5"/>
  <c r="AZ162" i="5"/>
  <c r="BA162" i="5"/>
  <c r="BB162" i="5"/>
  <c r="AZ161" i="5"/>
  <c r="BA161" i="5"/>
  <c r="BB161" i="5"/>
  <c r="AZ163" i="5"/>
  <c r="BA163" i="5"/>
  <c r="BB163" i="5"/>
  <c r="AZ165" i="5"/>
  <c r="BA165" i="5"/>
  <c r="BB165" i="5"/>
  <c r="AZ164" i="5"/>
  <c r="BA164" i="5"/>
  <c r="BB164" i="5"/>
  <c r="BB157" i="5"/>
  <c r="BA157" i="5"/>
  <c r="AZ157" i="5"/>
  <c r="BE287" i="5" l="1"/>
  <c r="BF287" i="5"/>
  <c r="BG287" i="5"/>
  <c r="BE288" i="5"/>
  <c r="BF288" i="5"/>
  <c r="BG288" i="5"/>
  <c r="BE289" i="5"/>
  <c r="BF289" i="5"/>
  <c r="BG289" i="5"/>
  <c r="BE290" i="5"/>
  <c r="BF290" i="5"/>
  <c r="BG290" i="5"/>
  <c r="BE292" i="5"/>
  <c r="BF292" i="5"/>
  <c r="BG292" i="5"/>
  <c r="BE293" i="5"/>
  <c r="BF293" i="5"/>
  <c r="BG293" i="5"/>
  <c r="BE294" i="5"/>
  <c r="BF294" i="5"/>
  <c r="BG294" i="5"/>
  <c r="BE295" i="5"/>
  <c r="BF295" i="5"/>
  <c r="BG295" i="5"/>
  <c r="BE296" i="5"/>
  <c r="BF296" i="5"/>
  <c r="BG296" i="5"/>
  <c r="BE298" i="5"/>
  <c r="BF298" i="5"/>
  <c r="BG298" i="5"/>
  <c r="BE299" i="5"/>
  <c r="BF299" i="5"/>
  <c r="BG299" i="5"/>
  <c r="BE301" i="5"/>
  <c r="BF301" i="5"/>
  <c r="BG301" i="5"/>
  <c r="BE302" i="5"/>
  <c r="BF302" i="5"/>
  <c r="BG302" i="5"/>
  <c r="BG286" i="5"/>
  <c r="BF286" i="5"/>
  <c r="BE286" i="5"/>
  <c r="AZ287" i="5"/>
  <c r="BA287" i="5"/>
  <c r="BB287" i="5"/>
  <c r="AZ288" i="5"/>
  <c r="BA288" i="5"/>
  <c r="BB288" i="5"/>
  <c r="AZ289" i="5"/>
  <c r="BA289" i="5"/>
  <c r="BB289" i="5"/>
  <c r="AZ290" i="5"/>
  <c r="BA290" i="5"/>
  <c r="BB290" i="5"/>
  <c r="AZ292" i="5"/>
  <c r="BA292" i="5"/>
  <c r="BB292" i="5"/>
  <c r="AZ293" i="5"/>
  <c r="BA293" i="5"/>
  <c r="BB293" i="5"/>
  <c r="AZ294" i="5"/>
  <c r="BA294" i="5"/>
  <c r="BB294" i="5"/>
  <c r="AZ295" i="5"/>
  <c r="BA295" i="5"/>
  <c r="BB295" i="5"/>
  <c r="AZ296" i="5"/>
  <c r="BA296" i="5"/>
  <c r="BB296" i="5"/>
  <c r="AZ298" i="5"/>
  <c r="BA298" i="5"/>
  <c r="BB298" i="5"/>
  <c r="AZ299" i="5"/>
  <c r="BA299" i="5"/>
  <c r="BB299" i="5"/>
  <c r="AZ301" i="5"/>
  <c r="BA301" i="5"/>
  <c r="BB301" i="5"/>
  <c r="AZ302" i="5"/>
  <c r="BA302" i="5"/>
  <c r="BB302" i="5"/>
  <c r="BB286" i="5"/>
  <c r="BA286" i="5"/>
  <c r="AZ286" i="5"/>
  <c r="AZ366" i="5"/>
  <c r="BA366" i="5"/>
  <c r="BB366" i="5"/>
  <c r="AZ368" i="5"/>
  <c r="BA368" i="5"/>
  <c r="BB368" i="5"/>
  <c r="AZ369" i="5"/>
  <c r="BA369" i="5"/>
  <c r="BB369" i="5"/>
  <c r="AZ371" i="5"/>
  <c r="BA371" i="5"/>
  <c r="BB371" i="5"/>
  <c r="AZ372" i="5"/>
  <c r="BA372" i="5"/>
  <c r="BB372" i="5"/>
  <c r="AZ374" i="5"/>
  <c r="BA374" i="5"/>
  <c r="BB374" i="5"/>
  <c r="AZ375" i="5"/>
  <c r="BA375" i="5"/>
  <c r="BB375" i="5"/>
  <c r="BB365" i="5"/>
  <c r="BA365" i="5"/>
  <c r="AZ365" i="5"/>
  <c r="AZ148" i="5"/>
  <c r="BA148" i="5"/>
  <c r="BB148" i="5"/>
  <c r="AZ149" i="5"/>
  <c r="BA149" i="5"/>
  <c r="BB149" i="5"/>
  <c r="AZ150" i="5"/>
  <c r="BA150" i="5"/>
  <c r="BB150" i="5"/>
  <c r="AZ151" i="5"/>
  <c r="BA151" i="5"/>
  <c r="BB151" i="5"/>
  <c r="AZ152" i="5"/>
  <c r="BA152" i="5"/>
  <c r="BB152" i="5"/>
  <c r="AZ153" i="5"/>
  <c r="BA153" i="5"/>
  <c r="BB153" i="5"/>
  <c r="AZ154" i="5"/>
  <c r="BA154" i="5"/>
  <c r="BB154" i="5"/>
  <c r="AZ155" i="5"/>
  <c r="BA155" i="5"/>
  <c r="BB155" i="5"/>
  <c r="BB147" i="5"/>
  <c r="BA147" i="5"/>
  <c r="AZ147" i="5"/>
  <c r="BE139" i="5"/>
  <c r="BF139" i="5"/>
  <c r="BG139" i="5"/>
  <c r="BE140" i="5"/>
  <c r="BF140" i="5"/>
  <c r="BG140" i="5"/>
  <c r="BE141" i="5"/>
  <c r="BF141" i="5"/>
  <c r="BG141" i="5"/>
  <c r="BE142" i="5"/>
  <c r="BF142" i="5"/>
  <c r="BG142" i="5"/>
  <c r="BE143" i="5"/>
  <c r="BF143" i="5"/>
  <c r="BG143" i="5"/>
  <c r="BE144" i="5"/>
  <c r="BF144" i="5"/>
  <c r="BG144" i="5"/>
  <c r="BE145" i="5"/>
  <c r="BF145" i="5"/>
  <c r="BG145" i="5"/>
  <c r="BE146" i="5"/>
  <c r="BF146" i="5"/>
  <c r="BG146" i="5"/>
  <c r="BE147" i="5"/>
  <c r="BF147" i="5"/>
  <c r="BG147" i="5"/>
  <c r="BE148" i="5"/>
  <c r="BF148" i="5"/>
  <c r="BG148" i="5"/>
  <c r="BE149" i="5"/>
  <c r="BF149" i="5"/>
  <c r="BG149" i="5"/>
  <c r="BE150" i="5"/>
  <c r="BF150" i="5"/>
  <c r="BG150" i="5"/>
  <c r="BE151" i="5"/>
  <c r="BF151" i="5"/>
  <c r="BG151" i="5"/>
  <c r="BE152" i="5"/>
  <c r="BF152" i="5"/>
  <c r="BG152" i="5"/>
  <c r="BE153" i="5"/>
  <c r="BF153" i="5"/>
  <c r="BG153" i="5"/>
  <c r="BE154" i="5"/>
  <c r="BF154" i="5"/>
  <c r="BG154" i="5"/>
  <c r="BE155" i="5"/>
  <c r="BF155" i="5"/>
  <c r="BG155" i="5"/>
  <c r="BG138" i="5"/>
  <c r="BF138" i="5"/>
  <c r="BE138" i="5"/>
</calcChain>
</file>

<file path=xl/sharedStrings.xml><?xml version="1.0" encoding="utf-8"?>
<sst xmlns="http://schemas.openxmlformats.org/spreadsheetml/2006/main" count="12506" uniqueCount="2225">
  <si>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</si>
  <si>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</si>
  <si>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</si>
  <si>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</si>
  <si>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</si>
  <si>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</si>
  <si>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</si>
  <si>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</si>
  <si>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</si>
  <si>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</si>
  <si>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</si>
  <si>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</si>
  <si>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</si>
  <si>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</si>
  <si>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</si>
  <si>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</si>
  <si>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</si>
  <si>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</si>
  <si>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</si>
  <si>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</si>
  <si>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</si>
  <si>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</si>
  <si>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</si>
  <si>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</si>
  <si>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</si>
  <si>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</si>
  <si>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</si>
  <si>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</si>
  <si>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</si>
  <si>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</si>
  <si>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</si>
  <si>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</si>
  <si>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</si>
  <si>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</si>
  <si>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</si>
  <si>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</si>
  <si>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</si>
  <si>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</si>
  <si>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</si>
  <si>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</si>
  <si>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</si>
  <si>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</si>
  <si>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</si>
  <si>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</si>
  <si>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</si>
  <si>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</si>
  <si>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</si>
  <si>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</si>
  <si>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</si>
  <si>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</si>
  <si>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</si>
  <si>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</si>
  <si>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</si>
  <si>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</si>
  <si>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</si>
  <si>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</si>
  <si>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</si>
  <si>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</si>
  <si>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</si>
  <si>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</si>
  <si>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</si>
  <si>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</si>
  <si>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</si>
  <si>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</si>
  <si>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</si>
  <si>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</si>
  <si>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</si>
  <si>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</si>
  <si>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</si>
  <si>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</si>
  <si>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</si>
  <si>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</si>
  <si>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</si>
  <si>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</si>
  <si>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</si>
  <si>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</si>
  <si>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</si>
  <si>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</si>
  <si>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</si>
  <si>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</si>
  <si>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</si>
  <si>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</si>
  <si>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</si>
  <si>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</si>
  <si>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</si>
  <si>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</si>
  <si>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</si>
  <si>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</si>
  <si>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</si>
  <si>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</si>
  <si>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</si>
  <si>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</si>
  <si>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</si>
  <si>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</si>
  <si>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</si>
  <si>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</si>
  <si>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</si>
  <si>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</si>
  <si>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</si>
  <si>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</si>
  <si>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</si>
  <si>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</si>
  <si>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</si>
  <si>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</si>
  <si>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</si>
  <si>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</si>
  <si>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</si>
  <si>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</si>
  <si>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</si>
  <si>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</si>
  <si>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</si>
  <si>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</si>
  <si>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</si>
  <si>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</si>
  <si>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</si>
  <si>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</si>
  <si>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</si>
  <si>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</si>
  <si>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</si>
  <si>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</si>
  <si>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</si>
  <si>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</si>
  <si>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</si>
  <si>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</si>
  <si>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</si>
  <si>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</si>
  <si>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</si>
  <si>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</si>
  <si>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</si>
  <si>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</si>
  <si>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</si>
  <si>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</si>
  <si>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</si>
  <si>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</si>
  <si>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</si>
  <si>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</si>
  <si>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</si>
  <si>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</si>
  <si>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</si>
  <si>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</si>
  <si>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</si>
  <si>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</si>
  <si>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</si>
  <si>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</si>
  <si>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</si>
  <si>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</si>
  <si>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</si>
  <si>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</si>
  <si>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</si>
  <si>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</si>
  <si>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</si>
  <si>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</si>
  <si>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</si>
  <si>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</si>
  <si>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</si>
  <si>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</si>
  <si>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</si>
  <si>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</si>
  <si>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</si>
  <si>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</si>
  <si>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</si>
  <si>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</si>
  <si>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</si>
  <si>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</si>
  <si>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</si>
  <si>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</si>
  <si>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</si>
  <si>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</si>
  <si>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</si>
  <si>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</si>
  <si>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</si>
  <si>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</si>
  <si>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</si>
  <si>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</si>
  <si>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</si>
  <si>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</si>
  <si>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</si>
  <si>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</si>
  <si>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</si>
  <si>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</si>
  <si>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</si>
  <si>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</si>
  <si>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</si>
  <si>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</si>
  <si>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</si>
  <si>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</si>
  <si>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</si>
  <si>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</si>
  <si>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</si>
  <si>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</si>
  <si>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</si>
  <si>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</si>
  <si>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</si>
  <si>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</si>
  <si>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</si>
  <si>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</si>
  <si>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</si>
  <si>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</si>
  <si>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</si>
  <si>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</si>
  <si>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</si>
  <si>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</si>
  <si>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</si>
  <si>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</si>
  <si>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</si>
  <si>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</si>
  <si>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</si>
  <si>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</si>
  <si>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</si>
  <si>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</si>
  <si>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</si>
  <si>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</si>
  <si>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</si>
  <si>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</si>
  <si>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</si>
  <si>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</si>
  <si>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</si>
  <si>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</si>
  <si>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</si>
  <si>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</si>
  <si>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</si>
  <si>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</si>
  <si>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</si>
  <si>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</si>
  <si>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</si>
  <si>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</si>
  <si>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</si>
  <si>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</si>
  <si>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</si>
  <si>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</si>
  <si>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</si>
  <si>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</si>
  <si>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</si>
  <si>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</si>
  <si>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</si>
  <si>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</si>
  <si>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</si>
  <si>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</si>
  <si>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</si>
  <si>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</si>
  <si>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</si>
  <si>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</si>
  <si>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</si>
  <si>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</si>
  <si>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</si>
  <si>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</si>
  <si>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</si>
  <si>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</si>
  <si>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</si>
  <si>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</si>
  <si>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</si>
  <si>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</si>
  <si>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</si>
  <si>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</si>
  <si>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</si>
  <si>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</si>
  <si>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</si>
  <si>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</si>
  <si>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</si>
  <si>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</si>
  <si>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</si>
  <si>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</si>
  <si>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</si>
  <si>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</si>
  <si>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</si>
  <si>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</si>
  <si>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</si>
  <si>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</si>
  <si>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</si>
  <si>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</si>
  <si>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</si>
  <si>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</si>
  <si>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</si>
  <si>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</si>
  <si>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</si>
  <si>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</si>
  <si>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</si>
  <si>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</si>
  <si>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</si>
  <si>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</si>
  <si>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</si>
  <si>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</si>
  <si>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</si>
  <si>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</si>
  <si>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</si>
  <si>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</si>
  <si>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</si>
  <si>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</si>
  <si>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</si>
  <si>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</si>
  <si>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</si>
  <si>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</si>
  <si>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</si>
  <si>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</si>
  <si>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</si>
  <si>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</si>
  <si>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</si>
  <si>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</si>
  <si>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</si>
  <si>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</si>
  <si>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</si>
  <si>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</si>
  <si>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</si>
  <si>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</si>
  <si>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</si>
  <si>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</si>
  <si>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</si>
  <si>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</si>
  <si>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</si>
  <si>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</si>
  <si>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</si>
  <si>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</si>
  <si>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</si>
  <si>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</si>
  <si>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</si>
  <si>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</si>
  <si>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</si>
  <si>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</si>
  <si>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</si>
  <si>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</si>
  <si>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</si>
  <si>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</si>
  <si>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</si>
  <si>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</si>
  <si>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</si>
  <si>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</si>
  <si>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</si>
  <si>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</si>
  <si>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</si>
  <si>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</si>
  <si>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</si>
  <si>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</si>
  <si>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</si>
  <si>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</si>
  <si>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</si>
  <si>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</si>
  <si>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</si>
  <si>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</si>
  <si>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</si>
  <si>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</si>
  <si>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</si>
  <si>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</si>
  <si>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</si>
  <si>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</si>
  <si>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</si>
  <si>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</si>
  <si>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</si>
  <si>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</si>
  <si>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</si>
  <si>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</si>
  <si>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</si>
  <si>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</si>
  <si>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</si>
  <si>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</si>
  <si>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</si>
  <si>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</si>
  <si>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</si>
  <si>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</si>
  <si>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</si>
  <si>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</si>
  <si>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</si>
  <si>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</si>
  <si>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</si>
  <si>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</si>
  <si>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</si>
  <si>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</si>
  <si>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</si>
  <si>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</si>
  <si>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</si>
  <si>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</si>
  <si>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</si>
  <si>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</si>
  <si>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</si>
  <si>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</si>
  <si>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</si>
  <si>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</si>
  <si>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</si>
  <si>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</si>
  <si>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</si>
  <si>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</si>
  <si>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</si>
  <si>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</si>
  <si>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</si>
  <si>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</si>
  <si>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</si>
  <si>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</si>
  <si>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</si>
  <si>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</si>
  <si>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</si>
  <si>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</si>
  <si>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</si>
  <si>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</si>
  <si>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</si>
  <si>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</si>
  <si>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</si>
  <si>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</si>
  <si>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</si>
  <si>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</si>
  <si>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</si>
  <si>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</si>
  <si>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</si>
  <si>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</si>
  <si>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</si>
  <si>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</si>
  <si>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</si>
  <si>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</si>
  <si>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</si>
  <si>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</si>
  <si>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</si>
  <si>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</si>
  <si>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</si>
  <si>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</si>
  <si>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</si>
  <si>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</si>
  <si>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</si>
  <si>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</si>
  <si>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</si>
  <si>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</si>
  <si>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</si>
  <si>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</si>
  <si>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</si>
  <si>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</si>
  <si>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</si>
  <si>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</si>
  <si>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</si>
  <si>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</si>
  <si>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</si>
  <si>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</si>
  <si>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</si>
  <si>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</si>
  <si>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</si>
  <si>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</si>
  <si>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</si>
  <si>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</si>
  <si>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</si>
  <si>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</si>
  <si>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</si>
  <si>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</si>
  <si>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</si>
  <si>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</si>
  <si>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</si>
  <si>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</si>
  <si>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</si>
  <si>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</si>
  <si>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</si>
  <si>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</si>
  <si>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</si>
  <si>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</si>
  <si>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</si>
  <si>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</si>
  <si>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</si>
  <si>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</si>
  <si>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</si>
  <si>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</si>
  <si>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</si>
  <si>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</si>
  <si>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</si>
  <si>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</si>
  <si>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</si>
  <si>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</si>
  <si>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</si>
  <si>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</si>
  <si>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</si>
  <si>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</si>
  <si>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</si>
  <si>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</si>
  <si>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</si>
  <si>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</si>
  <si>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</si>
  <si>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</si>
  <si>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</si>
  <si>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</si>
  <si>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</si>
  <si>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</si>
  <si>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</si>
  <si>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</si>
  <si>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</si>
  <si>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</si>
  <si>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</si>
  <si>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</si>
  <si>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</si>
  <si>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</si>
  <si>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</si>
  <si>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</si>
  <si>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</si>
  <si>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</si>
  <si>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</si>
  <si>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</si>
  <si>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</si>
  <si>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</si>
  <si>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</si>
  <si>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</si>
  <si>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</si>
  <si>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</si>
  <si>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</si>
  <si>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</si>
  <si>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</si>
  <si>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</si>
  <si>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</si>
  <si>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</si>
  <si>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</si>
  <si>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</si>
  <si>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</si>
  <si>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</si>
  <si>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</si>
  <si>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</si>
  <si>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</si>
  <si>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</si>
  <si>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</si>
  <si>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</si>
  <si>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</si>
  <si>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</si>
  <si>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</si>
  <si>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</si>
  <si>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</si>
  <si>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</si>
  <si>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</si>
  <si>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</si>
  <si>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</si>
  <si>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</si>
  <si>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</si>
  <si>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</si>
  <si>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</si>
  <si>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</si>
  <si>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</si>
  <si>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</si>
  <si>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</si>
  <si>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</si>
  <si>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</si>
  <si>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</si>
  <si>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</si>
  <si>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</si>
  <si>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</si>
  <si>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</si>
  <si>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</si>
  <si>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</si>
  <si>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</si>
  <si>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</si>
  <si>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</si>
  <si>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</si>
  <si>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</si>
  <si>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</si>
  <si>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</si>
  <si>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</si>
  <si>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</si>
  <si>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</si>
  <si>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</si>
  <si>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</si>
  <si>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</si>
  <si>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</si>
  <si>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</si>
  <si>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</si>
  <si>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</si>
  <si>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</si>
  <si>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</si>
  <si>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</si>
  <si>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</si>
  <si>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</si>
  <si>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</si>
  <si>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</si>
  <si>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</si>
  <si>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</si>
  <si>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</si>
  <si>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</si>
  <si>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</si>
  <si>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</si>
  <si>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</si>
  <si>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</si>
  <si>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</si>
  <si>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</si>
  <si>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</si>
  <si>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</si>
  <si>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</si>
  <si>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</si>
  <si>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</si>
  <si>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</si>
  <si>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</si>
  <si>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</si>
  <si>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</si>
  <si>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</si>
  <si>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</si>
  <si>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</si>
  <si>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</si>
  <si>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</si>
  <si>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</si>
  <si>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</si>
  <si>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</si>
  <si>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</si>
  <si>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</si>
  <si>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</si>
  <si>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</si>
  <si>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</si>
  <si>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</si>
  <si>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</si>
  <si>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</si>
  <si>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</si>
  <si>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</si>
  <si>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</si>
  <si>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</si>
  <si>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</si>
  <si>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</si>
  <si>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</si>
  <si>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</si>
  <si>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</si>
  <si>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</si>
  <si>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</si>
  <si>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</si>
  <si>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</si>
  <si>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</si>
  <si>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</si>
  <si>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</si>
  <si>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</si>
  <si>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</si>
  <si>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</si>
  <si>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</si>
  <si>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</si>
  <si>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</si>
  <si>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</si>
  <si>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</si>
  <si>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</si>
  <si>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</si>
  <si>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</si>
  <si>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</si>
  <si>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</si>
  <si>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</si>
  <si>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</si>
  <si>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</si>
  <si>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</si>
  <si>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</si>
  <si>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</si>
  <si>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</si>
  <si>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</si>
  <si>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</si>
  <si>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</si>
  <si>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</si>
  <si>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</si>
  <si>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</si>
  <si>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</si>
  <si>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</si>
  <si>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</si>
  <si>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</si>
  <si>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</si>
  <si>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</si>
  <si>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</si>
  <si>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</si>
  <si>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</si>
  <si>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</si>
  <si>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</si>
  <si>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</si>
  <si>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</si>
  <si>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</si>
  <si>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</si>
  <si>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</si>
  <si>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</si>
  <si>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</si>
  <si>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</si>
  <si>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</si>
  <si>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</si>
  <si>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</si>
  <si>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</si>
  <si>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</si>
  <si>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</si>
  <si>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</si>
  <si>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</si>
  <si>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</si>
  <si>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</si>
  <si>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</si>
  <si>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</si>
  <si>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</si>
  <si>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</si>
  <si>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</si>
  <si>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</si>
  <si>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</si>
  <si>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</si>
  <si>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</si>
  <si>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</si>
  <si>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</si>
  <si>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</si>
  <si>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</si>
  <si>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</si>
  <si>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</si>
  <si>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</si>
  <si>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</si>
  <si>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</si>
  <si>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</si>
  <si>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</si>
  <si>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</si>
  <si>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</si>
  <si>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</si>
  <si>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</si>
  <si>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</si>
  <si>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</si>
  <si>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</si>
  <si>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</si>
  <si>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</si>
  <si>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</si>
  <si>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</si>
  <si>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</si>
  <si>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</si>
  <si>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</si>
  <si>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</si>
  <si>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</si>
  <si>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</si>
  <si>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</si>
  <si>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</si>
  <si>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</si>
  <si>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</si>
  <si>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</si>
  <si>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</si>
  <si>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</si>
  <si>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</si>
  <si>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</si>
  <si>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</si>
  <si>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</si>
  <si>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</si>
  <si>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</si>
  <si>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</si>
  <si>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</si>
  <si>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</si>
  <si>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</si>
  <si>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</si>
  <si>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</si>
  <si>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</si>
  <si>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</si>
  <si>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</si>
  <si>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</si>
  <si>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</si>
  <si>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</si>
  <si>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</si>
  <si>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</si>
  <si>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</si>
  <si>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</si>
  <si>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</si>
  <si>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</si>
  <si>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</si>
  <si>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</si>
  <si>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</si>
  <si>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</si>
  <si>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</si>
  <si>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</si>
  <si>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</si>
  <si>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</si>
  <si>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</si>
  <si>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</si>
  <si>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</si>
  <si>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</si>
  <si>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</si>
  <si>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</si>
  <si>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</si>
  <si>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</si>
  <si>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</si>
  <si>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</si>
  <si>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</si>
  <si>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</si>
  <si>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</si>
  <si>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</si>
  <si>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</si>
  <si>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</si>
  <si>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</si>
  <si>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</si>
  <si>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</si>
  <si>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</si>
  <si>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</si>
  <si>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</si>
  <si>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</si>
  <si>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</si>
  <si>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</si>
  <si>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</si>
  <si>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</si>
  <si>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</si>
  <si>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</si>
  <si>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</si>
  <si>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</si>
  <si>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</si>
  <si>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</si>
  <si>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</si>
  <si>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</si>
  <si>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</si>
  <si>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</si>
  <si>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</si>
  <si>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</si>
  <si>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</si>
  <si>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</si>
  <si>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</si>
  <si>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</si>
  <si>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</si>
  <si>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</si>
  <si>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</si>
  <si>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</si>
  <si>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</si>
  <si>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</si>
  <si>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</si>
  <si>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</si>
  <si>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</si>
  <si>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</si>
  <si>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</si>
  <si>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</si>
  <si>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</si>
  <si>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</si>
  <si>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</si>
  <si>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</si>
  <si>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</si>
  <si>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</si>
  <si>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</si>
  <si>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</si>
  <si>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</si>
  <si>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</si>
  <si>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</si>
  <si>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</si>
  <si>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</si>
  <si>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</si>
  <si>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</si>
  <si>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</si>
  <si>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</si>
  <si>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</si>
  <si>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</si>
  <si>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</si>
  <si>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</si>
  <si>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</si>
  <si>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</si>
  <si>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</si>
  <si>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</si>
  <si>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</si>
  <si>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</si>
  <si>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</si>
  <si>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</si>
  <si>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</si>
  <si>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</si>
  <si>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</si>
  <si>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</si>
  <si>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</si>
  <si>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</si>
  <si>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</si>
  <si>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</si>
  <si>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</si>
  <si>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</si>
  <si>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</si>
  <si>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</si>
  <si>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</si>
  <si>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</si>
  <si>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</si>
  <si>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</si>
  <si>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</si>
  <si>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</si>
  <si>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</si>
  <si>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</si>
  <si>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</si>
  <si>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</si>
  <si>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</si>
  <si>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</si>
  <si>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</si>
  <si>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</si>
  <si>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</si>
  <si>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</si>
  <si>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</si>
  <si>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</si>
  <si>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</si>
  <si>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</si>
  <si>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</si>
  <si>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</si>
  <si>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</si>
  <si>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</si>
  <si>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</si>
  <si>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</si>
  <si>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</si>
  <si>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</si>
  <si>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</si>
  <si>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</si>
  <si>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</si>
  <si>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</si>
  <si>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</si>
  <si>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</si>
  <si>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</si>
  <si>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</si>
  <si>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</si>
  <si>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</si>
  <si>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</si>
  <si>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</si>
  <si>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</si>
  <si>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</si>
  <si>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</si>
  <si>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</si>
  <si>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</si>
  <si>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</si>
  <si>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</si>
  <si>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</si>
  <si>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</si>
  <si>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</si>
  <si>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</si>
  <si>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</si>
  <si>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</si>
  <si>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</si>
  <si>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</si>
  <si>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</si>
  <si>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</si>
  <si>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</si>
  <si>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</si>
  <si>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</si>
  <si>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</si>
  <si>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</si>
  <si>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</si>
  <si>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</si>
  <si>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</si>
  <si>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</si>
  <si>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</si>
  <si>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</si>
  <si>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</si>
  <si>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</si>
  <si>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</si>
  <si>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</si>
  <si>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</si>
  <si>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</si>
  <si>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</si>
  <si>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</si>
  <si>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</si>
  <si>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</si>
  <si>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</si>
  <si>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</si>
  <si>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</si>
  <si>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</si>
  <si>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</si>
  <si>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</si>
  <si>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</si>
  <si>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</si>
  <si>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</si>
  <si>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</si>
  <si>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</si>
  <si>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</si>
  <si>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</si>
  <si>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</si>
  <si>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</si>
  <si>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</si>
  <si>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</si>
  <si>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</si>
  <si>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</si>
  <si>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</si>
  <si>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</si>
  <si>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</si>
  <si>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</si>
  <si>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</si>
  <si>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</si>
  <si>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</si>
  <si>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</si>
  <si>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</si>
  <si>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</si>
  <si>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</si>
  <si>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</si>
  <si>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</si>
  <si>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</si>
  <si>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</si>
  <si>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</si>
  <si>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</si>
  <si>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</si>
  <si>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</si>
  <si>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</si>
  <si>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</si>
  <si>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</si>
  <si>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</si>
  <si>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</si>
  <si>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</si>
  <si>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</si>
  <si>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</si>
  <si>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</si>
  <si>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</si>
  <si>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</si>
  <si>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</si>
  <si>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</si>
  <si>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</si>
  <si>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</si>
  <si>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</si>
  <si>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</si>
  <si>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</si>
  <si>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</si>
  <si>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</si>
  <si>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</si>
  <si>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</si>
  <si>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</si>
  <si>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</si>
  <si>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</si>
  <si>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</si>
  <si>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</si>
  <si>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</si>
  <si>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</si>
  <si>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</si>
  <si>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</si>
  <si>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</si>
  <si>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</si>
  <si>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</si>
  <si>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</si>
  <si>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</si>
  <si>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</si>
  <si>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</si>
  <si>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</si>
  <si>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</si>
  <si>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</si>
  <si>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</si>
  <si>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</si>
  <si>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</si>
  <si>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</si>
  <si>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</si>
  <si>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</si>
  <si>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</si>
  <si>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</si>
  <si>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</si>
  <si>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</si>
  <si>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</si>
  <si>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</si>
  <si>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</si>
  <si>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</si>
  <si>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</si>
  <si>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</si>
  <si>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</si>
  <si>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</si>
  <si>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</si>
  <si>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</si>
  <si>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</si>
  <si>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</si>
  <si>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</si>
  <si>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</si>
  <si>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</si>
  <si>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</si>
  <si>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</si>
  <si>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</si>
  <si>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</si>
  <si>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</si>
  <si>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</si>
  <si>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</si>
  <si>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</si>
  <si>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</si>
  <si>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</si>
  <si>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</si>
  <si>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</si>
  <si>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</si>
  <si>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</si>
  <si>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</si>
  <si>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</si>
  <si>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</si>
  <si>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</si>
  <si>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</si>
  <si>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</si>
  <si>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</si>
  <si>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</si>
  <si>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</si>
  <si>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</si>
  <si>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</si>
  <si>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</si>
  <si>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</si>
  <si>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</si>
  <si>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</si>
  <si>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</si>
  <si>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</si>
  <si>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</si>
  <si>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</si>
  <si>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</si>
  <si>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</si>
  <si>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</si>
  <si>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</si>
  <si>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</si>
  <si>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</si>
  <si>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</si>
  <si>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</si>
  <si>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</si>
  <si>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</si>
  <si>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</si>
  <si>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</si>
  <si>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</si>
  <si>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</si>
  <si>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</si>
  <si>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</si>
  <si>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</si>
  <si>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</si>
  <si>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</si>
  <si>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</si>
  <si>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</si>
  <si>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</si>
  <si>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</si>
  <si>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</si>
  <si>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</si>
  <si>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</si>
  <si>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</si>
  <si>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</si>
  <si>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</si>
  <si>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</si>
  <si>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</si>
  <si>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</si>
  <si>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</si>
  <si>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</si>
  <si>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</si>
  <si>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</si>
  <si>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</si>
  <si>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</si>
  <si>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</si>
  <si>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</si>
  <si>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</si>
  <si>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</si>
  <si>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</si>
  <si>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</si>
  <si>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</si>
  <si>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</si>
  <si>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</si>
  <si>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</si>
  <si>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</si>
  <si>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</si>
  <si>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</si>
  <si>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</si>
  <si>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</si>
  <si>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</si>
  <si>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</si>
  <si>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</si>
  <si>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</si>
  <si>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</si>
  <si>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</si>
  <si>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</si>
  <si>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</si>
  <si>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</si>
  <si>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</si>
  <si>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</si>
  <si>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</si>
  <si>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</si>
  <si>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</si>
  <si>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</si>
  <si>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</si>
  <si>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</si>
  <si>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</si>
  <si>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</si>
  <si>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</si>
  <si>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</si>
  <si>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</si>
  <si>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</si>
  <si>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</si>
  <si>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</si>
  <si>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</si>
  <si>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</si>
  <si>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</si>
  <si>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</si>
  <si>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</si>
  <si>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</si>
  <si>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</si>
  <si>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</si>
  <si>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</si>
  <si>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</si>
  <si>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</si>
  <si>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</si>
  <si>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</si>
  <si>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</si>
  <si>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</si>
  <si>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</si>
  <si>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</si>
  <si>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</si>
  <si>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</si>
  <si>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</si>
  <si>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</si>
  <si>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</si>
  <si>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</si>
  <si>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</si>
  <si>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</si>
  <si>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</si>
  <si>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</si>
  <si>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</si>
  <si>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</si>
  <si>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</si>
  <si>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</si>
  <si>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</si>
  <si>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</si>
  <si>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</si>
  <si>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</si>
  <si>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</si>
  <si>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</si>
  <si>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</si>
  <si>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</si>
  <si>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</si>
  <si>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</si>
  <si>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</si>
  <si>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</si>
  <si>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</si>
  <si>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</si>
  <si>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</si>
  <si>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</si>
  <si>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</si>
  <si>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</si>
  <si>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</si>
  <si>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</si>
  <si>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</si>
  <si>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</si>
  <si>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</si>
  <si>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</si>
  <si>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</si>
  <si>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</si>
  <si>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</si>
  <si>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</si>
  <si>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</si>
  <si>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</si>
  <si>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</si>
  <si>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</si>
  <si>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</si>
  <si>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</si>
  <si>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</si>
  <si>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</si>
  <si>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</si>
  <si>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</si>
  <si>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</si>
  <si>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</si>
  <si>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</si>
  <si>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</si>
  <si>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</si>
  <si>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</si>
  <si>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</si>
  <si>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</si>
  <si>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</si>
  <si>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</si>
  <si>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</si>
  <si>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</si>
  <si>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</si>
  <si>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</si>
  <si>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</si>
  <si>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</si>
  <si>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</si>
  <si>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</si>
  <si>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</si>
  <si>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</si>
  <si>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</si>
  <si>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</si>
  <si>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</si>
  <si>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</si>
  <si>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</si>
  <si>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</si>
  <si>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</si>
  <si>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</si>
  <si>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</si>
  <si>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</si>
  <si>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</si>
  <si>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</si>
  <si>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</si>
  <si>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</si>
  <si>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</si>
  <si>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</si>
  <si>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</si>
  <si>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</si>
  <si>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</si>
  <si>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</si>
  <si>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</si>
  <si>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</si>
  <si>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</si>
  <si>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</si>
  <si>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</si>
  <si>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</si>
  <si>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</si>
  <si>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</si>
  <si>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</si>
  <si>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</si>
  <si>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</si>
  <si>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</si>
  <si>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</si>
  <si>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</si>
  <si>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</si>
  <si>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</si>
  <si>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</si>
  <si>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</si>
  <si>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</si>
  <si>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</si>
  <si>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</si>
  <si>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</si>
  <si>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</si>
  <si>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</si>
  <si>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</si>
  <si>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</si>
  <si>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</si>
  <si>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</si>
  <si>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</si>
  <si>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</si>
  <si>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</si>
  <si>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</si>
  <si>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</si>
  <si>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</si>
  <si>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</si>
  <si>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</si>
  <si>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</si>
  <si>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</si>
  <si>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</si>
  <si>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</si>
  <si>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</si>
  <si>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</si>
  <si>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</si>
  <si>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</si>
  <si>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</si>
  <si>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</si>
  <si>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</si>
  <si>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</si>
  <si>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</si>
  <si>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</si>
  <si>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</si>
  <si>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</si>
  <si>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</si>
  <si>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</si>
  <si>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</si>
  <si>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</si>
  <si>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</si>
  <si>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</si>
  <si>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</si>
  <si>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</si>
  <si>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</si>
  <si>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</si>
  <si>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</si>
  <si>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</si>
  <si>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</si>
  <si>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</si>
  <si>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</si>
  <si>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</si>
  <si>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</si>
  <si>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</si>
  <si>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</si>
  <si>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</si>
  <si>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</si>
  <si>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</si>
  <si>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</si>
  <si>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</si>
  <si>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</si>
  <si>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</si>
  <si>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</si>
  <si>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</si>
  <si>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</si>
  <si>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</si>
  <si>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</si>
  <si>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</si>
  <si>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</si>
  <si>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</si>
  <si>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</si>
  <si>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</si>
  <si>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</si>
  <si>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</si>
  <si>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</si>
  <si>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</si>
  <si>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</si>
  <si>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</si>
  <si>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</si>
  <si>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</si>
  <si>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</si>
  <si>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</si>
  <si>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</si>
  <si>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</si>
  <si>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</si>
  <si>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</si>
  <si>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</si>
  <si>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</si>
  <si>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</si>
  <si>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</si>
  <si>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</si>
  <si>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</si>
  <si>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</si>
  <si>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</si>
  <si>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</si>
  <si>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</si>
  <si>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</si>
  <si>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</si>
  <si>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</si>
  <si>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</si>
  <si>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</si>
  <si>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</si>
  <si>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</si>
  <si>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</si>
  <si>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</si>
  <si>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</si>
  <si>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</si>
  <si>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</si>
  <si>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</si>
  <si>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</si>
  <si>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</si>
  <si>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</si>
  <si>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</si>
  <si>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</si>
  <si>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</si>
  <si>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</si>
  <si>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</si>
  <si>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</si>
  <si>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</si>
  <si>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</si>
  <si>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</si>
  <si>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</si>
  <si>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</si>
  <si>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</si>
  <si>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</si>
  <si>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</si>
  <si>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</si>
  <si>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</si>
  <si>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</si>
  <si>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</si>
  <si>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</si>
  <si>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</si>
  <si>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</si>
  <si>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</si>
  <si>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</si>
  <si>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</si>
  <si>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</si>
  <si>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</si>
  <si>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</si>
  <si>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</si>
  <si>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</si>
  <si>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</si>
  <si>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</si>
  <si>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</si>
  <si>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</si>
  <si>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</si>
  <si>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</si>
  <si>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</si>
  <si>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</si>
  <si>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</si>
  <si>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</si>
  <si>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</si>
  <si>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</si>
  <si>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</si>
  <si>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</si>
  <si>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</si>
  <si>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</si>
  <si>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</si>
  <si>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</si>
  <si>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</si>
  <si>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</si>
  <si>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</si>
  <si>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</si>
  <si>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</si>
  <si>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</si>
  <si>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</si>
  <si>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</si>
  <si>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</si>
  <si>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</si>
  <si>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</si>
  <si>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</si>
  <si>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</si>
  <si>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</si>
  <si>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</si>
  <si>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</si>
  <si>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</si>
  <si>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</si>
  <si>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</si>
  <si>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</si>
  <si>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</si>
  <si>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</si>
  <si>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</si>
  <si>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</si>
  <si>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</si>
  <si>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</si>
  <si>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</si>
  <si>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</si>
  <si>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</si>
  <si>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</si>
  <si>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</si>
  <si>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</si>
  <si>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</si>
  <si>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</si>
  <si>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</si>
  <si>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</si>
  <si>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</si>
  <si>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</si>
  <si>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</si>
  <si>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</si>
  <si>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</si>
  <si>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</si>
  <si>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</si>
  <si>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</si>
  <si>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</si>
  <si>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</si>
  <si>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</si>
  <si>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</si>
  <si>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</si>
  <si>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</si>
  <si>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</si>
  <si>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</si>
  <si>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</si>
  <si>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</si>
  <si>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</si>
  <si>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</si>
  <si>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</si>
  <si>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</si>
  <si>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</si>
  <si>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</si>
  <si>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</si>
  <si>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</si>
  <si>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</si>
  <si>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</si>
  <si>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</si>
  <si>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</si>
  <si>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</si>
  <si>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</si>
  <si>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</si>
  <si>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</si>
  <si>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</si>
  <si>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</si>
  <si>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</si>
  <si>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</si>
  <si>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</si>
  <si>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</si>
  <si>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</si>
  <si>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</si>
  <si>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</si>
  <si>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</si>
  <si>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</si>
  <si>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</si>
  <si>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</si>
  <si>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</si>
  <si>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</si>
  <si>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</si>
  <si>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</si>
  <si>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</si>
  <si>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</si>
  <si>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</si>
  <si>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</si>
  <si>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</si>
  <si>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</si>
  <si>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</si>
  <si>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</si>
  <si>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</si>
  <si>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</si>
  <si>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</si>
  <si>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</si>
  <si>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</si>
  <si>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</si>
  <si>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</si>
  <si>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</si>
  <si>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</si>
  <si>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</si>
  <si>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</si>
  <si>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</si>
  <si>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</si>
  <si>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</si>
  <si>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</si>
  <si>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</si>
  <si>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</si>
  <si>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</si>
  <si>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</si>
  <si>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</si>
  <si>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</si>
  <si>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</si>
  <si>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</si>
  <si>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</si>
  <si>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</si>
  <si>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</si>
  <si>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BioNTech BNT162b1 phase I/II (report 1; Mulligan)</t>
  </si>
  <si>
    <t>BioNTech BNT162b1 phase I/II (report 2; Sahin)</t>
  </si>
  <si>
    <t>BioNTech BNT162b1/b2 phase I/II (report 3; Walsh)</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</si>
  <si>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</si>
  <si>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</si>
  <si>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</si>
  <si>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</si>
  <si>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</si>
  <si>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</si>
  <si>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</si>
  <si>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</si>
  <si>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</si>
  <si>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</si>
  <si>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</si>
  <si>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</si>
  <si>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</si>
  <si>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</si>
  <si>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</si>
  <si>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</si>
  <si>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</si>
  <si>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</si>
  <si>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</si>
  <si>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</si>
  <si>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</si>
  <si>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</si>
  <si>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</si>
  <si>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</si>
  <si>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</si>
  <si>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</si>
  <si>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</si>
  <si>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</si>
  <si>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</si>
  <si>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</si>
  <si>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</si>
  <si>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</si>
  <si>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</si>
  <si>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</si>
  <si>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</si>
  <si>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</si>
  <si>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</si>
  <si>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</si>
  <si>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</si>
  <si>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</si>
  <si>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</si>
  <si>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</si>
  <si>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</si>
  <si>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</si>
  <si>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</si>
  <si>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</si>
  <si>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</si>
  <si>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</si>
  <si>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</si>
  <si>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</si>
  <si>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</si>
  <si>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</si>
  <si>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</si>
  <si>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</si>
  <si>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</si>
  <si>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</si>
  <si>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</si>
  <si>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</si>
  <si>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</si>
  <si>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</si>
  <si>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</si>
  <si>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</si>
  <si>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</si>
  <si>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</si>
  <si>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</si>
  <si>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</si>
  <si>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</si>
  <si>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</si>
  <si>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</si>
  <si>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</si>
  <si>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</si>
  <si>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</si>
  <si>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</si>
  <si>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</si>
  <si>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</si>
  <si>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</si>
  <si>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</si>
  <si>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</si>
  <si>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</si>
  <si>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</si>
  <si>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</si>
  <si>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</si>
  <si>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</si>
  <si>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</si>
  <si>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</si>
  <si>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</si>
  <si>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</si>
  <si>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</si>
  <si>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</si>
  <si>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</si>
  <si>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</si>
  <si>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</si>
  <si>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</si>
  <si>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</si>
  <si>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</si>
  <si>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</si>
  <si>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</si>
  <si>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</si>
  <si>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</si>
  <si>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</si>
  <si>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</si>
  <si>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</si>
  <si>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</si>
  <si>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</si>
  <si>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</si>
  <si>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</si>
  <si>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</si>
  <si>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</si>
  <si>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</si>
  <si>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</si>
  <si>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</si>
  <si>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</si>
  <si>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</si>
  <si>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</si>
  <si>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</si>
  <si>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</si>
  <si>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</si>
  <si>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</si>
  <si>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</si>
  <si>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</si>
  <si>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</si>
  <si>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</si>
  <si>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</si>
  <si>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</si>
  <si>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</si>
  <si>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</si>
  <si>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</si>
  <si>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</si>
  <si>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</si>
  <si>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</si>
  <si>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</si>
  <si>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</si>
  <si>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</si>
  <si>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</si>
  <si>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</si>
  <si>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</si>
  <si>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</si>
  <si>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</si>
  <si>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</si>
  <si>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</si>
  <si>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</si>
  <si>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</si>
  <si>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</si>
  <si>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</si>
  <si>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</si>
  <si>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</si>
  <si>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</si>
  <si>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</si>
  <si>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</si>
  <si>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</si>
  <si>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Oxford ChAdOx1 phase I/II (report 1; Folegatti)</t>
  </si>
  <si>
    <t>Oxford ChAdOx1 phase I/II (report 2; Ewer)</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</si>
  <si>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</si>
  <si>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</si>
  <si>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</si>
  <si>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</si>
  <si>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</si>
  <si>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</si>
  <si>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</si>
  <si>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</si>
  <si>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</si>
  <si>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</si>
  <si>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</si>
  <si>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</si>
  <si>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</si>
  <si>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</si>
  <si>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</si>
  <si>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</si>
  <si>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</si>
  <si>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</si>
  <si>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</si>
  <si>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</si>
  <si>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</si>
  <si>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</si>
  <si>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</si>
  <si>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</si>
  <si>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</si>
  <si>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</si>
  <si>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</si>
  <si>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</si>
  <si>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</si>
  <si>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</si>
  <si>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</si>
  <si>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</si>
  <si>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</si>
  <si>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Oxford ChAdOx1 phase I/II (report 3; Barrett)</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</si>
  <si>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</si>
  <si>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</si>
  <si>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</si>
  <si>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</si>
  <si>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</si>
  <si>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</si>
  <si>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</si>
  <si>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</si>
  <si>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</si>
  <si>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</si>
  <si>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</si>
  <si>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</si>
  <si>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</si>
  <si>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</si>
  <si>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</si>
  <si>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</si>
  <si>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</si>
  <si>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</si>
  <si>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</si>
  <si>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</si>
  <si>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</si>
  <si>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</si>
  <si>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</si>
  <si>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</si>
  <si>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</si>
  <si>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</si>
  <si>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</si>
  <si>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</si>
  <si>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</si>
  <si>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</si>
  <si>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</si>
  <si>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</si>
  <si>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</si>
  <si>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</si>
  <si>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</si>
  <si>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</si>
  <si>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</si>
  <si>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</si>
  <si>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</si>
  <si>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</si>
  <si>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</si>
  <si>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</si>
  <si>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</si>
  <si>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</si>
  <si>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</si>
  <si>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</si>
  <si>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</si>
  <si>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</si>
  <si>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</si>
  <si>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</si>
  <si>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</si>
  <si>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</si>
  <si>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</si>
  <si>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Sadoff; NEJM 2020</t>
  </si>
  <si>
    <t>https://www.nejm.org/doi/full/10.1056/NEJMoa2034201</t>
  </si>
  <si>
    <t>10.1056/NEJMoa2034201</t>
  </si>
  <si>
    <t>Cohort : 18–55, Cohort 3: ≥65</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</si>
  <si>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</si>
  <si>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</si>
  <si>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</si>
  <si>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</si>
  <si>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</si>
  <si>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</si>
  <si>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</si>
  <si>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</si>
  <si>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</si>
  <si>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</si>
  <si>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</si>
  <si>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</si>
  <si>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</si>
  <si>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</si>
  <si>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</si>
  <si>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</si>
  <si>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</si>
  <si>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</si>
  <si>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</si>
  <si>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</si>
  <si>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</si>
  <si>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</si>
  <si>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</si>
  <si>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</si>
  <si>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</si>
  <si>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</si>
  <si>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</si>
  <si>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</si>
  <si>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</si>
  <si>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</si>
  <si>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</si>
  <si>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</si>
  <si>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</si>
  <si>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</si>
  <si>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</si>
  <si>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</si>
  <si>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</si>
  <si>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</si>
  <si>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</si>
  <si>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</si>
  <si>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</si>
  <si>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</si>
  <si>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</si>
  <si>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</si>
  <si>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</si>
  <si>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</si>
  <si>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</si>
  <si>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</si>
  <si>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</si>
  <si>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</si>
  <si>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</si>
  <si>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</si>
  <si>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</si>
  <si>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</si>
  <si>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</si>
  <si>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</si>
  <si>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</si>
  <si>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</si>
  <si>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</si>
  <si>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</si>
  <si>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</si>
  <si>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</si>
  <si>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</si>
  <si>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</si>
  <si>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</si>
  <si>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</si>
  <si>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</si>
  <si>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</si>
  <si>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</si>
  <si>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</si>
  <si>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</si>
  <si>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</si>
  <si>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</si>
  <si>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</si>
  <si>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</si>
  <si>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</si>
  <si>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</si>
  <si>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</si>
  <si>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</si>
  <si>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</si>
  <si>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</si>
  <si>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</si>
  <si>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</si>
  <si>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</si>
  <si>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</si>
  <si>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</si>
  <si>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</si>
  <si>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</si>
  <si>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</si>
  <si>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</si>
  <si>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</si>
  <si>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</si>
  <si>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</si>
  <si>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</si>
  <si>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</si>
  <si>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</si>
  <si>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</si>
  <si>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</si>
  <si>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</si>
  <si>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</si>
  <si>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</si>
  <si>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</si>
  <si>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</si>
  <si>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</si>
  <si>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</si>
  <si>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</si>
  <si>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</si>
  <si>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</si>
  <si>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</si>
  <si>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</si>
  <si>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</si>
  <si>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</si>
  <si>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</si>
  <si>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</si>
  <si>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</si>
  <si>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</si>
  <si>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</si>
  <si>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</si>
  <si>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</si>
  <si>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</si>
  <si>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</si>
  <si>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</si>
  <si>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</si>
  <si>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</si>
  <si>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</si>
  <si>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</si>
  <si>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</si>
  <si>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</si>
  <si>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</si>
  <si>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</si>
  <si>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</si>
  <si>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</si>
  <si>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</si>
  <si>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</si>
  <si>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</si>
  <si>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</si>
  <si>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</si>
  <si>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</si>
  <si>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</si>
  <si>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</si>
  <si>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</si>
  <si>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</si>
  <si>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</si>
  <si>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</si>
  <si>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</si>
  <si>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</si>
  <si>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</si>
  <si>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</si>
  <si>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Primary efficacy population:; rAd26 x 10^11/rAd5 x 10^11 (n = 14,964)</t>
  </si>
  <si>
    <t>Primary efficacy population:; Vaccine buffer components (n = 4,902)</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</si>
  <si>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</si>
  <si>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</si>
  <si>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</si>
  <si>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</si>
  <si>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</si>
  <si>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</si>
  <si>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</si>
  <si>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</si>
  <si>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</si>
  <si>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</si>
  <si>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</si>
  <si>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</si>
  <si>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</si>
  <si>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</si>
  <si>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</si>
  <si>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</si>
  <si>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</si>
  <si>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</si>
  <si>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</si>
  <si>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</si>
  <si>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</si>
  <si>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</si>
  <si>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</si>
  <si>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</si>
  <si>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</si>
  <si>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</si>
  <si>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</si>
  <si>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</si>
  <si>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</si>
  <si>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</si>
  <si>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</si>
  <si>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</si>
  <si>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</si>
  <si>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</si>
  <si>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</si>
  <si>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</si>
  <si>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</si>
  <si>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</si>
  <si>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</si>
  <si>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</si>
  <si>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</si>
  <si>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</si>
  <si>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</si>
  <si>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</si>
  <si>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</si>
  <si>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</si>
  <si>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</si>
  <si>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</si>
  <si>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</si>
  <si>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</si>
  <si>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</si>
  <si>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</si>
  <si>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</si>
  <si>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</si>
  <si>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</si>
  <si>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</si>
  <si>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</si>
  <si>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</si>
  <si>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</si>
  <si>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</si>
  <si>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</si>
  <si>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</si>
  <si>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</si>
  <si>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</si>
  <si>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</si>
  <si>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</si>
  <si>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</si>
  <si>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</si>
  <si>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</si>
  <si>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</si>
  <si>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</si>
  <si>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</si>
  <si>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</si>
  <si>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</si>
  <si>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</si>
  <si>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</si>
  <si>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</si>
  <si>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</si>
  <si>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</si>
  <si>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</si>
  <si>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</si>
  <si>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</si>
  <si>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</si>
  <si>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</si>
  <si>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</si>
  <si>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</si>
  <si>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</si>
  <si>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</si>
  <si>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</si>
  <si>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</si>
  <si>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</si>
  <si>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</si>
  <si>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</si>
  <si>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</si>
  <si>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</si>
  <si>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</si>
  <si>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</si>
  <si>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</si>
  <si>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</si>
  <si>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</si>
  <si>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</si>
  <si>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</si>
  <si>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</si>
  <si>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</si>
  <si>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</si>
  <si>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</si>
  <si>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</si>
  <si>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</si>
  <si>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</si>
  <si>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</si>
  <si>
    <t>Replication-deficient simian adenovirus vector containing codon-optimised spike (S) protein, administered at low dose (LD; 2.2 × 10^10 viral particles) or standard dose (SD; 5 x 10^10 viral particles)</t>
  </si>
  <si>
    <t>Voysey; Lancet 2021</t>
  </si>
  <si>
    <t>https://www.thelancet.com/journals/lancet/article/PIIS0140-6736(21)00432-3/fulltext</t>
  </si>
  <si>
    <t>Yes (subgroups of HIV-positive individuals recruited in UK and South Africa but not included in analyses presented here)</t>
  </si>
  <si>
    <t>7,482/17,178 (44%)</t>
  </si>
  <si>
    <t>Interim efficacy subset:; LD/SD (n = 1,396); SD/SD (n = 7,201)</t>
  </si>
  <si>
    <t>18–55y: 14,413 (84%); 56–69y: 1,792 (10%); &gt;69y: 973 (6%)</t>
  </si>
  <si>
    <t>White: 12,975 (76%); Black: 1,693 (10%); Asian: 605 (4%); Mixed: 1,753 (10%); Other: 152 (1%)</t>
  </si>
  <si>
    <t>Cardiovascular disease: 2,039 (12%); Respiratory disease: 1,738 (10%); Diabetes: 440 (3%)</t>
  </si>
  <si>
    <t>84/8597 (1.0%)</t>
  </si>
  <si>
    <t>248/8581 (2.9%)</t>
  </si>
  <si>
    <t>66.7 (57.4–74.0)</t>
  </si>
  <si>
    <t>LD/SD</t>
  </si>
  <si>
    <t>SD/SD</t>
  </si>
  <si>
    <t>10/1397 (0.7%)</t>
  </si>
  <si>
    <t>80.7 (62.1–90.2)</t>
  </si>
  <si>
    <t>51/1402 (3.6%)</t>
  </si>
  <si>
    <t>74/7201 (1.0%)</t>
  </si>
  <si>
    <t>197/7179 (2.7%)</t>
  </si>
  <si>
    <t>63.1 (51.8–71.7)</t>
  </si>
  <si>
    <t>57/4071 (1.4%)</t>
  </si>
  <si>
    <t>73/4136 (1.8%)</t>
  </si>
  <si>
    <t>22.2 (-9.9–45.0)</t>
  </si>
  <si>
    <t>16/1379 (1.2%)</t>
  </si>
  <si>
    <t>31/1385 (2.2%)</t>
  </si>
  <si>
    <t>41/2692 (1.5%)</t>
  </si>
  <si>
    <t>42/2751 (1.5%)</t>
  </si>
  <si>
    <t>49.3 (7.4–72.2)</t>
  </si>
  <si>
    <t>Virologically confirmed COVID-19 by prime-boost interval</t>
  </si>
  <si>
    <t>2.0 (-50.7–36.2)</t>
  </si>
  <si>
    <t>55.1 (33.0–69.9)</t>
  </si>
  <si>
    <t>Asymptomatic cases by prime-boost interval</t>
  </si>
  <si>
    <t>Virologically confirmed COVID-19 after 1 x SD</t>
  </si>
  <si>
    <t>Hospitalisation due to COVID-19 &gt;21 days after first dose</t>
  </si>
  <si>
    <t>0/11794 (0.0%)</t>
  </si>
  <si>
    <t>15/11776 (0.1%)</t>
  </si>
  <si>
    <t>100 (72.2–NE)</t>
  </si>
  <si>
    <t>18,859 (16,900–21,046)</t>
  </si>
  <si>
    <t>23,809 (20,039–28,288)</t>
  </si>
  <si>
    <t>23,432 (14,885–36,887)</t>
  </si>
  <si>
    <t>74 (63–86)</t>
  </si>
  <si>
    <t>40 (35–46)</t>
  </si>
  <si>
    <t>IgG antibodies vs S protein by prime-boost interval (18–55y)</t>
  </si>
  <si>
    <t>IgG antibodies vs S protein by prime-boost interval (≥56y)</t>
  </si>
  <si>
    <t>237.0 (208.5–269.4)</t>
  </si>
  <si>
    <t>198.1 (176.8–221.9)</t>
  </si>
  <si>
    <t>182.7 (156.0–214.1)</t>
  </si>
  <si>
    <t>127.8 (113.1–144.3)</t>
  </si>
  <si>
    <t>Neutralising antibodies vs pseudovirus by prime-boost interval (all SD/SD and LD/SD groups)</t>
  </si>
  <si>
    <t>Oxford ChAdOx1 phase III (report 2; Voysey 2021)</t>
  </si>
  <si>
    <t>Oxford ChAdOx1 phase III (report 1; Voysey 2020)</t>
  </si>
  <si>
    <t>10.1016/S0140-6736(21)00432-3</t>
  </si>
  <si>
    <t>Meningococcal conjugate vaccine MenACWY (UK), MenACWY prime with saline boost (Brazil), or saline alone (South Africa): n = 8,581</t>
  </si>
  <si>
    <t>Secondary analysis of all nucleic acid test-positive cases, including primary symptomatic cases, non-primary symptomatic cases (not meeting primary definition), asymptomatic cases, and cases with unknown symtoms</t>
  </si>
  <si>
    <t>Asymptomatic cases after 1 x SD</t>
  </si>
  <si>
    <t>COVID-19 with at least one qualifying symptom (fever, cough, shortness of breath, anosmia, or ageusia) in seronegative participants confirmed via nucleic acid test-positive swab &gt;14 days after second dose</t>
  </si>
  <si>
    <t>17/9257 (0.2%)</t>
  </si>
  <si>
    <t>71/9237 (0.8%)</t>
  </si>
  <si>
    <t>76.0 (59.3–85.9)</t>
  </si>
  <si>
    <t>24,422; 17,178 included in primary efficacy analysis; 8,948 (52%) from UK; 6,753 (39%) from Brazil; 1,477 (9%) from South Africa</t>
  </si>
  <si>
    <t>1 or 2</t>
  </si>
  <si>
    <t>Serious adverse events were reported in 108/12,282 (0.9%) participants in the vaccine group and 127/11,962 (1.1%) in the control group. The proportion of these adverse events considered to be related to the investigational product was not specified. There were 7 deaths considered unrelated to vaccination, including 2 in the vaccine group and 5 in the control group.</t>
  </si>
  <si>
    <t>21,967 (19,772–24,406)</t>
  </si>
  <si>
    <t>29,244 (26,142–32,714)</t>
  </si>
  <si>
    <t>36,177 (33,417–39,165)</t>
  </si>
  <si>
    <t>48,961 (44,880–53,413)</t>
  </si>
  <si>
    <t>Multiplex immunoassay data excluding stratified by country and dosing group (LD/SD vs SD/SD)</t>
  </si>
  <si>
    <t>Further study of correlates of protection ongoing</t>
  </si>
  <si>
    <t>&lt;6w interval (control)</t>
  </si>
  <si>
    <t>&lt;6w interval</t>
  </si>
  <si>
    <t>6-8w interval</t>
  </si>
  <si>
    <t>9-11w interval</t>
  </si>
  <si>
    <t>&gt;11w interval</t>
  </si>
  <si>
    <t>All participants (UK)</t>
  </si>
  <si>
    <t>LD/SD (UK)</t>
  </si>
  <si>
    <t>SD/SD (UK)</t>
  </si>
  <si>
    <t>22-90d after 1 x SD</t>
  </si>
  <si>
    <t>35/3905 (0.9%)</t>
  </si>
  <si>
    <t>76/3871 (2.0%)</t>
  </si>
  <si>
    <t>20/1124 (1.8%)</t>
  </si>
  <si>
    <t>44/1023 (4.3%)</t>
  </si>
  <si>
    <t>14/1530 (0.9%)</t>
  </si>
  <si>
    <t>52/1594 (3.3%)</t>
  </si>
  <si>
    <t>15/2038 (0.7%)</t>
  </si>
  <si>
    <t>76/2093 (3.6%)</t>
  </si>
  <si>
    <t>59.7 (31.7–76.3)</t>
  </si>
  <si>
    <t>72.2 (50.0–84.6)</t>
  </si>
  <si>
    <t>80.0 (65.2–88.5)</t>
  </si>
  <si>
    <t>d: days; LD: low dose; SD: standard dose; w: weeks. Vaccine efficacy was calculated as 1 – relative risk as determined by Poisson regression model adjusting for study, treatment group, age group, and period at risk. 95% confidence intervals are displayed. Analyses include all LD/SD and SD/SD dosing groups unless otherwise specified. For 1 x SD analyses, participants were censored in the analysis at the time of their booster dose.</t>
  </si>
  <si>
    <t>Analysis of dosing interval restricted to SD/SD dosing groups</t>
  </si>
  <si>
    <t>Multiplex immunoassay; control groups for intervals of &gt;6w reported in paper but not shown here</t>
  </si>
  <si>
    <t>Moderna mRNA-1273 phase II</t>
  </si>
  <si>
    <t>https://www.sciencedirect.com/science/article/pii/S0264410X21001535</t>
  </si>
  <si>
    <t>Chu; Vaccine 2021</t>
  </si>
  <si>
    <t>10.1016/j.vaccine.2021.02.007</t>
  </si>
  <si>
    <t>NCT04405076</t>
  </si>
  <si>
    <t>https://clinicaltrials.gov/ct2/show/NCT04405076</t>
  </si>
  <si>
    <t>Phase II randomised, dose-confirmation trial</t>
  </si>
  <si>
    <t>Healthy adults aged ≥18 years</t>
  </si>
  <si>
    <t>Cohort 1: 18–55, Cohort 2: ≥55</t>
  </si>
  <si>
    <t>Cohort 1: 37.4 (mean), Cohort 2: 64.3</t>
  </si>
  <si>
    <t>210 (35%)</t>
  </si>
  <si>
    <t>18–54y: 50 μg (n = 100); 18–54y: 100 μg (n = 100); ≥55y: 50 μg (n = 100); ≥55y: 100 μg (n = 100)</t>
  </si>
  <si>
    <t>Saline placebo (n = 100 per cohort)</t>
  </si>
  <si>
    <t>Fatigue, headache, myalgia, chills, arthralygia, nausea/vomiting</t>
  </si>
  <si>
    <t>18–54y: placebo</t>
  </si>
  <si>
    <t>18–54y: 50 μg</t>
  </si>
  <si>
    <t>18–54y: 100 μg</t>
  </si>
  <si>
    <t>≥55y: placebo</t>
  </si>
  <si>
    <t>≥55y: 50 μg</t>
  </si>
  <si>
    <t>≥55y: 100 μg</t>
  </si>
  <si>
    <t>Microneutralisation assay (50% inhibitory concentration)</t>
  </si>
  <si>
    <t>Geometric mean concentration, µg/ml (95% CI)</t>
  </si>
  <si>
    <t>GMT, µg/ml  (95% CI)</t>
  </si>
  <si>
    <t>Geometric mean titre, MN50 (95% CI)</t>
  </si>
  <si>
    <t>GMT, MN50 (95% CI)</t>
  </si>
  <si>
    <t>Absence to presence of detectable antibodies or 4-fold rise over baseline in participants with pre-existing antibodies</t>
  </si>
  <si>
    <t>2/84 (2%)</t>
  </si>
  <si>
    <t>80/80 (100%)</t>
  </si>
  <si>
    <t>82/82 (100%)</t>
  </si>
  <si>
    <t>70/70 (100%)</t>
  </si>
  <si>
    <t>1/87 (1%)</t>
  </si>
  <si>
    <t>45.6 (NE–NE)</t>
  </si>
  <si>
    <t>46.2 (44.9–47.6)</t>
  </si>
  <si>
    <t>48.5 (44.4–53.0)</t>
  </si>
  <si>
    <t>1,613 (1,488–1747)</t>
  </si>
  <si>
    <t>1692 (1586–1805)</t>
  </si>
  <si>
    <t>47.1 (44.0–50.5)</t>
  </si>
  <si>
    <t>1,613 (1,460–1,782)</t>
  </si>
  <si>
    <t>1,671 (1,545–1,807)</t>
  </si>
  <si>
    <t>6.5 (5.9–7.1)</t>
  </si>
  <si>
    <t>7.0 (6.3–7.8)</t>
  </si>
  <si>
    <t>6.2 (5.7–6.7)</t>
  </si>
  <si>
    <t>6.5 (5.9–7.2)</t>
  </si>
  <si>
    <t>146 (132–161)</t>
  </si>
  <si>
    <t>181 (164–200)</t>
  </si>
  <si>
    <t>121 (105–139)</t>
  </si>
  <si>
    <t>107 (93–123)</t>
  </si>
  <si>
    <t>6 (5–6)</t>
  </si>
  <si>
    <t>7 (6–8)</t>
  </si>
  <si>
    <t>6 (6–7)</t>
  </si>
  <si>
    <t>28 days after dose 2; data for placebo arm in cohort 2 (≥55y) averaged across timepoints</t>
  </si>
  <si>
    <t>Lipid nanoparticle-encapsulated mRNA vaccine encoding stabilised pre-fusion spike protein (S-2P)</t>
  </si>
  <si>
    <t>Antibody responses measured on study days 1, 29, 43, 57, 209, and 394</t>
  </si>
  <si>
    <t>Post-vaccination antibody levels and seroconversion rates were generally comparable across age subgroups (55-64y, 65-74y, and ≥75y)</t>
  </si>
  <si>
    <t>mRNA-1273 in full or emergency use in numerous countries at the time of publication</t>
  </si>
  <si>
    <t>Bharat Covaxin/BBV152 phase II</t>
  </si>
  <si>
    <t>https://www.thelancet.com/journals/laninf/article/PIIS1473-3099(21)00070-0/fulltext</t>
  </si>
  <si>
    <t>10.1016/S1473-3099(21)00070-0</t>
  </si>
  <si>
    <t>Healthy adults and adolescents</t>
  </si>
  <si>
    <t>12–65</t>
  </si>
  <si>
    <t>34.0–35.0 depending on group (median)</t>
  </si>
  <si>
    <t>285 (75%)</t>
  </si>
  <si>
    <t>3 μg + Algel-IMDG (n = 190); 6 μg + Algel-IMDG (n = 190)</t>
  </si>
  <si>
    <t>181/184 (98%)</t>
  </si>
  <si>
    <t>171/177 (97%)</t>
  </si>
  <si>
    <t>10,413.9 (9,142.4–11,862.2)</t>
  </si>
  <si>
    <t>9,541.6 (8,245.9–11,041.0)</t>
  </si>
  <si>
    <t>Plaque reduction neutralisation test (PRNT50)</t>
  </si>
  <si>
    <t>Geometric mean titre, PRNT50 (95% CI)</t>
  </si>
  <si>
    <t>GMT, PRNT50 (95% CI)</t>
  </si>
  <si>
    <t>171/184 (93%)</t>
  </si>
  <si>
    <t>174/177 (98%)</t>
  </si>
  <si>
    <t>0.11 (0.10–0.13)</t>
  </si>
  <si>
    <t>0.10 (0.09–0.11)</t>
  </si>
  <si>
    <t>100.9 (74.1–137.4)</t>
  </si>
  <si>
    <t>197.0 (155.6–249.4)</t>
  </si>
  <si>
    <t>Th1/Th2 cytokine ratio</t>
  </si>
  <si>
    <t>Intracellular cytokine staining after stimulation with inactivated SARS-CoV-2 antigen</t>
  </si>
  <si>
    <t>Th1/Th2 ratio (95% CI)</t>
  </si>
  <si>
    <t>59.2 (48.5–69.7)</t>
  </si>
  <si>
    <t>42.5 (28.6–56.3)</t>
  </si>
  <si>
    <t>Post-vaccination levels of individual cytokines (IFNγ, IFNα, IL2, IL5, IL10, IL13) based on luminex-based multiplex assay</t>
  </si>
  <si>
    <t>Microneutralisation assay (MNT50)</t>
  </si>
  <si>
    <t>6 μg + Algel-IMDG formulation selected for further clinical development. Phase III study in India ongoing at the time of publication (&lt;a href="https://clinicaltrials.gov/ct2/show/NCT04641481" target="_blank"&gt;NCT04641481&lt;/a&gt;).</t>
  </si>
  <si>
    <t>Inactivated vaccine (variant NIV-2020-770) administered with Algel-IMDG adjuvant, which consists of a TLR7/8 agonist (imidazoquinoline) adsorbed to alum (Algel)</t>
  </si>
  <si>
    <t>Inactivated vaccine (variant NIV-2020-770) administered with alum (Algel) or a TLR7/8 agonist (imidazoquinoline) adsorbed to alum (Algel-IMDG)</t>
  </si>
  <si>
    <t>Sum of Th1 cytokine levels (IFNγ+TNFα+IL2) divided by sum of Th2 cytokine levels (IL5+IL13) in pg/ml, as quantified via Luminex multiplex assay of PBMCs stimulated with SARS-CoV-2 peptide pool</t>
  </si>
  <si>
    <t>Th1 and Th2 cytokines 28 days after dose 2 based on cytokine bead array multiplex assay</t>
  </si>
  <si>
    <t>Long-term follow-up immunogenicity analysis (3 months after dose 2) from Covaxin/BBV152 phase I study, including T-cell memory responses</t>
  </si>
  <si>
    <t>Seroconversion rates and GMTs were similar across age groups and between males and females</t>
  </si>
  <si>
    <t>IgG1/IgG4 isotype ratios</t>
  </si>
  <si>
    <t>Th1 bias (also supported by observation of mean IgG1/IgG4 isotype ratios &gt;1 in both vaccine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</si>
</sst>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7">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xf numFmtId="0" fontId="8" fillId="13" borderId="1" xfId="4" applyBorder="1" applyAlignment="1">
      <alignment horizontal="left"/>
    </xf>
    <xf numFmtId="0" fontId="2" fillId="17" borderId="4" xfId="0" applyFont="1" applyFill="1" applyBorder="1" applyAlignment="1">
      <alignment horizontal="left"/>
    </xf>
    <xf numFmtId="49" fontId="0" fillId="16" borderId="4" xfId="0" applyNumberFormat="1" applyFill="1" applyBorder="1" applyAlignment="1">
      <alignment horizontal="left"/>
    </xf>
    <xf numFmtId="0" fontId="2" fillId="16" borderId="4" xfId="0" applyFont="1" applyFill="1" applyBorder="1" applyAlignment="1">
      <alignment horizontal="left"/>
    </xf>
    <xf numFmtId="0" fontId="2" fillId="10" borderId="4" xfId="0" applyFont="1" applyFill="1"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sciencedirect.com/science/article/pii/S1473309920308318?via%3Dihub" TargetMode="External"/><Relationship Id="rId39" Type="http://schemas.openxmlformats.org/officeDocument/2006/relationships/hyperlink" Target="https://clinicaltrials.gov/ct2/show/NCT04444674"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www.thelancet.com/journals/laninf/article/PIIS1473-3099(20)30843-4/fulltext"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63" Type="http://schemas.openxmlformats.org/officeDocument/2006/relationships/hyperlink" Target="https://clinicaltrials.gov/ct2/show/NCT04471519"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clinicaltrials.gov/ct2/show/NCT04412538"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www.nejm.org/doi/full/10.1056/NEJMoa2028436"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53" Type="http://schemas.openxmlformats.org/officeDocument/2006/relationships/hyperlink" Target="https://clinicaltrials.gov/ct2/show/NCT04530396" TargetMode="External"/><Relationship Id="rId58" Type="http://schemas.openxmlformats.org/officeDocument/2006/relationships/hyperlink" Target="https://clinicaltrials.gov/ct2/show/NCT04536051" TargetMode="External"/><Relationship Id="rId5" Type="http://schemas.openxmlformats.org/officeDocument/2006/relationships/hyperlink" Target="https://clinicaltrials.gov/ct2/show/NCT04368728" TargetMode="External"/><Relationship Id="rId61" Type="http://schemas.openxmlformats.org/officeDocument/2006/relationships/hyperlink" Target="https://clinicaltrials.gov/ct2/show/NCT04444674" TargetMode="External"/><Relationship Id="rId19" Type="http://schemas.openxmlformats.org/officeDocument/2006/relationships/hyperlink" Target="https://clinicaltrials.gov/ct2/show/NCT04341389"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56" Type="http://schemas.openxmlformats.org/officeDocument/2006/relationships/hyperlink" Target="https://www.thelancet.com/journals/lancet/article/PIIS0140-6736(21)00241-5/fulltext" TargetMode="External"/><Relationship Id="rId64" Type="http://schemas.openxmlformats.org/officeDocument/2006/relationships/hyperlink" Target="https://www.thelancet.com/journals/laninf/article/PIIS1473-3099(21)00070-0/fulltext"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59" Type="http://schemas.openxmlformats.org/officeDocument/2006/relationships/hyperlink" Target="https://clinicaltrials.gov/ct2/show/NCT04324606"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62" Type="http://schemas.openxmlformats.org/officeDocument/2006/relationships/hyperlink" Target="https://clinicaltrials.gov/ct2/show/NCT04405076"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 Id="rId57" Type="http://schemas.openxmlformats.org/officeDocument/2006/relationships/hyperlink" Target="https://www.thelancet.com/journals/lancet/article/PIIS0140-6736(21)00432-3/fulltext"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60" Type="http://schemas.openxmlformats.org/officeDocument/2006/relationships/hyperlink" Target="https://clinicaltrials.gov/ct2/show/NCT04400838"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557"/>
  <sheetViews>
    <sheetView tabSelected="1" topLeftCell="AY1" zoomScaleNormal="75" zoomScalePageLayoutView="75" workbookViewId="0">
      <pane ySplit="2" topLeftCell="A22" activePane="bottomLeft" state="frozen"/>
      <selection pane="bottomLeft" activeCell="BG44" sqref="BG44"/>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5" style="6" customWidth="1"/>
    <col min="40" max="40" width="91.3320312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8.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405</v>
      </c>
      <c r="AK1" s="3"/>
      <c r="AL1" s="3"/>
      <c r="AM1" s="3"/>
      <c r="AN1" s="3"/>
      <c r="AO1" s="3"/>
      <c r="AP1" s="3"/>
      <c r="AQ1" s="3"/>
      <c r="AR1" s="3"/>
      <c r="AS1" s="3"/>
      <c r="AT1" s="3"/>
      <c r="AU1" s="82"/>
      <c r="AV1" s="3"/>
      <c r="AW1" s="3"/>
      <c r="AX1" s="3"/>
      <c r="AY1" s="3"/>
      <c r="AZ1" s="3"/>
      <c r="BA1" s="3"/>
      <c r="BB1" s="3"/>
      <c r="BC1" s="3"/>
      <c r="BD1" s="3"/>
      <c r="BE1" s="3"/>
      <c r="BF1" s="3"/>
      <c r="BG1" s="3"/>
      <c r="BH1" s="3"/>
      <c r="BI1" s="39"/>
      <c r="BJ1" s="8" t="s">
        <v>406</v>
      </c>
      <c r="BK1" s="8"/>
      <c r="BL1" s="8"/>
      <c r="BM1" s="8"/>
      <c r="BN1" s="8"/>
      <c r="BO1" s="8"/>
      <c r="BP1" s="8"/>
      <c r="BQ1" s="8"/>
      <c r="BR1" s="8"/>
      <c r="BS1" s="8"/>
      <c r="BT1" s="8"/>
      <c r="BU1" s="8"/>
      <c r="BV1" s="8"/>
      <c r="BW1" s="8"/>
      <c r="BX1" s="8"/>
      <c r="BY1" s="8"/>
      <c r="BZ1" s="8"/>
      <c r="CA1" s="8"/>
      <c r="CB1" s="8"/>
      <c r="CC1" s="8"/>
      <c r="CD1" s="163" t="s">
        <v>1298</v>
      </c>
      <c r="CE1" s="164"/>
      <c r="CF1" s="164"/>
      <c r="CG1" s="164"/>
      <c r="CH1" s="163"/>
      <c r="CI1" s="164"/>
      <c r="CJ1" s="164"/>
      <c r="CK1" s="164"/>
      <c r="CL1" s="164"/>
      <c r="CM1" s="164"/>
      <c r="CN1" s="164"/>
      <c r="CO1" s="164"/>
      <c r="CP1" s="164"/>
      <c r="CQ1" s="164"/>
      <c r="CR1" s="164"/>
      <c r="CS1" s="164"/>
      <c r="CT1" s="164"/>
      <c r="CU1" s="164"/>
      <c r="CV1" s="165"/>
      <c r="CW1" s="9" t="s">
        <v>407</v>
      </c>
      <c r="CX1" s="9"/>
      <c r="CY1" s="9"/>
      <c r="CZ1" s="41"/>
    </row>
    <row r="2" spans="1:105" ht="16" customHeight="1">
      <c r="A2" s="5" t="s">
        <v>115</v>
      </c>
      <c r="B2" s="5" t="s">
        <v>7</v>
      </c>
      <c r="C2" s="5" t="s">
        <v>5</v>
      </c>
      <c r="D2" s="5" t="s">
        <v>121</v>
      </c>
      <c r="E2" s="5" t="s">
        <v>6</v>
      </c>
      <c r="F2" s="5" t="s">
        <v>1357</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532</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945</v>
      </c>
      <c r="AQ2" s="5" t="s">
        <v>416</v>
      </c>
      <c r="AR2" s="5" t="s">
        <v>438</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1299</v>
      </c>
      <c r="CE2" s="5" t="s">
        <v>1300</v>
      </c>
      <c r="CF2" s="5" t="s">
        <v>1367</v>
      </c>
      <c r="CG2" s="5" t="s">
        <v>1373</v>
      </c>
      <c r="CH2" s="154" t="s">
        <v>1301</v>
      </c>
      <c r="CI2" s="5" t="s">
        <v>1363</v>
      </c>
      <c r="CJ2" s="5" t="s">
        <v>1356</v>
      </c>
      <c r="CK2" s="5" t="s">
        <v>1364</v>
      </c>
      <c r="CL2" s="5" t="s">
        <v>1302</v>
      </c>
      <c r="CM2" s="5" t="s">
        <v>1338</v>
      </c>
      <c r="CN2" s="5" t="s">
        <v>1430</v>
      </c>
      <c r="CO2" s="5" t="s">
        <v>1303</v>
      </c>
      <c r="CP2" s="5" t="s">
        <v>1304</v>
      </c>
      <c r="CQ2" s="5" t="s">
        <v>1306</v>
      </c>
      <c r="CR2" s="5" t="s">
        <v>1305</v>
      </c>
      <c r="CS2" s="5" t="s">
        <v>1307</v>
      </c>
      <c r="CT2" s="5" t="s">
        <v>1308</v>
      </c>
      <c r="CU2" s="5" t="s">
        <v>1309</v>
      </c>
      <c r="CV2" s="23" t="s">
        <v>1310</v>
      </c>
      <c r="CW2" s="5" t="s">
        <v>153</v>
      </c>
      <c r="CX2" s="5" t="s">
        <v>331</v>
      </c>
      <c r="CY2" s="5" t="s">
        <v>67</v>
      </c>
      <c r="CZ2" s="23" t="s">
        <v>1261</v>
      </c>
    </row>
    <row r="3" spans="1:105" s="94" customFormat="1">
      <c r="A3" s="93" t="s">
        <v>1527</v>
      </c>
      <c r="B3" s="94" t="s">
        <v>854</v>
      </c>
      <c r="C3" s="94" t="s">
        <v>34</v>
      </c>
      <c r="D3" s="94" t="s">
        <v>855</v>
      </c>
      <c r="E3" s="94" t="s">
        <v>10</v>
      </c>
      <c r="F3" s="94" t="s">
        <v>9</v>
      </c>
      <c r="G3" s="93" t="s">
        <v>856</v>
      </c>
      <c r="H3" s="95" t="s">
        <v>857</v>
      </c>
      <c r="I3" s="93" t="s">
        <v>1171</v>
      </c>
      <c r="J3" s="95" t="s">
        <v>859</v>
      </c>
      <c r="K3" s="94" t="s">
        <v>860</v>
      </c>
      <c r="L3" s="96">
        <v>44119</v>
      </c>
      <c r="M3" s="94" t="s">
        <v>528</v>
      </c>
      <c r="N3" s="126">
        <v>43950</v>
      </c>
      <c r="O3" s="94" t="s">
        <v>24</v>
      </c>
      <c r="P3" s="94" t="s">
        <v>24</v>
      </c>
      <c r="Q3" s="94" t="s">
        <v>236</v>
      </c>
      <c r="R3" s="94" t="s">
        <v>89</v>
      </c>
      <c r="S3" s="94" t="s">
        <v>48</v>
      </c>
      <c r="T3" s="94" t="s">
        <v>23</v>
      </c>
      <c r="U3" s="94" t="s">
        <v>23</v>
      </c>
      <c r="V3" s="94">
        <v>192</v>
      </c>
      <c r="W3" s="94" t="s">
        <v>24</v>
      </c>
      <c r="X3" s="94" t="s">
        <v>861</v>
      </c>
      <c r="Y3" s="97" t="s">
        <v>862</v>
      </c>
      <c r="Z3" s="98" t="s">
        <v>863</v>
      </c>
      <c r="AA3" s="94" t="s">
        <v>864</v>
      </c>
      <c r="AB3" s="94" t="s">
        <v>865</v>
      </c>
      <c r="AC3" s="94" t="s">
        <v>127</v>
      </c>
      <c r="AD3" s="94" t="s">
        <v>1313</v>
      </c>
      <c r="AE3" s="99" t="s">
        <v>867</v>
      </c>
      <c r="AF3" s="94" t="s">
        <v>137</v>
      </c>
      <c r="AG3" s="94" t="s">
        <v>1005</v>
      </c>
      <c r="AH3" s="94" t="s">
        <v>452</v>
      </c>
      <c r="AI3" s="98" t="s">
        <v>22</v>
      </c>
      <c r="AJ3" s="94" t="s">
        <v>27</v>
      </c>
      <c r="AK3" s="94" t="s">
        <v>913</v>
      </c>
      <c r="AL3" s="94">
        <v>1</v>
      </c>
      <c r="AM3" s="97" t="s">
        <v>344</v>
      </c>
      <c r="AN3" s="94" t="s">
        <v>874</v>
      </c>
      <c r="AO3" s="97" t="s">
        <v>420</v>
      </c>
      <c r="AP3" s="97" t="s">
        <v>946</v>
      </c>
      <c r="AQ3" s="94" t="s">
        <v>23</v>
      </c>
      <c r="AR3" s="94" t="s">
        <v>23</v>
      </c>
      <c r="AS3" s="94" t="s">
        <v>487</v>
      </c>
      <c r="AT3" s="97" t="s">
        <v>62</v>
      </c>
      <c r="AU3" s="100" t="s">
        <v>494</v>
      </c>
      <c r="AV3" s="94" t="str">
        <f t="shared" ref="AV3:AV10" si="0">MID(LEFT(AU3,FIND(" (",AU3)-1),FIND("/",AU3)+1,LEN(AU3))</f>
        <v>24</v>
      </c>
      <c r="AW3" s="101" t="str">
        <f t="shared" ref="AW3:AW10" si="1">MID(LEFT(AU3,FIND("%",AU3)-1),FIND("(",AU3)+1,LEN(AU3))</f>
        <v>0</v>
      </c>
      <c r="AX3" s="94">
        <v>24</v>
      </c>
      <c r="AY3" s="102" t="s">
        <v>902</v>
      </c>
      <c r="AZ3" s="94" t="str">
        <f t="shared" ref="AZ3:AZ10" si="2">LEFT(AY3,FIND(" ", AY3)-1)</f>
        <v>2.0</v>
      </c>
      <c r="BA3" s="94" t="str">
        <f t="shared" ref="BA3:BA10" si="3">MID(LEFT(AY3,FIND("–",AY3)-1),FIND("(",AY3)+1,LEN(AY3))</f>
        <v>2.0</v>
      </c>
      <c r="BB3" s="94" t="str">
        <f t="shared" ref="BB3:BB10" si="4">MID(LEFT(AY3,FIND(")",AY3)-1),FIND("–",AY3)+1,LEN(AY3))</f>
        <v>2.0</v>
      </c>
      <c r="BC3" s="94">
        <v>24</v>
      </c>
      <c r="BD3" s="102" t="s">
        <v>902</v>
      </c>
      <c r="BE3" s="94" t="str">
        <f t="shared" ref="BE3:BE10" si="5">LEFT(BD3,FIND(" ", BD3)-1)</f>
        <v>2.0</v>
      </c>
      <c r="BF3" s="94" t="str">
        <f t="shared" ref="BF3:BF10" si="6">MID(LEFT(BD3,FIND("–",BD3)-1),FIND("(",BD3)+1,LEN(BD3))</f>
        <v>2.0</v>
      </c>
      <c r="BG3" s="94" t="str">
        <f t="shared" ref="BG3:BG10" si="7">MID(LEFT(BD3,FIND(")",BD3)-1),FIND("–",BD3)+1,LEN(BD3))</f>
        <v>2.0</v>
      </c>
      <c r="BH3" s="94" t="s">
        <v>22</v>
      </c>
      <c r="BI3" s="98" t="s">
        <v>22</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909</v>
      </c>
      <c r="CX3" s="94" t="s">
        <v>22</v>
      </c>
      <c r="CY3" s="94" t="s">
        <v>912</v>
      </c>
      <c r="CZ3" s="98" t="s">
        <v>24</v>
      </c>
      <c r="DA3" s="94" t="s">
        <v>68</v>
      </c>
    </row>
    <row r="4" spans="1:105" s="11" customFormat="1">
      <c r="A4" s="174" t="s">
        <v>1527</v>
      </c>
      <c r="G4" s="12"/>
      <c r="H4" s="14"/>
      <c r="I4" s="10"/>
      <c r="J4" s="14"/>
      <c r="L4" s="24"/>
      <c r="N4" s="125"/>
      <c r="Z4" s="25"/>
      <c r="AE4" s="36"/>
      <c r="AI4" s="25"/>
      <c r="AJ4" s="11" t="s">
        <v>27</v>
      </c>
      <c r="AK4" s="11" t="s">
        <v>868</v>
      </c>
      <c r="AL4" s="11">
        <v>2</v>
      </c>
      <c r="AM4" s="17" t="s">
        <v>344</v>
      </c>
      <c r="AN4" s="11" t="s">
        <v>874</v>
      </c>
      <c r="AO4" s="17" t="s">
        <v>420</v>
      </c>
      <c r="AP4" s="17" t="s">
        <v>946</v>
      </c>
      <c r="AQ4" s="11" t="s">
        <v>23</v>
      </c>
      <c r="AR4" s="11" t="s">
        <v>23</v>
      </c>
      <c r="AS4" s="11" t="s">
        <v>487</v>
      </c>
      <c r="AT4" s="17" t="s">
        <v>62</v>
      </c>
      <c r="AU4" s="86" t="s">
        <v>495</v>
      </c>
      <c r="AV4" s="11" t="str">
        <f>MID(LEFT(AU4,FIND(" (",AU4)-1),FIND("/",AU4)+1,LEN(AU4))</f>
        <v>24</v>
      </c>
      <c r="AW4" s="18" t="str">
        <f>MID(LEFT(AU4,FIND("%",AU4)-1),FIND("(",AU4)+1,LEN(AU4))</f>
        <v>100</v>
      </c>
      <c r="AX4" s="11">
        <v>24</v>
      </c>
      <c r="AY4" s="58" t="s">
        <v>879</v>
      </c>
      <c r="AZ4" s="11" t="str">
        <f>LEFT(AY4,FIND(" ", AY4)-1)</f>
        <v>2.1</v>
      </c>
      <c r="BA4" s="11" t="str">
        <f>MID(LEFT(AY4,FIND("–",AY4)-1),FIND("(",AY4)+1,LEN(AY4))</f>
        <v>2.0</v>
      </c>
      <c r="BB4" s="11" t="str">
        <f>MID(LEFT(AY4,FIND(")",AY4)-1),FIND("–",AY4)+1,LEN(AY4))</f>
        <v>2.3</v>
      </c>
      <c r="BC4" s="11">
        <v>24</v>
      </c>
      <c r="BD4" s="58" t="s">
        <v>875</v>
      </c>
      <c r="BE4" s="11" t="str">
        <f>LEFT(BD4,FIND(" ", BD4)-1)</f>
        <v>87.7</v>
      </c>
      <c r="BF4" s="11" t="str">
        <f>MID(LEFT(BD4,FIND("–",BD4)-1),FIND("(",BD4)+1,LEN(BD4))</f>
        <v>64.9</v>
      </c>
      <c r="BG4" s="11" t="str">
        <f>MID(LEFT(BD4,FIND(")",BD4)-1),FIND("–",BD4)+1,LEN(BD4))</f>
        <v>118.6</v>
      </c>
      <c r="BH4" s="11" t="s">
        <v>22</v>
      </c>
      <c r="BI4" s="25" t="s">
        <v>22</v>
      </c>
      <c r="CD4" s="155"/>
      <c r="CH4" s="155"/>
      <c r="CV4" s="25"/>
      <c r="CW4" s="11" t="s">
        <v>910</v>
      </c>
      <c r="CZ4" s="25"/>
    </row>
    <row r="5" spans="1:105" s="11" customFormat="1">
      <c r="A5" s="174" t="s">
        <v>1527</v>
      </c>
      <c r="L5" s="25"/>
      <c r="N5" s="125"/>
      <c r="Z5" s="25"/>
      <c r="AE5" s="36"/>
      <c r="AI5" s="25"/>
      <c r="AJ5" s="11" t="s">
        <v>27</v>
      </c>
      <c r="AK5" s="11" t="s">
        <v>870</v>
      </c>
      <c r="AL5" s="11">
        <v>3</v>
      </c>
      <c r="AM5" s="17" t="s">
        <v>344</v>
      </c>
      <c r="AN5" s="11" t="s">
        <v>874</v>
      </c>
      <c r="AO5" s="17" t="s">
        <v>420</v>
      </c>
      <c r="AP5" s="17" t="s">
        <v>946</v>
      </c>
      <c r="AQ5" s="11" t="s">
        <v>23</v>
      </c>
      <c r="AR5" s="11" t="s">
        <v>23</v>
      </c>
      <c r="AS5" s="11" t="s">
        <v>487</v>
      </c>
      <c r="AT5" s="17" t="s">
        <v>62</v>
      </c>
      <c r="AU5" s="86" t="s">
        <v>495</v>
      </c>
      <c r="AV5" s="11" t="str">
        <f>MID(LEFT(AU5,FIND(" (",AU5)-1),FIND("/",AU5)+1,LEN(AU5))</f>
        <v>24</v>
      </c>
      <c r="AW5" s="18" t="str">
        <f>MID(LEFT(AU5,FIND("%",AU5)-1),FIND("(",AU5)+1,LEN(AU5))</f>
        <v>100</v>
      </c>
      <c r="AX5" s="11">
        <v>24</v>
      </c>
      <c r="AY5" s="58" t="s">
        <v>879</v>
      </c>
      <c r="AZ5" s="11" t="str">
        <f>LEFT(AY5,FIND(" ", AY5)-1)</f>
        <v>2.1</v>
      </c>
      <c r="BA5" s="11" t="str">
        <f>MID(LEFT(AY5,FIND("–",AY5)-1),FIND("(",AY5)+1,LEN(AY5))</f>
        <v>2.0</v>
      </c>
      <c r="BB5" s="11" t="str">
        <f>MID(LEFT(AY5,FIND(")",AY5)-1),FIND("–",AY5)+1,LEN(AY5))</f>
        <v>2.3</v>
      </c>
      <c r="BC5" s="11">
        <v>24</v>
      </c>
      <c r="BD5" s="58" t="s">
        <v>878</v>
      </c>
      <c r="BE5" s="11" t="str">
        <f>LEFT(BD5,FIND(" ", BD5)-1)</f>
        <v>211.2</v>
      </c>
      <c r="BF5" s="11" t="str">
        <f>MID(LEFT(BD5,FIND("–",BD5)-1),FIND("(",BD5)+1,LEN(BD5))</f>
        <v>158.9</v>
      </c>
      <c r="BG5" s="11" t="str">
        <f>MID(LEFT(BD5,FIND(")",BD5)-1),FIND("–",BD5)+1,LEN(BD5))</f>
        <v>280.6</v>
      </c>
      <c r="BH5" s="11" t="s">
        <v>22</v>
      </c>
      <c r="BI5" s="25" t="s">
        <v>22</v>
      </c>
      <c r="CD5" s="155"/>
      <c r="CH5" s="155"/>
      <c r="CV5" s="25"/>
      <c r="CZ5" s="25"/>
    </row>
    <row r="6" spans="1:105" s="11" customFormat="1">
      <c r="A6" s="174" t="s">
        <v>1527</v>
      </c>
      <c r="L6" s="25"/>
      <c r="N6" s="125"/>
      <c r="Z6" s="25"/>
      <c r="AE6" s="36"/>
      <c r="AI6" s="25"/>
      <c r="AJ6" s="11" t="s">
        <v>27</v>
      </c>
      <c r="AK6" s="11" t="s">
        <v>872</v>
      </c>
      <c r="AL6" s="11">
        <v>4</v>
      </c>
      <c r="AM6" s="17" t="s">
        <v>344</v>
      </c>
      <c r="AN6" s="11" t="s">
        <v>874</v>
      </c>
      <c r="AO6" s="17" t="s">
        <v>420</v>
      </c>
      <c r="AP6" s="17" t="s">
        <v>946</v>
      </c>
      <c r="AQ6" s="11" t="s">
        <v>23</v>
      </c>
      <c r="AR6" s="11" t="s">
        <v>23</v>
      </c>
      <c r="AS6" s="11" t="s">
        <v>487</v>
      </c>
      <c r="AT6" s="17" t="s">
        <v>62</v>
      </c>
      <c r="AU6" s="86" t="s">
        <v>495</v>
      </c>
      <c r="AV6" s="11" t="str">
        <f>MID(LEFT(AU6,FIND(" (",AU6)-1),FIND("/",AU6)+1,LEN(AU6))</f>
        <v>24</v>
      </c>
      <c r="AW6" s="18" t="str">
        <f>MID(LEFT(AU6,FIND("%",AU6)-1),FIND("(",AU6)+1,LEN(AU6))</f>
        <v>100</v>
      </c>
      <c r="AX6" s="11">
        <v>24</v>
      </c>
      <c r="AY6" s="58" t="s">
        <v>879</v>
      </c>
      <c r="AZ6" s="11" t="str">
        <f>LEFT(AY6,FIND(" ", AY6)-1)</f>
        <v>2.1</v>
      </c>
      <c r="BA6" s="11" t="str">
        <f>MID(LEFT(AY6,FIND("–",AY6)-1),FIND("(",AY6)+1,LEN(AY6))</f>
        <v>2.0</v>
      </c>
      <c r="BB6" s="11" t="str">
        <f>MID(LEFT(AY6,FIND(")",AY6)-1),FIND("–",AY6)+1,LEN(AY6))</f>
        <v>2.3</v>
      </c>
      <c r="BC6" s="11">
        <v>24</v>
      </c>
      <c r="BD6" s="58" t="s">
        <v>877</v>
      </c>
      <c r="BE6" s="11" t="str">
        <f>LEFT(BD6,FIND(" ", BD6)-1)</f>
        <v>228.7</v>
      </c>
      <c r="BF6" s="11" t="str">
        <f>MID(LEFT(BD6,FIND("–",BD6)-1),FIND("(",BD6)+1,LEN(BD6))</f>
        <v>186.1</v>
      </c>
      <c r="BG6" s="11" t="str">
        <f>MID(LEFT(BD6,FIND(")",BD6)-1),FIND("–",BD6)+1,LEN(BD6))</f>
        <v>281.1</v>
      </c>
      <c r="BH6" s="11" t="s">
        <v>22</v>
      </c>
      <c r="BI6" s="25" t="s">
        <v>22</v>
      </c>
      <c r="CD6" s="155"/>
      <c r="CH6" s="155"/>
      <c r="CV6" s="25"/>
      <c r="CZ6" s="25"/>
    </row>
    <row r="7" spans="1:105" s="11" customFormat="1">
      <c r="A7" s="174" t="s">
        <v>1527</v>
      </c>
      <c r="G7" s="12"/>
      <c r="H7" s="14"/>
      <c r="I7" s="10"/>
      <c r="J7" s="14"/>
      <c r="L7" s="24"/>
      <c r="N7" s="125"/>
      <c r="Z7" s="25"/>
      <c r="AE7" s="36"/>
      <c r="AI7" s="25"/>
      <c r="AJ7" s="11" t="s">
        <v>27</v>
      </c>
      <c r="AK7" s="11" t="s">
        <v>914</v>
      </c>
      <c r="AL7" s="11">
        <v>5</v>
      </c>
      <c r="AM7" s="17" t="s">
        <v>344</v>
      </c>
      <c r="AN7" s="11" t="s">
        <v>874</v>
      </c>
      <c r="AO7" s="17" t="s">
        <v>420</v>
      </c>
      <c r="AP7" s="17" t="s">
        <v>946</v>
      </c>
      <c r="AQ7" s="11" t="s">
        <v>23</v>
      </c>
      <c r="AR7" s="11" t="s">
        <v>23</v>
      </c>
      <c r="AS7" s="11" t="s">
        <v>487</v>
      </c>
      <c r="AT7" s="17" t="s">
        <v>62</v>
      </c>
      <c r="AU7" s="86" t="s">
        <v>884</v>
      </c>
      <c r="AV7" s="11" t="str">
        <f t="shared" ref="AV7" si="8">MID(LEFT(AU7,FIND(" (",AU7)-1),FIND("/",AU7)+1,LEN(AU7))</f>
        <v>23</v>
      </c>
      <c r="AW7" s="18" t="str">
        <f t="shared" ref="AW7" si="9">MID(LEFT(AU7,FIND("%",AU7)-1),FIND("(",AU7)+1,LEN(AU7))</f>
        <v>0</v>
      </c>
      <c r="AX7" s="11">
        <v>24</v>
      </c>
      <c r="AY7" s="58" t="s">
        <v>902</v>
      </c>
      <c r="AZ7" s="11" t="str">
        <f t="shared" ref="AZ7" si="10">LEFT(AY7,FIND(" ", AY7)-1)</f>
        <v>2.0</v>
      </c>
      <c r="BA7" s="11" t="str">
        <f t="shared" ref="BA7" si="11">MID(LEFT(AY7,FIND("–",AY7)-1),FIND("(",AY7)+1,LEN(AY7))</f>
        <v>2.0</v>
      </c>
      <c r="BB7" s="11" t="str">
        <f t="shared" ref="BB7" si="12">MID(LEFT(AY7,FIND(")",AY7)-1),FIND("–",AY7)+1,LEN(AY7))</f>
        <v>2.0</v>
      </c>
      <c r="BC7" s="11">
        <v>23</v>
      </c>
      <c r="BD7" s="58" t="s">
        <v>902</v>
      </c>
      <c r="BE7" s="11" t="str">
        <f t="shared" ref="BE7" si="13">LEFT(BD7,FIND(" ", BD7)-1)</f>
        <v>2.0</v>
      </c>
      <c r="BF7" s="11" t="str">
        <f t="shared" ref="BF7" si="14">MID(LEFT(BD7,FIND("–",BD7)-1),FIND("(",BD7)+1,LEN(BD7))</f>
        <v>2.0</v>
      </c>
      <c r="BG7" s="11" t="str">
        <f t="shared" ref="BG7" si="15">MID(LEFT(BD7,FIND(")",BD7)-1),FIND("–",BD7)+1,LEN(BD7))</f>
        <v>2.0</v>
      </c>
      <c r="BH7" s="11" t="s">
        <v>22</v>
      </c>
      <c r="BI7" s="25" t="s">
        <v>22</v>
      </c>
      <c r="CD7" s="155"/>
      <c r="CH7" s="155"/>
      <c r="CV7" s="25"/>
      <c r="CZ7" s="25"/>
    </row>
    <row r="8" spans="1:105" s="11" customFormat="1">
      <c r="A8" s="174" t="s">
        <v>1527</v>
      </c>
      <c r="L8" s="25"/>
      <c r="N8" s="125"/>
      <c r="Z8" s="25"/>
      <c r="AE8" s="36"/>
      <c r="AI8" s="25"/>
      <c r="AJ8" s="11" t="s">
        <v>27</v>
      </c>
      <c r="AK8" s="11" t="s">
        <v>869</v>
      </c>
      <c r="AL8" s="11">
        <v>6</v>
      </c>
      <c r="AM8" s="17" t="s">
        <v>344</v>
      </c>
      <c r="AN8" s="11" t="s">
        <v>874</v>
      </c>
      <c r="AO8" s="17" t="s">
        <v>420</v>
      </c>
      <c r="AP8" s="17" t="s">
        <v>946</v>
      </c>
      <c r="AQ8" s="11" t="s">
        <v>23</v>
      </c>
      <c r="AR8" s="11" t="s">
        <v>23</v>
      </c>
      <c r="AS8" s="11" t="s">
        <v>487</v>
      </c>
      <c r="AT8" s="17" t="s">
        <v>62</v>
      </c>
      <c r="AU8" s="86" t="s">
        <v>885</v>
      </c>
      <c r="AV8" s="11" t="str">
        <f t="shared" si="0"/>
        <v>23</v>
      </c>
      <c r="AW8" s="18" t="str">
        <f t="shared" si="1"/>
        <v>100</v>
      </c>
      <c r="AX8" s="11">
        <v>23</v>
      </c>
      <c r="AY8" s="58" t="s">
        <v>882</v>
      </c>
      <c r="AZ8" s="11" t="str">
        <f>LEFT(AY8,FIND(" ", AY8)-1)</f>
        <v>2.2</v>
      </c>
      <c r="BA8" s="11" t="str">
        <f>MID(LEFT(AY8,FIND("–",AY8)-1),FIND("(",AY8)+1,LEN(AY8))</f>
        <v>1.9</v>
      </c>
      <c r="BB8" s="11" t="str">
        <f>MID(LEFT(AY8,FIND(")",AY8)-1),FIND("–",AY8)+1,LEN(AY8))</f>
        <v>2.3</v>
      </c>
      <c r="BC8" s="11">
        <v>23</v>
      </c>
      <c r="BD8" s="58" t="s">
        <v>876</v>
      </c>
      <c r="BE8" s="11" t="str">
        <f t="shared" si="5"/>
        <v>80.7</v>
      </c>
      <c r="BF8" s="11" t="str">
        <f t="shared" si="6"/>
        <v>65.4</v>
      </c>
      <c r="BG8" s="11" t="str">
        <f t="shared" si="7"/>
        <v>99.6</v>
      </c>
      <c r="BH8" s="11" t="s">
        <v>22</v>
      </c>
      <c r="BI8" s="25" t="s">
        <v>22</v>
      </c>
      <c r="CD8" s="155"/>
      <c r="CH8" s="155"/>
      <c r="CV8" s="25"/>
      <c r="CZ8" s="25"/>
    </row>
    <row r="9" spans="1:105" s="11" customFormat="1">
      <c r="A9" s="174" t="s">
        <v>1527</v>
      </c>
      <c r="L9" s="25"/>
      <c r="N9" s="125"/>
      <c r="Z9" s="25"/>
      <c r="AE9" s="36"/>
      <c r="AI9" s="25"/>
      <c r="AJ9" s="11" t="s">
        <v>27</v>
      </c>
      <c r="AK9" s="11" t="s">
        <v>871</v>
      </c>
      <c r="AL9" s="11">
        <v>7</v>
      </c>
      <c r="AM9" s="17" t="s">
        <v>344</v>
      </c>
      <c r="AN9" s="11" t="s">
        <v>874</v>
      </c>
      <c r="AO9" s="17" t="s">
        <v>420</v>
      </c>
      <c r="AP9" s="17" t="s">
        <v>946</v>
      </c>
      <c r="AQ9" s="11" t="s">
        <v>23</v>
      </c>
      <c r="AR9" s="11" t="s">
        <v>23</v>
      </c>
      <c r="AS9" s="11" t="s">
        <v>487</v>
      </c>
      <c r="AT9" s="17" t="s">
        <v>62</v>
      </c>
      <c r="AU9" s="86" t="s">
        <v>495</v>
      </c>
      <c r="AV9" s="11" t="str">
        <f t="shared" si="0"/>
        <v>24</v>
      </c>
      <c r="AW9" s="18" t="str">
        <f t="shared" si="1"/>
        <v>100</v>
      </c>
      <c r="AX9" s="11">
        <v>24</v>
      </c>
      <c r="AY9" s="58" t="s">
        <v>881</v>
      </c>
      <c r="AZ9" s="11" t="str">
        <f>LEFT(AY9,FIND(" ", AY9)-1)</f>
        <v>2.5</v>
      </c>
      <c r="BA9" s="11" t="str">
        <f>MID(LEFT(AY9,FIND("–",AY9)-1),FIND("(",AY9)+1,LEN(AY9))</f>
        <v>2.1</v>
      </c>
      <c r="BB9" s="11" t="str">
        <f>MID(LEFT(AY9,FIND(")",AY9)-1),FIND("–",AY9)+1,LEN(AY9))</f>
        <v>2.9</v>
      </c>
      <c r="BC9" s="11">
        <v>24</v>
      </c>
      <c r="BD9" s="58" t="s">
        <v>888</v>
      </c>
      <c r="BE9" s="11" t="str">
        <f t="shared" si="5"/>
        <v>131.5</v>
      </c>
      <c r="BF9" s="11" t="str">
        <f t="shared" si="6"/>
        <v>108.2</v>
      </c>
      <c r="BG9" s="11" t="str">
        <f t="shared" si="7"/>
        <v>159.7</v>
      </c>
      <c r="BH9" s="11" t="s">
        <v>22</v>
      </c>
      <c r="BI9" s="25" t="s">
        <v>22</v>
      </c>
      <c r="CD9" s="155"/>
      <c r="CH9" s="155"/>
      <c r="CV9" s="25"/>
      <c r="CZ9" s="25"/>
    </row>
    <row r="10" spans="1:105" s="11" customFormat="1">
      <c r="A10" s="174" t="s">
        <v>1527</v>
      </c>
      <c r="L10" s="25"/>
      <c r="N10" s="125"/>
      <c r="Z10" s="25"/>
      <c r="AE10" s="36"/>
      <c r="AI10" s="25"/>
      <c r="AJ10" s="11" t="s">
        <v>27</v>
      </c>
      <c r="AK10" s="11" t="s">
        <v>873</v>
      </c>
      <c r="AL10" s="11">
        <v>8</v>
      </c>
      <c r="AM10" s="17" t="s">
        <v>344</v>
      </c>
      <c r="AN10" s="11" t="s">
        <v>874</v>
      </c>
      <c r="AO10" s="17" t="s">
        <v>420</v>
      </c>
      <c r="AP10" s="17" t="s">
        <v>946</v>
      </c>
      <c r="AQ10" s="11" t="s">
        <v>23</v>
      </c>
      <c r="AR10" s="11" t="s">
        <v>23</v>
      </c>
      <c r="AS10" s="11" t="s">
        <v>487</v>
      </c>
      <c r="AT10" s="17" t="s">
        <v>62</v>
      </c>
      <c r="AU10" s="86" t="s">
        <v>885</v>
      </c>
      <c r="AV10" s="11" t="str">
        <f t="shared" si="0"/>
        <v>23</v>
      </c>
      <c r="AW10" s="18" t="str">
        <f t="shared" si="1"/>
        <v>100</v>
      </c>
      <c r="AX10" s="11">
        <v>24</v>
      </c>
      <c r="AY10" s="58" t="s">
        <v>883</v>
      </c>
      <c r="AZ10" s="11" t="str">
        <f t="shared" si="2"/>
        <v>2.3</v>
      </c>
      <c r="BA10" s="11" t="str">
        <f t="shared" si="3"/>
        <v>2.0</v>
      </c>
      <c r="BB10" s="11" t="str">
        <f t="shared" si="4"/>
        <v>2.6</v>
      </c>
      <c r="BC10" s="11">
        <v>23</v>
      </c>
      <c r="BD10" s="58" t="s">
        <v>1260</v>
      </c>
      <c r="BE10" s="11" t="str">
        <f t="shared" si="5"/>
        <v>170.9</v>
      </c>
      <c r="BF10" s="11" t="str">
        <f t="shared" si="6"/>
        <v>133.0</v>
      </c>
      <c r="BG10" s="11" t="str">
        <f t="shared" si="7"/>
        <v>219.5</v>
      </c>
      <c r="BH10" s="11" t="s">
        <v>22</v>
      </c>
      <c r="BI10" s="25" t="s">
        <v>22</v>
      </c>
      <c r="CD10" s="155"/>
      <c r="CH10" s="155"/>
      <c r="CV10" s="25"/>
      <c r="CZ10" s="25"/>
    </row>
    <row r="11" spans="1:105" s="11" customFormat="1">
      <c r="A11" s="174" t="s">
        <v>1527</v>
      </c>
      <c r="L11" s="25"/>
      <c r="N11" s="125"/>
      <c r="Z11" s="25"/>
      <c r="AE11" s="36"/>
      <c r="AI11" s="25"/>
      <c r="AJ11" s="11" t="s">
        <v>60</v>
      </c>
      <c r="AK11" s="11" t="s">
        <v>22</v>
      </c>
      <c r="AL11" s="11" t="s">
        <v>22</v>
      </c>
      <c r="AM11" s="11" t="s">
        <v>26</v>
      </c>
      <c r="AN11" s="11" t="s">
        <v>22</v>
      </c>
      <c r="AO11" s="11" t="s">
        <v>22</v>
      </c>
      <c r="AP11" s="11" t="s">
        <v>22</v>
      </c>
      <c r="AQ11" s="11" t="s">
        <v>23</v>
      </c>
      <c r="AR11" s="11" t="s">
        <v>23</v>
      </c>
      <c r="AS11" s="11" t="s">
        <v>22</v>
      </c>
      <c r="AT11" s="11" t="s">
        <v>22</v>
      </c>
      <c r="AU11" s="84" t="s">
        <v>22</v>
      </c>
      <c r="AV11" s="11" t="s">
        <v>22</v>
      </c>
      <c r="AW11" s="11" t="s">
        <v>22</v>
      </c>
      <c r="AX11" s="11" t="s">
        <v>22</v>
      </c>
      <c r="AY11" s="11" t="s">
        <v>22</v>
      </c>
      <c r="AZ11" s="11" t="s">
        <v>22</v>
      </c>
      <c r="BA11" s="11" t="s">
        <v>22</v>
      </c>
      <c r="BB11" s="11" t="s">
        <v>22</v>
      </c>
      <c r="BC11" s="11" t="s">
        <v>22</v>
      </c>
      <c r="BD11" s="11" t="s">
        <v>22</v>
      </c>
      <c r="BE11" s="11" t="s">
        <v>22</v>
      </c>
      <c r="BF11" s="11" t="s">
        <v>22</v>
      </c>
      <c r="BG11" s="11" t="s">
        <v>22</v>
      </c>
      <c r="BH11" s="11" t="s">
        <v>22</v>
      </c>
      <c r="BI11" s="25" t="s">
        <v>22</v>
      </c>
      <c r="CD11" s="155"/>
      <c r="CH11" s="155"/>
      <c r="CV11" s="25"/>
      <c r="CZ11" s="25"/>
    </row>
    <row r="13" spans="1:105" s="94" customFormat="1">
      <c r="A13" s="93" t="s">
        <v>1528</v>
      </c>
      <c r="B13" s="94" t="s">
        <v>854</v>
      </c>
      <c r="C13" s="94" t="s">
        <v>34</v>
      </c>
      <c r="D13" s="94" t="s">
        <v>855</v>
      </c>
      <c r="E13" s="94" t="s">
        <v>11</v>
      </c>
      <c r="F13" s="94" t="s">
        <v>9</v>
      </c>
      <c r="G13" s="93" t="s">
        <v>856</v>
      </c>
      <c r="H13" s="95" t="s">
        <v>857</v>
      </c>
      <c r="I13" s="93" t="s">
        <v>1171</v>
      </c>
      <c r="J13" s="95" t="s">
        <v>859</v>
      </c>
      <c r="K13" s="94" t="s">
        <v>860</v>
      </c>
      <c r="L13" s="96">
        <v>44119</v>
      </c>
      <c r="M13" s="94" t="s">
        <v>526</v>
      </c>
      <c r="N13" s="126">
        <v>43969</v>
      </c>
      <c r="O13" s="94" t="s">
        <v>24</v>
      </c>
      <c r="P13" s="94" t="s">
        <v>24</v>
      </c>
      <c r="Q13" s="94" t="s">
        <v>236</v>
      </c>
      <c r="R13" s="94" t="s">
        <v>89</v>
      </c>
      <c r="S13" s="94" t="s">
        <v>48</v>
      </c>
      <c r="T13" s="94" t="s">
        <v>23</v>
      </c>
      <c r="U13" s="94" t="s">
        <v>23</v>
      </c>
      <c r="V13" s="94">
        <v>448</v>
      </c>
      <c r="W13" s="94" t="s">
        <v>24</v>
      </c>
      <c r="X13" s="94" t="s">
        <v>370</v>
      </c>
      <c r="Y13" s="97" t="s">
        <v>889</v>
      </c>
      <c r="Z13" s="98" t="s">
        <v>890</v>
      </c>
      <c r="AA13" s="94" t="s">
        <v>864</v>
      </c>
      <c r="AB13" s="94" t="s">
        <v>891</v>
      </c>
      <c r="AC13" s="94" t="s">
        <v>127</v>
      </c>
      <c r="AD13" s="94" t="s">
        <v>1314</v>
      </c>
      <c r="AE13" s="99" t="s">
        <v>892</v>
      </c>
      <c r="AF13" s="94" t="s">
        <v>137</v>
      </c>
      <c r="AG13" s="94" t="s">
        <v>1005</v>
      </c>
      <c r="AH13" s="94" t="s">
        <v>452</v>
      </c>
      <c r="AI13" s="98" t="s">
        <v>22</v>
      </c>
      <c r="AJ13" s="94" t="s">
        <v>27</v>
      </c>
      <c r="AK13" s="94" t="s">
        <v>105</v>
      </c>
      <c r="AL13" s="94">
        <v>1</v>
      </c>
      <c r="AM13" s="97" t="s">
        <v>344</v>
      </c>
      <c r="AN13" s="94" t="s">
        <v>874</v>
      </c>
      <c r="AO13" s="97" t="s">
        <v>420</v>
      </c>
      <c r="AP13" s="97" t="s">
        <v>946</v>
      </c>
      <c r="AQ13" s="94" t="s">
        <v>23</v>
      </c>
      <c r="AR13" s="94" t="s">
        <v>23</v>
      </c>
      <c r="AS13" s="94" t="s">
        <v>897</v>
      </c>
      <c r="AT13" s="97" t="s">
        <v>62</v>
      </c>
      <c r="AU13" s="100" t="s">
        <v>903</v>
      </c>
      <c r="AV13" s="94" t="str">
        <f t="shared" ref="AV13:AV17" si="16">MID(LEFT(AU13,FIND(" (",AU13)-1),FIND("/",AU13)+1,LEN(AU13))</f>
        <v>83</v>
      </c>
      <c r="AW13" s="101" t="str">
        <f t="shared" ref="AW13:AW17" si="17">MID(LEFT(AU13,FIND("%",AU13)-1),FIND("(",AU13)+1,LEN(AU13))</f>
        <v>0</v>
      </c>
      <c r="AX13" s="94">
        <f>28*4</f>
        <v>112</v>
      </c>
      <c r="AY13" s="102" t="s">
        <v>902</v>
      </c>
      <c r="AZ13" s="94" t="str">
        <f t="shared" ref="AZ13:AZ15" si="18">LEFT(AY13,FIND(" ", AY13)-1)</f>
        <v>2.0</v>
      </c>
      <c r="BA13" s="94" t="str">
        <f t="shared" ref="BA13:BA15" si="19">MID(LEFT(AY13,FIND("–",AY13)-1),FIND("(",AY13)+1,LEN(AY13))</f>
        <v>2.0</v>
      </c>
      <c r="BB13" s="94" t="str">
        <f t="shared" ref="BB13:BB15" si="20">MID(LEFT(AY13,FIND(")",AY13)-1),FIND("–",AY13)+1,LEN(AY13))</f>
        <v>2.0</v>
      </c>
      <c r="BC13" s="94">
        <v>83</v>
      </c>
      <c r="BD13" s="102" t="s">
        <v>902</v>
      </c>
      <c r="BE13" s="94" t="str">
        <f t="shared" ref="BE13:BE17" si="21">LEFT(BD13,FIND(" ", BD13)-1)</f>
        <v>2.0</v>
      </c>
      <c r="BF13" s="94" t="str">
        <f t="shared" ref="BF13:BF17" si="22">MID(LEFT(BD13,FIND("–",BD13)-1),FIND("(",BD13)+1,LEN(BD13))</f>
        <v>2.0</v>
      </c>
      <c r="BG13" s="94" t="str">
        <f t="shared" ref="BG13:BG17" si="23">MID(LEFT(BD13,FIND(")",BD13)-1),FIND("–",BD13)+1,LEN(BD13))</f>
        <v>2.0</v>
      </c>
      <c r="BH13" s="94" t="s">
        <v>22</v>
      </c>
      <c r="BI13" s="98" t="s">
        <v>22</v>
      </c>
      <c r="BJ13" s="94" t="s">
        <v>26</v>
      </c>
      <c r="BK13" s="94" t="s">
        <v>22</v>
      </c>
      <c r="BL13" s="94" t="s">
        <v>22</v>
      </c>
      <c r="BM13" s="94" t="s">
        <v>22</v>
      </c>
      <c r="BN13" s="94" t="s">
        <v>22</v>
      </c>
      <c r="BO13" s="94" t="s">
        <v>22</v>
      </c>
      <c r="BP13" s="94" t="s">
        <v>22</v>
      </c>
      <c r="BQ13" s="94" t="s">
        <v>22</v>
      </c>
      <c r="BR13" s="94" t="s">
        <v>22</v>
      </c>
      <c r="BS13" s="94" t="s">
        <v>22</v>
      </c>
      <c r="BT13" s="94" t="s">
        <v>22</v>
      </c>
      <c r="BU13" s="94" t="s">
        <v>22</v>
      </c>
      <c r="BV13" s="94" t="s">
        <v>22</v>
      </c>
      <c r="BW13" s="94" t="s">
        <v>22</v>
      </c>
      <c r="BX13" s="94" t="s">
        <v>22</v>
      </c>
      <c r="BY13" s="94" t="s">
        <v>22</v>
      </c>
      <c r="BZ13" s="94" t="s">
        <v>22</v>
      </c>
      <c r="CA13" s="94" t="s">
        <v>22</v>
      </c>
      <c r="CB13" s="94" t="s">
        <v>22</v>
      </c>
      <c r="CC13" s="94" t="s">
        <v>22</v>
      </c>
      <c r="CD13" s="103" t="s">
        <v>22</v>
      </c>
      <c r="CE13" s="94" t="s">
        <v>22</v>
      </c>
      <c r="CF13" s="94" t="s">
        <v>22</v>
      </c>
      <c r="CG13" s="94" t="s">
        <v>22</v>
      </c>
      <c r="CH13" s="103" t="s">
        <v>26</v>
      </c>
      <c r="CI13" s="94" t="s">
        <v>22</v>
      </c>
      <c r="CJ13" s="94" t="s">
        <v>22</v>
      </c>
      <c r="CK13" s="94" t="s">
        <v>22</v>
      </c>
      <c r="CL13" s="94" t="s">
        <v>22</v>
      </c>
      <c r="CM13" s="94" t="s">
        <v>22</v>
      </c>
      <c r="CN13" s="94" t="s">
        <v>22</v>
      </c>
      <c r="CO13" s="94" t="s">
        <v>22</v>
      </c>
      <c r="CP13" s="94" t="s">
        <v>22</v>
      </c>
      <c r="CQ13" s="94" t="s">
        <v>22</v>
      </c>
      <c r="CR13" s="94" t="s">
        <v>22</v>
      </c>
      <c r="CS13" s="94" t="s">
        <v>22</v>
      </c>
      <c r="CT13" s="94" t="s">
        <v>22</v>
      </c>
      <c r="CU13" s="94" t="s">
        <v>22</v>
      </c>
      <c r="CV13" s="98" t="s">
        <v>22</v>
      </c>
      <c r="CW13" s="94" t="s">
        <v>908</v>
      </c>
      <c r="CX13" s="94" t="s">
        <v>22</v>
      </c>
      <c r="CY13" s="94" t="s">
        <v>911</v>
      </c>
      <c r="CZ13" s="98" t="s">
        <v>24</v>
      </c>
      <c r="DA13" s="94" t="s">
        <v>68</v>
      </c>
    </row>
    <row r="14" spans="1:105" s="11" customFormat="1">
      <c r="A14" s="174" t="s">
        <v>1528</v>
      </c>
      <c r="G14" s="12"/>
      <c r="H14" s="14"/>
      <c r="I14" s="10"/>
      <c r="J14" s="14"/>
      <c r="L14" s="24"/>
      <c r="N14" s="125"/>
      <c r="Z14" s="25"/>
      <c r="AE14" s="36"/>
      <c r="AI14" s="25"/>
      <c r="AJ14" s="11" t="s">
        <v>27</v>
      </c>
      <c r="AK14" s="11" t="s">
        <v>893</v>
      </c>
      <c r="AL14" s="11">
        <v>2</v>
      </c>
      <c r="AM14" s="17" t="s">
        <v>344</v>
      </c>
      <c r="AN14" s="11" t="s">
        <v>874</v>
      </c>
      <c r="AO14" s="17" t="s">
        <v>420</v>
      </c>
      <c r="AP14" s="17" t="s">
        <v>946</v>
      </c>
      <c r="AQ14" s="11" t="s">
        <v>23</v>
      </c>
      <c r="AR14" s="11" t="s">
        <v>23</v>
      </c>
      <c r="AS14" s="11" t="s">
        <v>897</v>
      </c>
      <c r="AT14" s="17" t="s">
        <v>62</v>
      </c>
      <c r="AU14" s="86" t="s">
        <v>904</v>
      </c>
      <c r="AV14" s="11" t="str">
        <f t="shared" si="16"/>
        <v>84</v>
      </c>
      <c r="AW14" s="18" t="str">
        <f t="shared" si="17"/>
        <v>100</v>
      </c>
      <c r="AX14" s="11">
        <v>84</v>
      </c>
      <c r="AY14" s="58" t="s">
        <v>902</v>
      </c>
      <c r="AZ14" s="11" t="str">
        <f t="shared" si="18"/>
        <v>2.0</v>
      </c>
      <c r="BA14" s="11" t="str">
        <f t="shared" si="19"/>
        <v>2.0</v>
      </c>
      <c r="BB14" s="11" t="str">
        <f t="shared" si="20"/>
        <v>2.0</v>
      </c>
      <c r="BC14" s="11">
        <v>84</v>
      </c>
      <c r="BD14" s="58" t="s">
        <v>898</v>
      </c>
      <c r="BE14" s="11" t="str">
        <f t="shared" si="21"/>
        <v>14.7</v>
      </c>
      <c r="BF14" s="11" t="str">
        <f t="shared" si="22"/>
        <v>11.6</v>
      </c>
      <c r="BG14" s="11" t="str">
        <f t="shared" si="23"/>
        <v>18.8</v>
      </c>
      <c r="BH14" s="11" t="s">
        <v>22</v>
      </c>
      <c r="BI14" s="25" t="s">
        <v>22</v>
      </c>
      <c r="CD14" s="155"/>
      <c r="CH14" s="155"/>
      <c r="CV14" s="25"/>
      <c r="CZ14" s="25"/>
    </row>
    <row r="15" spans="1:105" s="11" customFormat="1">
      <c r="A15" s="174" t="s">
        <v>1528</v>
      </c>
      <c r="G15" s="12"/>
      <c r="H15" s="14"/>
      <c r="I15" s="10"/>
      <c r="J15" s="14"/>
      <c r="L15" s="24"/>
      <c r="N15" s="125"/>
      <c r="Z15" s="25"/>
      <c r="AE15" s="36"/>
      <c r="AI15" s="25"/>
      <c r="AJ15" s="11" t="s">
        <v>27</v>
      </c>
      <c r="AK15" s="11" t="s">
        <v>895</v>
      </c>
      <c r="AL15" s="11">
        <v>3</v>
      </c>
      <c r="AM15" s="17" t="s">
        <v>344</v>
      </c>
      <c r="AN15" s="11" t="s">
        <v>874</v>
      </c>
      <c r="AO15" s="17" t="s">
        <v>420</v>
      </c>
      <c r="AP15" s="17" t="s">
        <v>946</v>
      </c>
      <c r="AQ15" s="11" t="s">
        <v>23</v>
      </c>
      <c r="AR15" s="11" t="s">
        <v>23</v>
      </c>
      <c r="AS15" s="11" t="s">
        <v>897</v>
      </c>
      <c r="AT15" s="17" t="s">
        <v>62</v>
      </c>
      <c r="AU15" s="86" t="s">
        <v>499</v>
      </c>
      <c r="AV15" s="11" t="str">
        <f t="shared" si="16"/>
        <v>42</v>
      </c>
      <c r="AW15" s="18" t="str">
        <f t="shared" si="17"/>
        <v>100</v>
      </c>
      <c r="AX15" s="11">
        <v>84</v>
      </c>
      <c r="AY15" s="58" t="s">
        <v>880</v>
      </c>
      <c r="AZ15" s="11" t="str">
        <f t="shared" si="18"/>
        <v>2.1</v>
      </c>
      <c r="BA15" s="11" t="str">
        <f t="shared" si="19"/>
        <v>2.0</v>
      </c>
      <c r="BB15" s="11" t="str">
        <f t="shared" si="20"/>
        <v>2.2</v>
      </c>
      <c r="BC15" s="11">
        <v>42</v>
      </c>
      <c r="BD15" s="58" t="s">
        <v>907</v>
      </c>
      <c r="BE15" s="11" t="str">
        <f t="shared" si="21"/>
        <v>169.5</v>
      </c>
      <c r="BF15" s="11" t="str">
        <f t="shared" si="22"/>
        <v>132.2</v>
      </c>
      <c r="BG15" s="11" t="str">
        <f t="shared" si="23"/>
        <v>217.1</v>
      </c>
      <c r="BH15" s="11" t="s">
        <v>22</v>
      </c>
      <c r="BI15" s="25" t="s">
        <v>22</v>
      </c>
      <c r="CD15" s="155"/>
      <c r="CH15" s="155"/>
      <c r="CV15" s="25"/>
      <c r="CZ15" s="25"/>
    </row>
    <row r="16" spans="1:105" s="11" customFormat="1">
      <c r="A16" s="174" t="s">
        <v>1528</v>
      </c>
      <c r="L16" s="25"/>
      <c r="N16" s="125"/>
      <c r="Z16" s="25"/>
      <c r="AE16" s="36"/>
      <c r="AI16" s="25"/>
      <c r="AJ16" s="11" t="s">
        <v>27</v>
      </c>
      <c r="AK16" s="11" t="s">
        <v>894</v>
      </c>
      <c r="AL16" s="11">
        <v>4</v>
      </c>
      <c r="AM16" s="17" t="s">
        <v>344</v>
      </c>
      <c r="AN16" s="11" t="s">
        <v>874</v>
      </c>
      <c r="AO16" s="17" t="s">
        <v>420</v>
      </c>
      <c r="AP16" s="17" t="s">
        <v>946</v>
      </c>
      <c r="AQ16" s="11" t="s">
        <v>23</v>
      </c>
      <c r="AR16" s="11" t="s">
        <v>23</v>
      </c>
      <c r="AS16" s="11" t="s">
        <v>897</v>
      </c>
      <c r="AT16" s="17" t="s">
        <v>62</v>
      </c>
      <c r="AU16" s="86" t="s">
        <v>905</v>
      </c>
      <c r="AV16" s="11" t="str">
        <f t="shared" si="16"/>
        <v>39</v>
      </c>
      <c r="AW16" s="18" t="str">
        <f t="shared" si="17"/>
        <v>100</v>
      </c>
      <c r="AX16" s="11">
        <v>84</v>
      </c>
      <c r="AY16" s="58" t="s">
        <v>901</v>
      </c>
      <c r="AZ16" s="11" t="str">
        <f>LEFT(AY16,FIND(" ", AY16)-1)</f>
        <v>2.1</v>
      </c>
      <c r="BA16" s="11" t="str">
        <f>MID(LEFT(AY16,FIND("–",AY16)-1),FIND("(",AY16)+1,LEN(AY16))</f>
        <v>2.0</v>
      </c>
      <c r="BB16" s="11" t="str">
        <f>MID(LEFT(AY16,FIND(")",AY16)-1),FIND("–",AY16)+1,LEN(AY16))</f>
        <v>2.1</v>
      </c>
      <c r="BC16" s="11">
        <v>39</v>
      </c>
      <c r="BD16" s="58" t="s">
        <v>899</v>
      </c>
      <c r="BE16" s="11" t="str">
        <f t="shared" si="21"/>
        <v>282.7</v>
      </c>
      <c r="BF16" s="11" t="str">
        <f t="shared" si="22"/>
        <v>221.2</v>
      </c>
      <c r="BG16" s="11" t="str">
        <f t="shared" si="23"/>
        <v>361.4</v>
      </c>
      <c r="BH16" s="11" t="s">
        <v>22</v>
      </c>
      <c r="BI16" s="25" t="s">
        <v>22</v>
      </c>
      <c r="CD16" s="155"/>
      <c r="CH16" s="155"/>
      <c r="CV16" s="25"/>
      <c r="CZ16" s="25"/>
    </row>
    <row r="17" spans="1:105" s="11" customFormat="1">
      <c r="A17" s="174" t="s">
        <v>1528</v>
      </c>
      <c r="L17" s="25"/>
      <c r="N17" s="125"/>
      <c r="Z17" s="25"/>
      <c r="AE17" s="36"/>
      <c r="AI17" s="25"/>
      <c r="AJ17" s="11" t="s">
        <v>27</v>
      </c>
      <c r="AK17" s="11" t="s">
        <v>896</v>
      </c>
      <c r="AL17" s="11">
        <v>5</v>
      </c>
      <c r="AM17" s="17" t="s">
        <v>344</v>
      </c>
      <c r="AN17" s="11" t="s">
        <v>874</v>
      </c>
      <c r="AO17" s="17" t="s">
        <v>420</v>
      </c>
      <c r="AP17" s="17" t="s">
        <v>946</v>
      </c>
      <c r="AQ17" s="11" t="s">
        <v>23</v>
      </c>
      <c r="AR17" s="11" t="s">
        <v>23</v>
      </c>
      <c r="AS17" s="11" t="s">
        <v>897</v>
      </c>
      <c r="AT17" s="17" t="s">
        <v>62</v>
      </c>
      <c r="AU17" s="86" t="s">
        <v>906</v>
      </c>
      <c r="AV17" s="11" t="str">
        <f t="shared" si="16"/>
        <v>83</v>
      </c>
      <c r="AW17" s="18" t="str">
        <f t="shared" si="17"/>
        <v>100</v>
      </c>
      <c r="AX17" s="11">
        <v>84</v>
      </c>
      <c r="AY17" s="58" t="s">
        <v>902</v>
      </c>
      <c r="AZ17" s="11" t="str">
        <f>LEFT(AY17,FIND(" ", AY17)-1)</f>
        <v>2.0</v>
      </c>
      <c r="BA17" s="11" t="str">
        <f>MID(LEFT(AY17,FIND("–",AY17)-1),FIND("(",AY17)+1,LEN(AY17))</f>
        <v>2.0</v>
      </c>
      <c r="BB17" s="11" t="str">
        <f>MID(LEFT(AY17,FIND(")",AY17)-1),FIND("–",AY17)+1,LEN(AY17))</f>
        <v>2.0</v>
      </c>
      <c r="BC17" s="11">
        <v>83</v>
      </c>
      <c r="BD17" s="58" t="s">
        <v>900</v>
      </c>
      <c r="BE17" s="11" t="str">
        <f t="shared" si="21"/>
        <v>218.0</v>
      </c>
      <c r="BF17" s="11" t="str">
        <f t="shared" si="22"/>
        <v>181.8</v>
      </c>
      <c r="BG17" s="11" t="str">
        <f t="shared" si="23"/>
        <v>261.3</v>
      </c>
      <c r="BH17" s="11" t="s">
        <v>22</v>
      </c>
      <c r="BI17" s="25" t="s">
        <v>22</v>
      </c>
      <c r="CD17" s="155"/>
      <c r="CH17" s="155"/>
      <c r="CV17" s="25"/>
      <c r="CZ17" s="25"/>
    </row>
    <row r="18" spans="1:105" s="11" customFormat="1">
      <c r="A18" s="174" t="s">
        <v>1528</v>
      </c>
      <c r="L18" s="25"/>
      <c r="N18" s="125"/>
      <c r="Z18" s="25"/>
      <c r="AE18" s="36"/>
      <c r="AI18" s="25"/>
      <c r="AJ18" s="11" t="s">
        <v>60</v>
      </c>
      <c r="AK18" s="11" t="s">
        <v>22</v>
      </c>
      <c r="AL18" s="11" t="s">
        <v>22</v>
      </c>
      <c r="AM18" s="11" t="s">
        <v>26</v>
      </c>
      <c r="AN18" s="11" t="s">
        <v>22</v>
      </c>
      <c r="AO18" s="11" t="s">
        <v>22</v>
      </c>
      <c r="AP18" s="11" t="s">
        <v>22</v>
      </c>
      <c r="AQ18" s="11" t="s">
        <v>23</v>
      </c>
      <c r="AR18" s="11" t="s">
        <v>23</v>
      </c>
      <c r="AS18" s="11" t="s">
        <v>22</v>
      </c>
      <c r="AT18" s="11" t="s">
        <v>22</v>
      </c>
      <c r="AU18" s="84" t="s">
        <v>22</v>
      </c>
      <c r="AV18" s="11" t="s">
        <v>22</v>
      </c>
      <c r="AW18" s="11" t="s">
        <v>22</v>
      </c>
      <c r="AX18" s="11" t="s">
        <v>22</v>
      </c>
      <c r="AY18" s="11" t="s">
        <v>22</v>
      </c>
      <c r="AZ18" s="11" t="s">
        <v>22</v>
      </c>
      <c r="BA18" s="11" t="s">
        <v>22</v>
      </c>
      <c r="BB18" s="11" t="s">
        <v>22</v>
      </c>
      <c r="BC18" s="11" t="s">
        <v>22</v>
      </c>
      <c r="BD18" s="11" t="s">
        <v>22</v>
      </c>
      <c r="BE18" s="11" t="s">
        <v>22</v>
      </c>
      <c r="BF18" s="11" t="s">
        <v>22</v>
      </c>
      <c r="BG18" s="11" t="s">
        <v>22</v>
      </c>
      <c r="BH18" s="11" t="s">
        <v>22</v>
      </c>
      <c r="BI18" s="25" t="s">
        <v>22</v>
      </c>
      <c r="CD18" s="155"/>
      <c r="CH18" s="155"/>
      <c r="CV18" s="25"/>
      <c r="CZ18" s="25"/>
    </row>
    <row r="20" spans="1:105" s="94" customFormat="1">
      <c r="A20" s="93" t="s">
        <v>1542</v>
      </c>
      <c r="B20" s="94" t="s">
        <v>1539</v>
      </c>
      <c r="C20" s="94" t="s">
        <v>34</v>
      </c>
      <c r="D20" s="94" t="s">
        <v>2218</v>
      </c>
      <c r="E20" s="94" t="s">
        <v>10</v>
      </c>
      <c r="F20" s="94" t="s">
        <v>9</v>
      </c>
      <c r="G20" s="93" t="s">
        <v>1540</v>
      </c>
      <c r="H20" s="114" t="s">
        <v>1541</v>
      </c>
      <c r="I20" s="93" t="s">
        <v>1862</v>
      </c>
      <c r="J20" s="95" t="s">
        <v>1863</v>
      </c>
      <c r="K20" s="94" t="s">
        <v>1864</v>
      </c>
      <c r="L20" s="96">
        <v>44217</v>
      </c>
      <c r="M20" s="94" t="s">
        <v>528</v>
      </c>
      <c r="N20" s="126">
        <v>44025</v>
      </c>
      <c r="O20" s="94" t="s">
        <v>24</v>
      </c>
      <c r="P20" s="94" t="s">
        <v>24</v>
      </c>
      <c r="Q20" s="94" t="s">
        <v>236</v>
      </c>
      <c r="R20" s="94" t="s">
        <v>1543</v>
      </c>
      <c r="S20" s="94" t="s">
        <v>48</v>
      </c>
      <c r="T20" s="94" t="s">
        <v>23</v>
      </c>
      <c r="U20" s="94" t="s">
        <v>23</v>
      </c>
      <c r="V20" s="94">
        <v>375</v>
      </c>
      <c r="W20" s="94" t="s">
        <v>24</v>
      </c>
      <c r="X20" s="94" t="s">
        <v>135</v>
      </c>
      <c r="Y20" s="94" t="s">
        <v>1865</v>
      </c>
      <c r="Z20" s="98" t="s">
        <v>1866</v>
      </c>
      <c r="AA20" s="94" t="s">
        <v>1545</v>
      </c>
      <c r="AB20" s="94" t="s">
        <v>1544</v>
      </c>
      <c r="AC20" s="94" t="s">
        <v>127</v>
      </c>
      <c r="AD20" s="94" t="s">
        <v>1546</v>
      </c>
      <c r="AE20" s="99" t="s">
        <v>1547</v>
      </c>
      <c r="AF20" s="94" t="s">
        <v>137</v>
      </c>
      <c r="AG20" s="94" t="s">
        <v>452</v>
      </c>
      <c r="AH20" s="94" t="s">
        <v>452</v>
      </c>
      <c r="AI20" s="98" t="s">
        <v>22</v>
      </c>
      <c r="AJ20" s="94" t="s">
        <v>27</v>
      </c>
      <c r="AK20" s="94" t="s">
        <v>1551</v>
      </c>
      <c r="AL20" s="94">
        <v>1</v>
      </c>
      <c r="AM20" s="94" t="s">
        <v>1535</v>
      </c>
      <c r="AN20" s="94" t="s">
        <v>44</v>
      </c>
      <c r="AO20" s="97" t="s">
        <v>78</v>
      </c>
      <c r="AP20" s="97" t="s">
        <v>949</v>
      </c>
      <c r="AQ20" s="94" t="s">
        <v>23</v>
      </c>
      <c r="AR20" s="94" t="s">
        <v>23</v>
      </c>
      <c r="AS20" s="94" t="s">
        <v>487</v>
      </c>
      <c r="AT20" s="17" t="s">
        <v>62</v>
      </c>
      <c r="AU20" s="184" t="s">
        <v>1874</v>
      </c>
      <c r="AV20" s="94">
        <v>73</v>
      </c>
      <c r="AW20" s="94">
        <v>66</v>
      </c>
      <c r="AX20" s="94">
        <v>73</v>
      </c>
      <c r="AY20" s="102" t="s">
        <v>1553</v>
      </c>
      <c r="AZ20" s="94" t="str">
        <f t="shared" ref="AZ20" si="24">LEFT(AY20,FIND(" ", AY20)-1)</f>
        <v>500</v>
      </c>
      <c r="BA20" s="94" t="str">
        <f t="shared" ref="BA20" si="25">MID(LEFT(AY20,FIND("–",AY20)-1),FIND("(",AY20)+1,LEN(AY20))</f>
        <v>500</v>
      </c>
      <c r="BB20" s="94" t="str">
        <f t="shared" ref="BB20" si="26">MID(LEFT(AY20,FIND(")",AY20)-1),FIND("–",AY20)+1,LEN(AY20))</f>
        <v>500</v>
      </c>
      <c r="BC20" s="94">
        <v>73</v>
      </c>
      <c r="BD20" s="102" t="s">
        <v>1868</v>
      </c>
      <c r="BE20" s="94" t="str">
        <f t="shared" ref="BE20" si="27">LEFT(BD20,FIND(" ", BD20)-1)</f>
        <v>2,000.0</v>
      </c>
      <c r="BF20" s="94" t="str">
        <f t="shared" ref="BF20" si="28">MID(LEFT(BD20,FIND("–",BD20)-1),FIND("(",BD20)+1,LEN(BD20))</f>
        <v>1,654.6</v>
      </c>
      <c r="BG20" s="94" t="str">
        <f t="shared" ref="BG20" si="29">MID(LEFT(BD20,FIND(")",BD20)-1),FIND("–",BD20)+1,LEN(BD20))</f>
        <v>2,417.5</v>
      </c>
      <c r="BH20" s="94" t="s">
        <v>22</v>
      </c>
      <c r="BI20" s="98" t="s">
        <v>1901</v>
      </c>
      <c r="BJ20" s="94" t="s">
        <v>26</v>
      </c>
      <c r="BK20" s="94" t="s">
        <v>22</v>
      </c>
      <c r="BL20" s="94" t="s">
        <v>22</v>
      </c>
      <c r="BM20" s="94" t="s">
        <v>22</v>
      </c>
      <c r="BN20" s="94" t="s">
        <v>22</v>
      </c>
      <c r="BO20" s="94" t="s">
        <v>22</v>
      </c>
      <c r="BP20" s="94" t="s">
        <v>22</v>
      </c>
      <c r="BQ20" s="94" t="s">
        <v>22</v>
      </c>
      <c r="BR20" s="94" t="s">
        <v>22</v>
      </c>
      <c r="BS20" s="94" t="s">
        <v>22</v>
      </c>
      <c r="BT20" s="94" t="s">
        <v>22</v>
      </c>
      <c r="BU20" s="94" t="s">
        <v>22</v>
      </c>
      <c r="BV20" s="94" t="s">
        <v>22</v>
      </c>
      <c r="BW20" s="94" t="s">
        <v>22</v>
      </c>
      <c r="BX20" s="94" t="s">
        <v>22</v>
      </c>
      <c r="BY20" s="94" t="s">
        <v>22</v>
      </c>
      <c r="BZ20" s="94" t="s">
        <v>22</v>
      </c>
      <c r="CA20" s="94" t="s">
        <v>22</v>
      </c>
      <c r="CB20" s="94" t="s">
        <v>22</v>
      </c>
      <c r="CC20" s="94" t="s">
        <v>22</v>
      </c>
      <c r="CD20" s="103" t="s">
        <v>22</v>
      </c>
      <c r="CE20" s="94" t="s">
        <v>22</v>
      </c>
      <c r="CF20" s="94" t="s">
        <v>22</v>
      </c>
      <c r="CG20" s="94" t="s">
        <v>22</v>
      </c>
      <c r="CH20" s="103" t="s">
        <v>26</v>
      </c>
      <c r="CI20" s="94" t="s">
        <v>22</v>
      </c>
      <c r="CJ20" s="94" t="s">
        <v>22</v>
      </c>
      <c r="CK20" s="94" t="s">
        <v>22</v>
      </c>
      <c r="CL20" s="94" t="s">
        <v>22</v>
      </c>
      <c r="CM20" s="94" t="s">
        <v>22</v>
      </c>
      <c r="CN20" s="94" t="s">
        <v>22</v>
      </c>
      <c r="CO20" s="94" t="s">
        <v>22</v>
      </c>
      <c r="CP20" s="94" t="s">
        <v>22</v>
      </c>
      <c r="CQ20" s="94" t="s">
        <v>22</v>
      </c>
      <c r="CR20" s="94" t="s">
        <v>22</v>
      </c>
      <c r="CS20" s="94" t="s">
        <v>22</v>
      </c>
      <c r="CT20" s="94" t="s">
        <v>22</v>
      </c>
      <c r="CU20" s="94" t="s">
        <v>22</v>
      </c>
      <c r="CV20" s="98" t="s">
        <v>22</v>
      </c>
      <c r="CW20" s="103" t="s">
        <v>1552</v>
      </c>
      <c r="CX20" s="94" t="s">
        <v>22</v>
      </c>
      <c r="CY20" s="94" t="s">
        <v>1558</v>
      </c>
      <c r="CZ20" s="98" t="s">
        <v>1262</v>
      </c>
      <c r="DA20" s="94" t="s">
        <v>68</v>
      </c>
    </row>
    <row r="21" spans="1:105" s="11" customFormat="1">
      <c r="A21" s="174" t="s">
        <v>1542</v>
      </c>
      <c r="G21" s="12"/>
      <c r="H21" s="14"/>
      <c r="I21" s="10"/>
      <c r="J21" s="14"/>
      <c r="L21" s="24"/>
      <c r="N21" s="125"/>
      <c r="Z21" s="25"/>
      <c r="AE21" s="36"/>
      <c r="AI21" s="25"/>
      <c r="AJ21" s="11" t="s">
        <v>27</v>
      </c>
      <c r="AK21" s="11" t="s">
        <v>1548</v>
      </c>
      <c r="AL21" s="11">
        <v>2</v>
      </c>
      <c r="AM21" s="11" t="s">
        <v>1535</v>
      </c>
      <c r="AN21" s="11" t="s">
        <v>44</v>
      </c>
      <c r="AO21" s="17" t="s">
        <v>78</v>
      </c>
      <c r="AP21" s="17" t="s">
        <v>949</v>
      </c>
      <c r="AQ21" s="11" t="s">
        <v>23</v>
      </c>
      <c r="AR21" s="11" t="s">
        <v>23</v>
      </c>
      <c r="AS21" s="11" t="s">
        <v>487</v>
      </c>
      <c r="AT21" s="17" t="s">
        <v>62</v>
      </c>
      <c r="AU21" s="178" t="s">
        <v>1872</v>
      </c>
      <c r="AV21" s="11">
        <v>99</v>
      </c>
      <c r="AW21" s="11">
        <v>94</v>
      </c>
      <c r="AX21" s="11">
        <v>99</v>
      </c>
      <c r="AY21" s="58" t="s">
        <v>1553</v>
      </c>
      <c r="AZ21" s="11" t="str">
        <f>LEFT(AY21,FIND(" ", AY21)-1)</f>
        <v>500</v>
      </c>
      <c r="BA21" s="11" t="str">
        <f>MID(LEFT(AY21,FIND("–",AY21)-1),FIND("(",AY21)+1,LEN(AY21))</f>
        <v>500</v>
      </c>
      <c r="BB21" s="11" t="str">
        <f>MID(LEFT(AY21,FIND(")",AY21)-1),FIND("–",AY21)+1,LEN(AY21))</f>
        <v>500</v>
      </c>
      <c r="BC21" s="11">
        <v>99</v>
      </c>
      <c r="BD21" s="58" t="s">
        <v>1867</v>
      </c>
      <c r="BE21" s="11" t="str">
        <f>LEFT(BD21,FIND(" ", BD21)-1)</f>
        <v>4,955.7</v>
      </c>
      <c r="BF21" s="11" t="str">
        <f>MID(LEFT(BD21,FIND("–",BD21)-1),FIND("(",BD21)+1,LEN(BD21))</f>
        <v>4,192.9</v>
      </c>
      <c r="BG21" s="11" t="str">
        <f>MID(LEFT(BD21,FIND(")",BD21)-1),FIND("–",BD21)+1,LEN(BD21))</f>
        <v>5857.3</v>
      </c>
      <c r="BH21" s="11" t="s">
        <v>22</v>
      </c>
      <c r="BI21" s="25" t="s">
        <v>22</v>
      </c>
      <c r="CD21" s="155"/>
      <c r="CH21" s="155"/>
      <c r="CV21" s="25"/>
      <c r="CW21" s="11" t="s">
        <v>1557</v>
      </c>
      <c r="CZ21" s="25"/>
    </row>
    <row r="22" spans="1:105" s="11" customFormat="1">
      <c r="A22" s="174" t="s">
        <v>1542</v>
      </c>
      <c r="L22" s="25"/>
      <c r="N22" s="125"/>
      <c r="Z22" s="25"/>
      <c r="AE22" s="36"/>
      <c r="AI22" s="25"/>
      <c r="AJ22" s="11" t="s">
        <v>27</v>
      </c>
      <c r="AK22" s="11" t="s">
        <v>1549</v>
      </c>
      <c r="AL22" s="11">
        <v>3</v>
      </c>
      <c r="AM22" s="11" t="s">
        <v>1535</v>
      </c>
      <c r="AN22" s="11" t="s">
        <v>44</v>
      </c>
      <c r="AO22" s="17" t="s">
        <v>78</v>
      </c>
      <c r="AP22" s="17" t="s">
        <v>949</v>
      </c>
      <c r="AQ22" s="11" t="s">
        <v>23</v>
      </c>
      <c r="AR22" s="11" t="s">
        <v>23</v>
      </c>
      <c r="AS22" s="11" t="s">
        <v>487</v>
      </c>
      <c r="AT22" s="17" t="s">
        <v>62</v>
      </c>
      <c r="AU22" s="178" t="s">
        <v>850</v>
      </c>
      <c r="AV22" s="11">
        <v>99</v>
      </c>
      <c r="AW22" s="11">
        <v>93</v>
      </c>
      <c r="AX22" s="11">
        <v>99</v>
      </c>
      <c r="AY22" s="58" t="s">
        <v>1553</v>
      </c>
      <c r="AZ22" s="11" t="str">
        <f>LEFT(AY22,FIND(" ", AY22)-1)</f>
        <v>500</v>
      </c>
      <c r="BA22" s="11" t="str">
        <f>MID(LEFT(AY22,FIND("–",AY22)-1),FIND("(",AY22)+1,LEN(AY22))</f>
        <v>500</v>
      </c>
      <c r="BB22" s="11" t="str">
        <f>MID(LEFT(AY22,FIND(")",AY22)-1),FIND("–",AY22)+1,LEN(AY22))</f>
        <v>500</v>
      </c>
      <c r="BC22" s="11">
        <v>99</v>
      </c>
      <c r="BD22" s="58" t="s">
        <v>1869</v>
      </c>
      <c r="BE22" s="11" t="str">
        <f>LEFT(BD22,FIND(" ", BD22)-1)</f>
        <v>5,771.1</v>
      </c>
      <c r="BF22" s="11" t="str">
        <f>MID(LEFT(BD22,FIND("–",BD22)-1),FIND("(",BD22)+1,LEN(BD22))</f>
        <v>4,793.6</v>
      </c>
      <c r="BG22" s="11" t="str">
        <f>MID(LEFT(BD22,FIND(")",BD22)-1),FIND("–",BD22)+1,LEN(BD22))</f>
        <v>6,948.0</v>
      </c>
      <c r="BH22" s="11" t="s">
        <v>22</v>
      </c>
      <c r="BI22" s="25" t="s">
        <v>22</v>
      </c>
      <c r="CD22" s="155"/>
      <c r="CH22" s="155"/>
      <c r="CV22" s="25"/>
      <c r="CW22" s="11" t="s">
        <v>1554</v>
      </c>
      <c r="CZ22" s="25"/>
    </row>
    <row r="23" spans="1:105" s="11" customFormat="1">
      <c r="A23" s="174" t="s">
        <v>1542</v>
      </c>
      <c r="L23" s="25"/>
      <c r="N23" s="125"/>
      <c r="Z23" s="25"/>
      <c r="AE23" s="36"/>
      <c r="AI23" s="25"/>
      <c r="AJ23" s="11" t="s">
        <v>27</v>
      </c>
      <c r="AK23" s="11" t="s">
        <v>1550</v>
      </c>
      <c r="AL23" s="11">
        <v>4</v>
      </c>
      <c r="AM23" s="11" t="s">
        <v>1535</v>
      </c>
      <c r="AN23" s="11" t="s">
        <v>44</v>
      </c>
      <c r="AO23" s="17" t="s">
        <v>78</v>
      </c>
      <c r="AP23" s="17" t="s">
        <v>949</v>
      </c>
      <c r="AQ23" s="11" t="s">
        <v>23</v>
      </c>
      <c r="AR23" s="11" t="s">
        <v>23</v>
      </c>
      <c r="AS23" s="11" t="s">
        <v>487</v>
      </c>
      <c r="AT23" s="17" t="s">
        <v>62</v>
      </c>
      <c r="AU23" s="178" t="s">
        <v>1873</v>
      </c>
      <c r="AV23" s="11">
        <v>93</v>
      </c>
      <c r="AW23" s="11">
        <v>98</v>
      </c>
      <c r="AX23" s="11">
        <v>93</v>
      </c>
      <c r="AY23" s="58" t="s">
        <v>1553</v>
      </c>
      <c r="AZ23" s="11" t="str">
        <f>LEFT(AY23,FIND(" ", AY23)-1)</f>
        <v>500</v>
      </c>
      <c r="BA23" s="11" t="str">
        <f>MID(LEFT(AY23,FIND("–",AY23)-1),FIND("(",AY23)+1,LEN(AY23))</f>
        <v>500</v>
      </c>
      <c r="BB23" s="11" t="str">
        <f>MID(LEFT(AY23,FIND(")",AY23)-1),FIND("–",AY23)+1,LEN(AY23))</f>
        <v>500</v>
      </c>
      <c r="BC23" s="11">
        <v>93</v>
      </c>
      <c r="BD23" s="58" t="s">
        <v>1870</v>
      </c>
      <c r="BE23" s="11" t="str">
        <f>LEFT(BD23,FIND(" ", BD23)-1)</f>
        <v>6,286.1</v>
      </c>
      <c r="BF23" s="11" t="str">
        <f>MID(LEFT(BD23,FIND("–",BD23)-1),FIND("(",BD23)+1,LEN(BD23))</f>
        <v>5,339.4</v>
      </c>
      <c r="BG23" s="11" t="str">
        <f>MID(LEFT(BD23,FIND(")",BD23)-1),FIND("–",BD23)+1,LEN(BD23))</f>
        <v>7,400.8</v>
      </c>
      <c r="BH23" s="11" t="s">
        <v>22</v>
      </c>
      <c r="BI23" s="25" t="s">
        <v>22</v>
      </c>
      <c r="CD23" s="155"/>
      <c r="CH23" s="155"/>
      <c r="CV23" s="25"/>
      <c r="CW23" s="11" t="s">
        <v>553</v>
      </c>
      <c r="CZ23" s="25"/>
    </row>
    <row r="24" spans="1:105" s="11" customFormat="1">
      <c r="A24" s="174" t="s">
        <v>1542</v>
      </c>
      <c r="G24" s="12"/>
      <c r="H24" s="14"/>
      <c r="I24" s="10"/>
      <c r="J24" s="14"/>
      <c r="L24" s="24"/>
      <c r="N24" s="125"/>
      <c r="Z24" s="25"/>
      <c r="AE24" s="36"/>
      <c r="AI24" s="25"/>
      <c r="AJ24" s="11" t="s">
        <v>27</v>
      </c>
      <c r="AK24" s="11" t="s">
        <v>1551</v>
      </c>
      <c r="AL24" s="11">
        <v>1</v>
      </c>
      <c r="AM24" s="17" t="s">
        <v>344</v>
      </c>
      <c r="AN24" s="11" t="s">
        <v>1555</v>
      </c>
      <c r="AO24" s="11" t="s">
        <v>420</v>
      </c>
      <c r="AP24" s="11" t="s">
        <v>946</v>
      </c>
      <c r="AQ24" s="11" t="s">
        <v>23</v>
      </c>
      <c r="AR24" s="11" t="s">
        <v>23</v>
      </c>
      <c r="AS24" s="11" t="s">
        <v>487</v>
      </c>
      <c r="AT24" s="17" t="s">
        <v>62</v>
      </c>
      <c r="AU24" s="78" t="s">
        <v>1871</v>
      </c>
      <c r="AV24" s="11">
        <v>73</v>
      </c>
      <c r="AW24" s="183">
        <v>8</v>
      </c>
      <c r="AX24" s="11">
        <v>73</v>
      </c>
      <c r="AY24" s="58" t="s">
        <v>1877</v>
      </c>
      <c r="AZ24" s="11" t="str">
        <f t="shared" ref="AZ24" si="30">LEFT(AY24,FIND(" ", AY24)-1)</f>
        <v>6.1</v>
      </c>
      <c r="BA24" s="11" t="str">
        <f t="shared" ref="BA24" si="31">MID(LEFT(AY24,FIND("–",AY24)-1),FIND("(",AY24)+1,LEN(AY24))</f>
        <v>5.8</v>
      </c>
      <c r="BB24" s="11" t="str">
        <f t="shared" ref="BB24" si="32">MID(LEFT(AY24,FIND(")",AY24)-1),FIND("–",AY24)+1,LEN(AY24))</f>
        <v>6.4</v>
      </c>
      <c r="BC24" s="11">
        <v>73</v>
      </c>
      <c r="BD24" s="58" t="s">
        <v>1876</v>
      </c>
      <c r="BE24" s="11" t="str">
        <f t="shared" ref="BE24:BE27" si="33">LEFT(BD24,FIND(" ", BD24)-1)</f>
        <v>7.2</v>
      </c>
      <c r="BF24" s="11" t="str">
        <f t="shared" ref="BF24:BF27" si="34">MID(LEFT(BD24,FIND("–",BD24)-1),FIND("(",BD24)+1,LEN(BD24))</f>
        <v>6.4</v>
      </c>
      <c r="BG24" s="11" t="str">
        <f t="shared" ref="BG24:BG27" si="35">MID(LEFT(BD24,FIND(")",BD24)-1),FIND("–",BD24)+1,LEN(BD24))</f>
        <v>8.1</v>
      </c>
      <c r="BH24" s="11" t="s">
        <v>22</v>
      </c>
      <c r="BI24" s="25" t="s">
        <v>22</v>
      </c>
      <c r="CD24" s="155"/>
      <c r="CH24" s="155"/>
      <c r="CV24" s="25"/>
      <c r="CW24" s="11" t="s">
        <v>1902</v>
      </c>
      <c r="CZ24" s="25"/>
    </row>
    <row r="25" spans="1:105" s="11" customFormat="1">
      <c r="A25" s="174" t="s">
        <v>1542</v>
      </c>
      <c r="L25" s="25"/>
      <c r="N25" s="125"/>
      <c r="Z25" s="25"/>
      <c r="AE25" s="36"/>
      <c r="AI25" s="25"/>
      <c r="AJ25" s="11" t="s">
        <v>27</v>
      </c>
      <c r="AK25" s="11" t="s">
        <v>1548</v>
      </c>
      <c r="AL25" s="11">
        <v>2</v>
      </c>
      <c r="AM25" s="17" t="s">
        <v>344</v>
      </c>
      <c r="AN25" s="11" t="s">
        <v>1555</v>
      </c>
      <c r="AO25" s="11" t="s">
        <v>420</v>
      </c>
      <c r="AP25" s="11" t="s">
        <v>946</v>
      </c>
      <c r="AQ25" s="11" t="s">
        <v>23</v>
      </c>
      <c r="AR25" s="11" t="s">
        <v>23</v>
      </c>
      <c r="AS25" s="11" t="s">
        <v>487</v>
      </c>
      <c r="AT25" s="17" t="s">
        <v>62</v>
      </c>
      <c r="AU25" s="78" t="s">
        <v>1807</v>
      </c>
      <c r="AV25" s="11">
        <v>99</v>
      </c>
      <c r="AW25" s="183">
        <v>88</v>
      </c>
      <c r="AX25" s="11">
        <v>99</v>
      </c>
      <c r="AY25" s="58" t="s">
        <v>1878</v>
      </c>
      <c r="AZ25" s="11" t="str">
        <f>LEFT(AY25,FIND(" ", AY25)-1)</f>
        <v>6.2</v>
      </c>
      <c r="BA25" s="11" t="str">
        <f>MID(LEFT(AY25,FIND("–",AY25)-1),FIND("(",AY25)+1,LEN(AY25))</f>
        <v>5.9</v>
      </c>
      <c r="BB25" s="11" t="str">
        <f>MID(LEFT(AY25,FIND(")",AY25)-1),FIND("–",AY25)+1,LEN(AY25))</f>
        <v>6.5</v>
      </c>
      <c r="BC25" s="11">
        <v>99</v>
      </c>
      <c r="BD25" s="58" t="s">
        <v>1875</v>
      </c>
      <c r="BE25" s="11" t="str">
        <f t="shared" si="33"/>
        <v>61.7</v>
      </c>
      <c r="BF25" s="11" t="str">
        <f t="shared" si="34"/>
        <v>49.5</v>
      </c>
      <c r="BG25" s="11" t="str">
        <f t="shared" si="35"/>
        <v>76.9</v>
      </c>
      <c r="BH25" s="11" t="s">
        <v>22</v>
      </c>
      <c r="BI25" s="25" t="s">
        <v>22</v>
      </c>
      <c r="CD25" s="155"/>
      <c r="CH25" s="155"/>
      <c r="CV25" s="25"/>
      <c r="CZ25" s="25"/>
    </row>
    <row r="26" spans="1:105" s="11" customFormat="1">
      <c r="A26" s="174" t="s">
        <v>1542</v>
      </c>
      <c r="L26" s="25"/>
      <c r="N26" s="125"/>
      <c r="Z26" s="25"/>
      <c r="AE26" s="36"/>
      <c r="AI26" s="25"/>
      <c r="AJ26" s="11" t="s">
        <v>27</v>
      </c>
      <c r="AK26" s="11" t="s">
        <v>1549</v>
      </c>
      <c r="AL26" s="11">
        <v>3</v>
      </c>
      <c r="AM26" s="17" t="s">
        <v>344</v>
      </c>
      <c r="AN26" s="11" t="s">
        <v>1555</v>
      </c>
      <c r="AO26" s="11" t="s">
        <v>420</v>
      </c>
      <c r="AP26" s="11" t="s">
        <v>946</v>
      </c>
      <c r="AQ26" s="11" t="s">
        <v>23</v>
      </c>
      <c r="AR26" s="11" t="s">
        <v>23</v>
      </c>
      <c r="AS26" s="11" t="s">
        <v>487</v>
      </c>
      <c r="AT26" s="17" t="s">
        <v>62</v>
      </c>
      <c r="AU26" s="78" t="s">
        <v>976</v>
      </c>
      <c r="AV26" s="11">
        <v>99</v>
      </c>
      <c r="AW26" s="183">
        <v>92</v>
      </c>
      <c r="AX26" s="11">
        <v>99</v>
      </c>
      <c r="AY26" s="58" t="s">
        <v>1879</v>
      </c>
      <c r="AZ26" s="11" t="str">
        <f>LEFT(AY26,FIND(" ", AY26)-1)</f>
        <v>6.0</v>
      </c>
      <c r="BA26" s="11" t="str">
        <f>MID(LEFT(AY26,FIND("–",AY26)-1),FIND("(",AY26)+1,LEN(AY26))</f>
        <v>5.8</v>
      </c>
      <c r="BB26" s="11" t="str">
        <f>MID(LEFT(AY26,FIND(")",AY26)-1),FIND("–",AY26)+1,LEN(AY26))</f>
        <v>6.2</v>
      </c>
      <c r="BC26" s="11">
        <v>99</v>
      </c>
      <c r="BD26" s="58" t="s">
        <v>1881</v>
      </c>
      <c r="BE26" s="11" t="str">
        <f t="shared" si="33"/>
        <v>66.4</v>
      </c>
      <c r="BF26" s="11" t="str">
        <f t="shared" si="34"/>
        <v>53.4</v>
      </c>
      <c r="BG26" s="11" t="str">
        <f t="shared" si="35"/>
        <v>82.4</v>
      </c>
      <c r="BH26" s="11" t="s">
        <v>22</v>
      </c>
      <c r="BI26" s="25" t="s">
        <v>22</v>
      </c>
      <c r="CD26" s="155"/>
      <c r="CH26" s="155"/>
      <c r="CV26" s="25"/>
      <c r="CZ26" s="25"/>
    </row>
    <row r="27" spans="1:105" s="11" customFormat="1">
      <c r="A27" s="174" t="s">
        <v>1542</v>
      </c>
      <c r="L27" s="25"/>
      <c r="N27" s="125"/>
      <c r="Z27" s="25"/>
      <c r="AE27" s="36"/>
      <c r="AI27" s="25"/>
      <c r="AJ27" s="11" t="s">
        <v>27</v>
      </c>
      <c r="AK27" s="11" t="s">
        <v>1550</v>
      </c>
      <c r="AL27" s="11">
        <v>4</v>
      </c>
      <c r="AM27" s="17" t="s">
        <v>344</v>
      </c>
      <c r="AN27" s="11" t="s">
        <v>1555</v>
      </c>
      <c r="AO27" s="11" t="s">
        <v>420</v>
      </c>
      <c r="AP27" s="11" t="s">
        <v>946</v>
      </c>
      <c r="AQ27" s="11" t="s">
        <v>23</v>
      </c>
      <c r="AR27" s="11" t="s">
        <v>23</v>
      </c>
      <c r="AS27" s="11" t="s">
        <v>487</v>
      </c>
      <c r="AT27" s="17" t="s">
        <v>62</v>
      </c>
      <c r="AU27" s="78" t="s">
        <v>1817</v>
      </c>
      <c r="AV27" s="11">
        <v>93</v>
      </c>
      <c r="AW27" s="183">
        <v>83</v>
      </c>
      <c r="AX27" s="11">
        <v>93</v>
      </c>
      <c r="AY27" s="58" t="s">
        <v>1880</v>
      </c>
      <c r="AZ27" s="11" t="str">
        <f t="shared" ref="AZ27" si="36">LEFT(AY27,FIND(" ", AY27)-1)</f>
        <v>6.0</v>
      </c>
      <c r="BA27" s="11" t="str">
        <f t="shared" ref="BA27" si="37">MID(LEFT(AY27,FIND("–",AY27)-1),FIND("(",AY27)+1,LEN(AY27))</f>
        <v>5.8</v>
      </c>
      <c r="BB27" s="11" t="str">
        <f t="shared" ref="BB27" si="38">MID(LEFT(AY27,FIND(")",AY27)-1),FIND("–",AY27)+1,LEN(AY27))</f>
        <v>6.1</v>
      </c>
      <c r="BC27" s="11">
        <v>93</v>
      </c>
      <c r="BD27" s="58" t="s">
        <v>1882</v>
      </c>
      <c r="BE27" s="11" t="str">
        <f t="shared" si="33"/>
        <v>48.0</v>
      </c>
      <c r="BF27" s="11" t="str">
        <f t="shared" si="34"/>
        <v>37.7</v>
      </c>
      <c r="BG27" s="11" t="str">
        <f t="shared" si="35"/>
        <v>61.1</v>
      </c>
      <c r="BH27" s="11" t="s">
        <v>22</v>
      </c>
      <c r="BI27" s="25" t="s">
        <v>22</v>
      </c>
      <c r="CD27" s="155"/>
      <c r="CH27" s="155"/>
      <c r="CV27" s="25"/>
      <c r="CZ27" s="25"/>
    </row>
    <row r="28" spans="1:105" s="109" customFormat="1">
      <c r="A28" s="116" t="s">
        <v>1542</v>
      </c>
      <c r="L28" s="110"/>
      <c r="N28" s="131"/>
      <c r="Z28" s="110"/>
      <c r="AE28" s="169"/>
      <c r="AI28" s="110"/>
      <c r="AJ28" s="109" t="s">
        <v>60</v>
      </c>
      <c r="AK28" s="109" t="s">
        <v>1551</v>
      </c>
      <c r="AL28" s="109">
        <v>1</v>
      </c>
      <c r="AM28" s="109" t="s">
        <v>1559</v>
      </c>
      <c r="AN28" s="109" t="s">
        <v>1556</v>
      </c>
      <c r="AO28" s="11" t="s">
        <v>152</v>
      </c>
      <c r="AP28" s="11" t="s">
        <v>960</v>
      </c>
      <c r="AQ28" s="11" t="s">
        <v>23</v>
      </c>
      <c r="AR28" s="11" t="s">
        <v>24</v>
      </c>
      <c r="AS28" s="11" t="s">
        <v>487</v>
      </c>
      <c r="AT28" s="109" t="s">
        <v>22</v>
      </c>
      <c r="AU28" s="172" t="s">
        <v>22</v>
      </c>
      <c r="AV28" s="109" t="s">
        <v>22</v>
      </c>
      <c r="AW28" s="109" t="s">
        <v>22</v>
      </c>
      <c r="AX28" s="109">
        <v>4</v>
      </c>
      <c r="AY28" s="58" t="s">
        <v>1883</v>
      </c>
      <c r="AZ28" s="109" t="s">
        <v>22</v>
      </c>
      <c r="BA28" s="109" t="s">
        <v>22</v>
      </c>
      <c r="BB28" s="109" t="s">
        <v>22</v>
      </c>
      <c r="BC28" s="109">
        <v>6</v>
      </c>
      <c r="BD28" s="58" t="s">
        <v>1887</v>
      </c>
      <c r="BE28" s="11" t="str">
        <f t="shared" ref="BE28:BE31" si="39">LEFT(BD28,FIND(" ", BD28)-1)</f>
        <v>3.0</v>
      </c>
      <c r="BF28" s="11" t="str">
        <f t="shared" ref="BF28:BF31" si="40">MID(LEFT(BD28,FIND("–",BD28)-1),FIND("(",BD28)+1,LEN(BD28))</f>
        <v>1.0</v>
      </c>
      <c r="BG28" s="11" t="str">
        <f t="shared" ref="BG28:BG31" si="41">MID(LEFT(BD28,FIND(")",BD28)-1),FIND("–",BD28)+1,LEN(BD28))</f>
        <v>23.0</v>
      </c>
      <c r="BH28" s="11" t="s">
        <v>22</v>
      </c>
      <c r="BI28" s="25" t="s">
        <v>22</v>
      </c>
      <c r="CD28" s="160"/>
      <c r="CH28" s="160"/>
      <c r="CV28" s="110"/>
      <c r="CZ28" s="110"/>
    </row>
    <row r="29" spans="1:105" s="109" customFormat="1">
      <c r="A29" s="116" t="s">
        <v>1542</v>
      </c>
      <c r="L29" s="110"/>
      <c r="N29" s="131"/>
      <c r="Z29" s="111"/>
      <c r="AE29" s="110"/>
      <c r="AI29" s="110"/>
      <c r="AJ29" s="109" t="s">
        <v>60</v>
      </c>
      <c r="AK29" s="109" t="s">
        <v>1548</v>
      </c>
      <c r="AL29" s="109">
        <v>2</v>
      </c>
      <c r="AM29" s="109" t="s">
        <v>1559</v>
      </c>
      <c r="AN29" s="109" t="s">
        <v>1556</v>
      </c>
      <c r="AO29" s="11" t="s">
        <v>152</v>
      </c>
      <c r="AP29" s="11" t="s">
        <v>960</v>
      </c>
      <c r="AQ29" s="11" t="s">
        <v>23</v>
      </c>
      <c r="AR29" s="11" t="s">
        <v>24</v>
      </c>
      <c r="AS29" s="11" t="s">
        <v>487</v>
      </c>
      <c r="AT29" s="109" t="s">
        <v>22</v>
      </c>
      <c r="AU29" s="172" t="s">
        <v>22</v>
      </c>
      <c r="AV29" s="109" t="s">
        <v>22</v>
      </c>
      <c r="AW29" s="109" t="s">
        <v>22</v>
      </c>
      <c r="AX29" s="109">
        <v>8</v>
      </c>
      <c r="AY29" s="58" t="s">
        <v>1884</v>
      </c>
      <c r="AZ29" s="109" t="s">
        <v>22</v>
      </c>
      <c r="BA29" s="109" t="s">
        <v>22</v>
      </c>
      <c r="BB29" s="109" t="s">
        <v>22</v>
      </c>
      <c r="BC29" s="109">
        <v>13</v>
      </c>
      <c r="BD29" s="58" t="s">
        <v>1888</v>
      </c>
      <c r="BE29" s="11" t="str">
        <f t="shared" si="39"/>
        <v>105</v>
      </c>
      <c r="BF29" s="11" t="str">
        <f t="shared" si="40"/>
        <v>8.5</v>
      </c>
      <c r="BG29" s="11" t="str">
        <f t="shared" si="41"/>
        <v>166.0</v>
      </c>
      <c r="BH29" s="11" t="s">
        <v>22</v>
      </c>
      <c r="BI29" s="25" t="s">
        <v>22</v>
      </c>
      <c r="CD29" s="160"/>
      <c r="CH29" s="160"/>
      <c r="CV29" s="110"/>
      <c r="CZ29" s="110"/>
    </row>
    <row r="30" spans="1:105" s="109" customFormat="1">
      <c r="A30" s="116" t="s">
        <v>1542</v>
      </c>
      <c r="L30" s="110"/>
      <c r="N30" s="131"/>
      <c r="Z30" s="111"/>
      <c r="AE30" s="110"/>
      <c r="AI30" s="110"/>
      <c r="AJ30" s="109" t="s">
        <v>60</v>
      </c>
      <c r="AK30" s="109" t="s">
        <v>1549</v>
      </c>
      <c r="AL30" s="109">
        <v>3</v>
      </c>
      <c r="AM30" s="109" t="s">
        <v>1559</v>
      </c>
      <c r="AN30" s="109" t="s">
        <v>1556</v>
      </c>
      <c r="AO30" s="11" t="s">
        <v>152</v>
      </c>
      <c r="AP30" s="11" t="s">
        <v>960</v>
      </c>
      <c r="AQ30" s="11" t="s">
        <v>23</v>
      </c>
      <c r="AR30" s="11" t="s">
        <v>24</v>
      </c>
      <c r="AS30" s="11" t="s">
        <v>487</v>
      </c>
      <c r="AT30" s="109" t="s">
        <v>22</v>
      </c>
      <c r="AU30" s="172" t="s">
        <v>22</v>
      </c>
      <c r="AV30" s="109" t="s">
        <v>22</v>
      </c>
      <c r="AW30" s="109" t="s">
        <v>22</v>
      </c>
      <c r="AX30" s="109">
        <v>11</v>
      </c>
      <c r="AY30" s="58" t="s">
        <v>1885</v>
      </c>
      <c r="AZ30" s="109" t="s">
        <v>22</v>
      </c>
      <c r="BA30" s="109" t="s">
        <v>22</v>
      </c>
      <c r="BB30" s="109" t="s">
        <v>22</v>
      </c>
      <c r="BC30" s="109">
        <v>14</v>
      </c>
      <c r="BD30" s="58" t="s">
        <v>1889</v>
      </c>
      <c r="BE30" s="11" t="str">
        <f t="shared" si="39"/>
        <v>55.0</v>
      </c>
      <c r="BF30" s="11" t="str">
        <f t="shared" si="40"/>
        <v>22.0</v>
      </c>
      <c r="BG30" s="11" t="str">
        <f t="shared" si="41"/>
        <v>173.8</v>
      </c>
      <c r="BH30" s="11" t="s">
        <v>22</v>
      </c>
      <c r="BI30" s="25" t="s">
        <v>22</v>
      </c>
      <c r="CD30" s="160"/>
      <c r="CH30" s="160"/>
      <c r="CV30" s="110"/>
      <c r="CZ30" s="110"/>
    </row>
    <row r="31" spans="1:105" s="109" customFormat="1">
      <c r="A31" s="116" t="s">
        <v>1542</v>
      </c>
      <c r="L31" s="110"/>
      <c r="N31" s="131"/>
      <c r="Z31" s="111"/>
      <c r="AE31" s="110"/>
      <c r="AI31" s="110"/>
      <c r="AJ31" s="109" t="s">
        <v>60</v>
      </c>
      <c r="AK31" s="109" t="s">
        <v>1550</v>
      </c>
      <c r="AL31" s="109">
        <v>4</v>
      </c>
      <c r="AM31" s="109" t="s">
        <v>1559</v>
      </c>
      <c r="AN31" s="109" t="s">
        <v>1556</v>
      </c>
      <c r="AO31" s="11" t="s">
        <v>152</v>
      </c>
      <c r="AP31" s="11" t="s">
        <v>960</v>
      </c>
      <c r="AQ31" s="11" t="s">
        <v>23</v>
      </c>
      <c r="AR31" s="11" t="s">
        <v>24</v>
      </c>
      <c r="AS31" s="11" t="s">
        <v>487</v>
      </c>
      <c r="AT31" s="109" t="s">
        <v>22</v>
      </c>
      <c r="AU31" s="172" t="s">
        <v>22</v>
      </c>
      <c r="AV31" s="109" t="s">
        <v>22</v>
      </c>
      <c r="AW31" s="109" t="s">
        <v>22</v>
      </c>
      <c r="AX31" s="109">
        <v>12</v>
      </c>
      <c r="AY31" s="58" t="s">
        <v>1886</v>
      </c>
      <c r="AZ31" s="109" t="s">
        <v>22</v>
      </c>
      <c r="BA31" s="109" t="s">
        <v>22</v>
      </c>
      <c r="BB31" s="109" t="s">
        <v>22</v>
      </c>
      <c r="BC31" s="109">
        <v>14</v>
      </c>
      <c r="BD31" s="58" t="s">
        <v>1890</v>
      </c>
      <c r="BE31" s="11" t="str">
        <f t="shared" si="39"/>
        <v>31.5</v>
      </c>
      <c r="BF31" s="11" t="str">
        <f t="shared" si="40"/>
        <v>16.0</v>
      </c>
      <c r="BG31" s="11" t="str">
        <f t="shared" si="41"/>
        <v>121.0</v>
      </c>
      <c r="BH31" s="11" t="s">
        <v>22</v>
      </c>
      <c r="BI31" s="25" t="s">
        <v>22</v>
      </c>
      <c r="CD31" s="160"/>
      <c r="CH31" s="160"/>
      <c r="CV31" s="110"/>
      <c r="CZ31" s="110"/>
    </row>
    <row r="32" spans="1:105" s="109" customFormat="1">
      <c r="A32" s="116" t="s">
        <v>1542</v>
      </c>
      <c r="L32" s="110"/>
      <c r="N32" s="131"/>
      <c r="Z32" s="111"/>
      <c r="AE32" s="110"/>
      <c r="AI32" s="110"/>
      <c r="AJ32" s="109" t="s">
        <v>60</v>
      </c>
      <c r="AK32" s="109" t="s">
        <v>1551</v>
      </c>
      <c r="AL32" s="109">
        <v>1</v>
      </c>
      <c r="AM32" s="11" t="s">
        <v>553</v>
      </c>
      <c r="AN32" s="107" t="s">
        <v>2210</v>
      </c>
      <c r="AO32" s="11" t="s">
        <v>1899</v>
      </c>
      <c r="AP32" s="11" t="s">
        <v>1899</v>
      </c>
      <c r="AQ32" s="11" t="s">
        <v>23</v>
      </c>
      <c r="AR32" s="11" t="s">
        <v>24</v>
      </c>
      <c r="AS32" s="11" t="s">
        <v>487</v>
      </c>
      <c r="AT32" s="109" t="s">
        <v>22</v>
      </c>
      <c r="AU32" s="172" t="s">
        <v>22</v>
      </c>
      <c r="AV32" s="109" t="s">
        <v>22</v>
      </c>
      <c r="AW32" s="109" t="s">
        <v>22</v>
      </c>
      <c r="AX32" s="109" t="s">
        <v>22</v>
      </c>
      <c r="AY32" s="109" t="s">
        <v>22</v>
      </c>
      <c r="AZ32" s="109" t="s">
        <v>22</v>
      </c>
      <c r="BA32" s="109" t="s">
        <v>22</v>
      </c>
      <c r="BB32" s="109" t="s">
        <v>22</v>
      </c>
      <c r="BC32" s="109">
        <v>8</v>
      </c>
      <c r="BD32" s="58" t="s">
        <v>1891</v>
      </c>
      <c r="BE32" s="11" t="str">
        <f t="shared" ref="BE32:BE35" si="42">LEFT(BD32,FIND(" ", BD32)-1)</f>
        <v>0.08</v>
      </c>
      <c r="BF32" s="11" t="str">
        <f t="shared" ref="BF32:BF35" si="43">MID(LEFT(BD32,FIND("–",BD32)-1),FIND("(",BD32)+1,LEN(BD32))</f>
        <v>0.02</v>
      </c>
      <c r="BG32" s="11" t="str">
        <f t="shared" ref="BG32:BG35" si="44">MID(LEFT(BD32,FIND(")",BD32)-1),FIND("–",BD32)+1,LEN(BD32))</f>
        <v>0.3</v>
      </c>
      <c r="BH32" s="11">
        <v>1.5</v>
      </c>
      <c r="BI32" s="25" t="s">
        <v>22</v>
      </c>
      <c r="CD32" s="160"/>
      <c r="CH32" s="160"/>
      <c r="CV32" s="110"/>
      <c r="CZ32" s="110"/>
    </row>
    <row r="33" spans="1:105" s="109" customFormat="1">
      <c r="A33" s="116" t="s">
        <v>1542</v>
      </c>
      <c r="L33" s="110"/>
      <c r="N33" s="131"/>
      <c r="Z33" s="111"/>
      <c r="AE33" s="110"/>
      <c r="AI33" s="110"/>
      <c r="AJ33" s="109" t="s">
        <v>60</v>
      </c>
      <c r="AK33" s="109" t="s">
        <v>1548</v>
      </c>
      <c r="AL33" s="109">
        <v>2</v>
      </c>
      <c r="AM33" s="11" t="s">
        <v>553</v>
      </c>
      <c r="AN33" s="107" t="s">
        <v>2210</v>
      </c>
      <c r="AO33" s="11" t="s">
        <v>1899</v>
      </c>
      <c r="AP33" s="11" t="s">
        <v>1899</v>
      </c>
      <c r="AQ33" s="11" t="s">
        <v>23</v>
      </c>
      <c r="AR33" s="11" t="s">
        <v>24</v>
      </c>
      <c r="AS33" s="11" t="s">
        <v>487</v>
      </c>
      <c r="AT33" s="109" t="s">
        <v>22</v>
      </c>
      <c r="AU33" s="172" t="s">
        <v>22</v>
      </c>
      <c r="AV33" s="109" t="s">
        <v>22</v>
      </c>
      <c r="AW33" s="109" t="s">
        <v>22</v>
      </c>
      <c r="AX33" s="109" t="s">
        <v>22</v>
      </c>
      <c r="AY33" s="109" t="s">
        <v>22</v>
      </c>
      <c r="AZ33" s="109" t="s">
        <v>22</v>
      </c>
      <c r="BA33" s="109" t="s">
        <v>22</v>
      </c>
      <c r="BB33" s="109" t="s">
        <v>22</v>
      </c>
      <c r="BC33" s="109">
        <v>8</v>
      </c>
      <c r="BD33" s="58" t="s">
        <v>1892</v>
      </c>
      <c r="BE33" s="11" t="str">
        <f t="shared" si="42"/>
        <v>0.4</v>
      </c>
      <c r="BF33" s="11" t="str">
        <f t="shared" si="43"/>
        <v>0.2</v>
      </c>
      <c r="BG33" s="11" t="str">
        <f t="shared" si="44"/>
        <v>1.0</v>
      </c>
      <c r="BH33" s="11">
        <v>1.5</v>
      </c>
      <c r="BI33" s="25" t="s">
        <v>22</v>
      </c>
      <c r="CD33" s="160"/>
      <c r="CH33" s="160"/>
      <c r="CV33" s="110"/>
      <c r="CZ33" s="110"/>
    </row>
    <row r="34" spans="1:105" s="109" customFormat="1">
      <c r="A34" s="116" t="s">
        <v>1542</v>
      </c>
      <c r="L34" s="110"/>
      <c r="N34" s="131"/>
      <c r="Z34" s="111"/>
      <c r="AE34" s="110"/>
      <c r="AI34" s="110"/>
      <c r="AJ34" s="109" t="s">
        <v>60</v>
      </c>
      <c r="AK34" s="109" t="s">
        <v>1549</v>
      </c>
      <c r="AL34" s="109">
        <v>3</v>
      </c>
      <c r="AM34" s="11" t="s">
        <v>553</v>
      </c>
      <c r="AN34" s="107" t="s">
        <v>2210</v>
      </c>
      <c r="AO34" s="11" t="s">
        <v>1899</v>
      </c>
      <c r="AP34" s="11" t="s">
        <v>1899</v>
      </c>
      <c r="AQ34" s="11" t="s">
        <v>23</v>
      </c>
      <c r="AR34" s="11" t="s">
        <v>24</v>
      </c>
      <c r="AS34" s="11" t="s">
        <v>487</v>
      </c>
      <c r="AT34" s="109" t="s">
        <v>22</v>
      </c>
      <c r="AU34" s="172" t="s">
        <v>22</v>
      </c>
      <c r="AV34" s="109" t="s">
        <v>22</v>
      </c>
      <c r="AW34" s="109" t="s">
        <v>22</v>
      </c>
      <c r="AX34" s="109" t="s">
        <v>22</v>
      </c>
      <c r="AY34" s="109" t="s">
        <v>22</v>
      </c>
      <c r="AZ34" s="109" t="s">
        <v>22</v>
      </c>
      <c r="BA34" s="109" t="s">
        <v>22</v>
      </c>
      <c r="BB34" s="109" t="s">
        <v>22</v>
      </c>
      <c r="BC34" s="109">
        <v>8</v>
      </c>
      <c r="BD34" s="58" t="s">
        <v>1893</v>
      </c>
      <c r="BE34" s="11" t="str">
        <f t="shared" si="42"/>
        <v>0.8</v>
      </c>
      <c r="BF34" s="11" t="str">
        <f t="shared" si="43"/>
        <v>0.3</v>
      </c>
      <c r="BG34" s="11" t="str">
        <f t="shared" si="44"/>
        <v>1.0</v>
      </c>
      <c r="BH34" s="11">
        <v>1.5</v>
      </c>
      <c r="BI34" s="25" t="s">
        <v>22</v>
      </c>
      <c r="CD34" s="160"/>
      <c r="CH34" s="160"/>
      <c r="CV34" s="110"/>
      <c r="CZ34" s="110"/>
    </row>
    <row r="35" spans="1:105" s="109" customFormat="1">
      <c r="A35" s="116" t="s">
        <v>1542</v>
      </c>
      <c r="L35" s="110"/>
      <c r="N35" s="131"/>
      <c r="Z35" s="111"/>
      <c r="AE35" s="110"/>
      <c r="AI35" s="110"/>
      <c r="AJ35" s="109" t="s">
        <v>60</v>
      </c>
      <c r="AK35" s="109" t="s">
        <v>1550</v>
      </c>
      <c r="AL35" s="109">
        <v>4</v>
      </c>
      <c r="AM35" s="11" t="s">
        <v>553</v>
      </c>
      <c r="AN35" s="107" t="s">
        <v>2210</v>
      </c>
      <c r="AO35" s="11" t="s">
        <v>1899</v>
      </c>
      <c r="AP35" s="11" t="s">
        <v>1899</v>
      </c>
      <c r="AQ35" s="11" t="s">
        <v>23</v>
      </c>
      <c r="AR35" s="11" t="s">
        <v>24</v>
      </c>
      <c r="AS35" s="11" t="s">
        <v>487</v>
      </c>
      <c r="AT35" s="109" t="s">
        <v>22</v>
      </c>
      <c r="AU35" s="172" t="s">
        <v>22</v>
      </c>
      <c r="AV35" s="109" t="s">
        <v>22</v>
      </c>
      <c r="AW35" s="109" t="s">
        <v>22</v>
      </c>
      <c r="AX35" s="109" t="s">
        <v>22</v>
      </c>
      <c r="AY35" s="109" t="s">
        <v>22</v>
      </c>
      <c r="AZ35" s="109" t="s">
        <v>22</v>
      </c>
      <c r="BA35" s="109" t="s">
        <v>22</v>
      </c>
      <c r="BB35" s="109" t="s">
        <v>22</v>
      </c>
      <c r="BC35" s="109">
        <v>8</v>
      </c>
      <c r="BD35" s="58" t="s">
        <v>1894</v>
      </c>
      <c r="BE35" s="11" t="str">
        <f t="shared" si="42"/>
        <v>0.1</v>
      </c>
      <c r="BF35" s="11" t="str">
        <f t="shared" si="43"/>
        <v>0.1</v>
      </c>
      <c r="BG35" s="11" t="str">
        <f t="shared" si="44"/>
        <v>0.3</v>
      </c>
      <c r="BH35" s="11">
        <v>1.5</v>
      </c>
      <c r="BI35" s="25" t="s">
        <v>22</v>
      </c>
      <c r="CD35" s="160"/>
      <c r="CH35" s="160"/>
      <c r="CV35" s="110"/>
      <c r="CZ35" s="110"/>
    </row>
    <row r="36" spans="1:105" s="109" customFormat="1">
      <c r="A36" s="116" t="s">
        <v>1542</v>
      </c>
      <c r="L36" s="110"/>
      <c r="N36" s="131"/>
      <c r="Z36" s="111"/>
      <c r="AE36" s="110"/>
      <c r="AI36" s="110"/>
      <c r="AJ36" s="109" t="s">
        <v>60</v>
      </c>
      <c r="AK36" s="109" t="s">
        <v>1551</v>
      </c>
      <c r="AL36" s="109">
        <v>1</v>
      </c>
      <c r="AM36" s="11" t="s">
        <v>554</v>
      </c>
      <c r="AN36" s="107" t="s">
        <v>2210</v>
      </c>
      <c r="AO36" s="11" t="s">
        <v>1900</v>
      </c>
      <c r="AP36" s="11" t="s">
        <v>1900</v>
      </c>
      <c r="AQ36" s="11" t="s">
        <v>23</v>
      </c>
      <c r="AR36" s="11" t="s">
        <v>24</v>
      </c>
      <c r="AS36" s="11" t="s">
        <v>487</v>
      </c>
      <c r="AT36" s="109" t="s">
        <v>22</v>
      </c>
      <c r="AU36" s="172" t="s">
        <v>22</v>
      </c>
      <c r="AV36" s="109" t="s">
        <v>22</v>
      </c>
      <c r="AW36" s="109" t="s">
        <v>22</v>
      </c>
      <c r="AX36" s="109" t="s">
        <v>22</v>
      </c>
      <c r="AY36" s="109" t="s">
        <v>22</v>
      </c>
      <c r="AZ36" s="109" t="s">
        <v>22</v>
      </c>
      <c r="BA36" s="109" t="s">
        <v>22</v>
      </c>
      <c r="BB36" s="109" t="s">
        <v>22</v>
      </c>
      <c r="BC36" s="109">
        <v>8</v>
      </c>
      <c r="BD36" s="58" t="s">
        <v>1895</v>
      </c>
      <c r="BE36" s="11" t="str">
        <f t="shared" ref="BE36:BE39" si="45">LEFT(BD36,FIND(" ", BD36)-1)</f>
        <v>0.01</v>
      </c>
      <c r="BF36" s="11" t="str">
        <f t="shared" ref="BF36:BF39" si="46">MID(LEFT(BD36,FIND("–",BD36)-1),FIND("(",BD36)+1,LEN(BD36))</f>
        <v>0.01</v>
      </c>
      <c r="BG36" s="11" t="str">
        <f t="shared" ref="BG36:BG39" si="47">MID(LEFT(BD36,FIND(")",BD36)-1),FIND("–",BD36)+1,LEN(BD36))</f>
        <v>0.04</v>
      </c>
      <c r="BH36" s="11">
        <v>1.5</v>
      </c>
      <c r="BI36" s="25" t="s">
        <v>22</v>
      </c>
      <c r="CD36" s="160"/>
      <c r="CH36" s="160"/>
      <c r="CV36" s="110"/>
      <c r="CZ36" s="110"/>
    </row>
    <row r="37" spans="1:105" s="109" customFormat="1">
      <c r="A37" s="116" t="s">
        <v>1542</v>
      </c>
      <c r="L37" s="110"/>
      <c r="N37" s="131"/>
      <c r="Z37" s="111"/>
      <c r="AE37" s="110"/>
      <c r="AI37" s="110"/>
      <c r="AJ37" s="109" t="s">
        <v>60</v>
      </c>
      <c r="AK37" s="109" t="s">
        <v>1548</v>
      </c>
      <c r="AL37" s="109">
        <v>2</v>
      </c>
      <c r="AM37" s="11" t="s">
        <v>554</v>
      </c>
      <c r="AN37" s="107" t="s">
        <v>2210</v>
      </c>
      <c r="AO37" s="11" t="s">
        <v>1900</v>
      </c>
      <c r="AP37" s="11" t="s">
        <v>1900</v>
      </c>
      <c r="AQ37" s="11" t="s">
        <v>23</v>
      </c>
      <c r="AR37" s="11" t="s">
        <v>24</v>
      </c>
      <c r="AS37" s="11" t="s">
        <v>487</v>
      </c>
      <c r="AT37" s="109" t="s">
        <v>22</v>
      </c>
      <c r="AU37" s="172" t="s">
        <v>22</v>
      </c>
      <c r="AV37" s="109" t="s">
        <v>22</v>
      </c>
      <c r="AW37" s="109" t="s">
        <v>22</v>
      </c>
      <c r="AX37" s="109" t="s">
        <v>22</v>
      </c>
      <c r="AY37" s="109" t="s">
        <v>22</v>
      </c>
      <c r="AZ37" s="109" t="s">
        <v>22</v>
      </c>
      <c r="BA37" s="109" t="s">
        <v>22</v>
      </c>
      <c r="BB37" s="109" t="s">
        <v>22</v>
      </c>
      <c r="BC37" s="109">
        <v>8</v>
      </c>
      <c r="BD37" s="58" t="s">
        <v>1896</v>
      </c>
      <c r="BE37" s="11" t="str">
        <f t="shared" si="45"/>
        <v>0.04</v>
      </c>
      <c r="BF37" s="11" t="str">
        <f t="shared" si="46"/>
        <v>0.01</v>
      </c>
      <c r="BG37" s="11" t="str">
        <f t="shared" si="47"/>
        <v>0.2</v>
      </c>
      <c r="BH37" s="11">
        <v>1.5</v>
      </c>
      <c r="BI37" s="25" t="s">
        <v>22</v>
      </c>
      <c r="CD37" s="160"/>
      <c r="CH37" s="160"/>
      <c r="CV37" s="110"/>
      <c r="CZ37" s="110"/>
    </row>
    <row r="38" spans="1:105" s="109" customFormat="1">
      <c r="A38" s="116" t="s">
        <v>1542</v>
      </c>
      <c r="L38" s="110"/>
      <c r="N38" s="131"/>
      <c r="Z38" s="111"/>
      <c r="AE38" s="110"/>
      <c r="AI38" s="110"/>
      <c r="AJ38" s="109" t="s">
        <v>60</v>
      </c>
      <c r="AK38" s="109" t="s">
        <v>1549</v>
      </c>
      <c r="AL38" s="109">
        <v>3</v>
      </c>
      <c r="AM38" s="11" t="s">
        <v>554</v>
      </c>
      <c r="AN38" s="107" t="s">
        <v>2210</v>
      </c>
      <c r="AO38" s="11" t="s">
        <v>1900</v>
      </c>
      <c r="AP38" s="11" t="s">
        <v>1900</v>
      </c>
      <c r="AQ38" s="11" t="s">
        <v>23</v>
      </c>
      <c r="AR38" s="11" t="s">
        <v>24</v>
      </c>
      <c r="AS38" s="11" t="s">
        <v>487</v>
      </c>
      <c r="AT38" s="109" t="s">
        <v>22</v>
      </c>
      <c r="AU38" s="172" t="s">
        <v>22</v>
      </c>
      <c r="AV38" s="109" t="s">
        <v>22</v>
      </c>
      <c r="AW38" s="109" t="s">
        <v>22</v>
      </c>
      <c r="AX38" s="109" t="s">
        <v>22</v>
      </c>
      <c r="AY38" s="109" t="s">
        <v>22</v>
      </c>
      <c r="AZ38" s="109" t="s">
        <v>22</v>
      </c>
      <c r="BA38" s="109" t="s">
        <v>22</v>
      </c>
      <c r="BB38" s="109" t="s">
        <v>22</v>
      </c>
      <c r="BC38" s="109">
        <v>8</v>
      </c>
      <c r="BD38" s="58" t="s">
        <v>1897</v>
      </c>
      <c r="BE38" s="11" t="str">
        <f t="shared" si="45"/>
        <v>0.05</v>
      </c>
      <c r="BF38" s="11" t="str">
        <f t="shared" si="46"/>
        <v>0.01</v>
      </c>
      <c r="BG38" s="11" t="str">
        <f t="shared" si="47"/>
        <v>1.3</v>
      </c>
      <c r="BH38" s="11">
        <v>1.5</v>
      </c>
      <c r="BI38" s="25" t="s">
        <v>22</v>
      </c>
      <c r="CD38" s="160"/>
      <c r="CH38" s="160"/>
      <c r="CV38" s="110"/>
      <c r="CZ38" s="110"/>
    </row>
    <row r="39" spans="1:105" s="109" customFormat="1">
      <c r="A39" s="116" t="s">
        <v>1542</v>
      </c>
      <c r="L39" s="110"/>
      <c r="N39" s="131"/>
      <c r="Z39" s="111"/>
      <c r="AE39" s="110"/>
      <c r="AI39" s="110"/>
      <c r="AJ39" s="109" t="s">
        <v>60</v>
      </c>
      <c r="AK39" s="109" t="s">
        <v>1550</v>
      </c>
      <c r="AL39" s="109">
        <v>4</v>
      </c>
      <c r="AM39" s="11" t="s">
        <v>554</v>
      </c>
      <c r="AN39" s="107" t="s">
        <v>2210</v>
      </c>
      <c r="AO39" s="11" t="s">
        <v>1900</v>
      </c>
      <c r="AP39" s="11" t="s">
        <v>1900</v>
      </c>
      <c r="AQ39" s="11" t="s">
        <v>23</v>
      </c>
      <c r="AR39" s="11" t="s">
        <v>24</v>
      </c>
      <c r="AS39" s="11" t="s">
        <v>487</v>
      </c>
      <c r="AT39" s="109" t="s">
        <v>22</v>
      </c>
      <c r="AU39" s="172" t="s">
        <v>22</v>
      </c>
      <c r="AV39" s="109" t="s">
        <v>22</v>
      </c>
      <c r="AW39" s="109" t="s">
        <v>22</v>
      </c>
      <c r="AX39" s="109" t="s">
        <v>22</v>
      </c>
      <c r="AY39" s="109" t="s">
        <v>22</v>
      </c>
      <c r="AZ39" s="109" t="s">
        <v>22</v>
      </c>
      <c r="BA39" s="109" t="s">
        <v>22</v>
      </c>
      <c r="BB39" s="109" t="s">
        <v>22</v>
      </c>
      <c r="BC39" s="109">
        <v>8</v>
      </c>
      <c r="BD39" s="58" t="s">
        <v>1898</v>
      </c>
      <c r="BE39" s="11" t="str">
        <f t="shared" si="45"/>
        <v>0.02</v>
      </c>
      <c r="BF39" s="11" t="str">
        <f t="shared" si="46"/>
        <v>0.01</v>
      </c>
      <c r="BG39" s="11" t="str">
        <f t="shared" si="47"/>
        <v>0.05</v>
      </c>
      <c r="BH39" s="11">
        <v>1.5</v>
      </c>
      <c r="BI39" s="25" t="s">
        <v>22</v>
      </c>
      <c r="CD39" s="160"/>
      <c r="CH39" s="160"/>
      <c r="CV39" s="110"/>
      <c r="CZ39" s="110"/>
    </row>
    <row r="41" spans="1:105" s="94" customFormat="1">
      <c r="A41" s="93" t="s">
        <v>2188</v>
      </c>
      <c r="B41" s="94" t="s">
        <v>1539</v>
      </c>
      <c r="C41" s="94" t="s">
        <v>34</v>
      </c>
      <c r="D41" s="94" t="s">
        <v>2217</v>
      </c>
      <c r="E41" s="94" t="s">
        <v>11</v>
      </c>
      <c r="F41" s="94" t="s">
        <v>9</v>
      </c>
      <c r="G41" s="93" t="s">
        <v>1540</v>
      </c>
      <c r="H41" s="114" t="s">
        <v>1541</v>
      </c>
      <c r="I41" s="93" t="s">
        <v>1862</v>
      </c>
      <c r="J41" s="95" t="s">
        <v>2189</v>
      </c>
      <c r="K41" s="94" t="s">
        <v>2190</v>
      </c>
      <c r="L41" s="96">
        <v>44263</v>
      </c>
      <c r="M41" s="94" t="s">
        <v>526</v>
      </c>
      <c r="N41" s="126">
        <v>44079</v>
      </c>
      <c r="O41" s="94" t="s">
        <v>24</v>
      </c>
      <c r="P41" s="94" t="s">
        <v>24</v>
      </c>
      <c r="Q41" s="94" t="s">
        <v>236</v>
      </c>
      <c r="R41" s="94" t="s">
        <v>1543</v>
      </c>
      <c r="S41" s="94" t="s">
        <v>2191</v>
      </c>
      <c r="T41" s="94" t="s">
        <v>23</v>
      </c>
      <c r="U41" s="94" t="s">
        <v>23</v>
      </c>
      <c r="V41" s="94">
        <v>380</v>
      </c>
      <c r="W41" s="94" t="s">
        <v>24</v>
      </c>
      <c r="X41" s="94" t="s">
        <v>2192</v>
      </c>
      <c r="Y41" s="94" t="s">
        <v>2193</v>
      </c>
      <c r="Z41" s="98" t="s">
        <v>2194</v>
      </c>
      <c r="AA41" s="94" t="s">
        <v>1545</v>
      </c>
      <c r="AB41" s="94" t="s">
        <v>865</v>
      </c>
      <c r="AC41" s="94" t="s">
        <v>127</v>
      </c>
      <c r="AD41" s="94" t="s">
        <v>2195</v>
      </c>
      <c r="AE41" s="25" t="s">
        <v>26</v>
      </c>
      <c r="AF41" s="94" t="s">
        <v>137</v>
      </c>
      <c r="AG41" s="94" t="s">
        <v>452</v>
      </c>
      <c r="AH41" s="94" t="s">
        <v>452</v>
      </c>
      <c r="AI41" s="98" t="s">
        <v>22</v>
      </c>
      <c r="AJ41" s="94" t="s">
        <v>27</v>
      </c>
      <c r="AK41" s="94" t="s">
        <v>1548</v>
      </c>
      <c r="AL41" s="94">
        <v>1</v>
      </c>
      <c r="AM41" s="94" t="s">
        <v>432</v>
      </c>
      <c r="AN41" s="94" t="s">
        <v>44</v>
      </c>
      <c r="AO41" s="97" t="s">
        <v>78</v>
      </c>
      <c r="AP41" s="97" t="s">
        <v>949</v>
      </c>
      <c r="AQ41" s="94" t="s">
        <v>23</v>
      </c>
      <c r="AR41" s="94" t="s">
        <v>23</v>
      </c>
      <c r="AS41" s="94" t="s">
        <v>844</v>
      </c>
      <c r="AT41" s="97" t="s">
        <v>62</v>
      </c>
      <c r="AU41" s="184" t="s">
        <v>2196</v>
      </c>
      <c r="AV41" s="94" t="str">
        <f t="shared" ref="AV41" si="48">MID(LEFT(AU41,FIND(" (",AU41)-1),FIND("/",AU41)+1,LEN(AU41))</f>
        <v>184</v>
      </c>
      <c r="AW41" s="101" t="str">
        <f t="shared" ref="AW41" si="49">MID(LEFT(AU41,FIND("%",AU41)-1),FIND("(",AU41)+1,LEN(AU41))</f>
        <v>98</v>
      </c>
      <c r="AX41" s="94">
        <v>190</v>
      </c>
      <c r="AY41" s="102" t="s">
        <v>1553</v>
      </c>
      <c r="AZ41" s="94" t="str">
        <f t="shared" ref="AZ41" si="50">LEFT(AY41,FIND(" ", AY41)-1)</f>
        <v>500</v>
      </c>
      <c r="BA41" s="94" t="str">
        <f t="shared" ref="BA41" si="51">MID(LEFT(AY41,FIND("–",AY41)-1),FIND("(",AY41)+1,LEN(AY41))</f>
        <v>500</v>
      </c>
      <c r="BB41" s="94" t="str">
        <f t="shared" ref="BB41" si="52">MID(LEFT(AY41,FIND(")",AY41)-1),FIND("–",AY41)+1,LEN(AY41))</f>
        <v>500</v>
      </c>
      <c r="BC41" s="94">
        <v>184</v>
      </c>
      <c r="BD41" s="102" t="s">
        <v>2198</v>
      </c>
      <c r="BE41" s="94" t="str">
        <f t="shared" ref="BE41" si="53">LEFT(BD41,FIND(" ", BD41)-1)</f>
        <v>10,413.9</v>
      </c>
      <c r="BF41" s="94" t="str">
        <f t="shared" ref="BF41" si="54">MID(LEFT(BD41,FIND("–",BD41)-1),FIND("(",BD41)+1,LEN(BD41))</f>
        <v>9,142.4</v>
      </c>
      <c r="BG41" s="94" t="str">
        <f t="shared" ref="BG41" si="55">MID(LEFT(BD41,FIND(")",BD41)-1),FIND("–",BD41)+1,LEN(BD41))</f>
        <v>11,862.2</v>
      </c>
      <c r="BH41" s="94" t="s">
        <v>22</v>
      </c>
      <c r="BI41" s="98" t="s">
        <v>2224</v>
      </c>
      <c r="BJ41" s="94" t="s">
        <v>26</v>
      </c>
      <c r="BK41" s="94" t="s">
        <v>22</v>
      </c>
      <c r="BL41" s="94" t="s">
        <v>22</v>
      </c>
      <c r="BM41" s="94" t="s">
        <v>22</v>
      </c>
      <c r="BN41" s="94" t="s">
        <v>22</v>
      </c>
      <c r="BO41" s="94" t="s">
        <v>22</v>
      </c>
      <c r="BP41" s="94" t="s">
        <v>22</v>
      </c>
      <c r="BQ41" s="94" t="s">
        <v>22</v>
      </c>
      <c r="BR41" s="94" t="s">
        <v>22</v>
      </c>
      <c r="BS41" s="94" t="s">
        <v>22</v>
      </c>
      <c r="BT41" s="94" t="s">
        <v>22</v>
      </c>
      <c r="BU41" s="94" t="s">
        <v>22</v>
      </c>
      <c r="BV41" s="94" t="s">
        <v>22</v>
      </c>
      <c r="BW41" s="94" t="s">
        <v>22</v>
      </c>
      <c r="BX41" s="94" t="s">
        <v>22</v>
      </c>
      <c r="BY41" s="94" t="s">
        <v>22</v>
      </c>
      <c r="BZ41" s="94" t="s">
        <v>22</v>
      </c>
      <c r="CA41" s="94" t="s">
        <v>22</v>
      </c>
      <c r="CB41" s="94" t="s">
        <v>22</v>
      </c>
      <c r="CC41" s="94" t="s">
        <v>22</v>
      </c>
      <c r="CD41" s="103" t="s">
        <v>22</v>
      </c>
      <c r="CE41" s="94" t="s">
        <v>22</v>
      </c>
      <c r="CF41" s="94" t="s">
        <v>22</v>
      </c>
      <c r="CG41" s="94" t="s">
        <v>22</v>
      </c>
      <c r="CH41" s="103" t="s">
        <v>26</v>
      </c>
      <c r="CI41" s="94" t="s">
        <v>22</v>
      </c>
      <c r="CJ41" s="94" t="s">
        <v>22</v>
      </c>
      <c r="CK41" s="94" t="s">
        <v>22</v>
      </c>
      <c r="CL41" s="94" t="s">
        <v>22</v>
      </c>
      <c r="CM41" s="94" t="s">
        <v>22</v>
      </c>
      <c r="CN41" s="94" t="s">
        <v>22</v>
      </c>
      <c r="CO41" s="94" t="s">
        <v>22</v>
      </c>
      <c r="CP41" s="94" t="s">
        <v>22</v>
      </c>
      <c r="CQ41" s="94" t="s">
        <v>22</v>
      </c>
      <c r="CR41" s="94" t="s">
        <v>22</v>
      </c>
      <c r="CS41" s="94" t="s">
        <v>22</v>
      </c>
      <c r="CT41" s="94" t="s">
        <v>22</v>
      </c>
      <c r="CU41" s="94" t="s">
        <v>22</v>
      </c>
      <c r="CV41" s="98" t="s">
        <v>22</v>
      </c>
      <c r="CW41" s="103" t="s">
        <v>1552</v>
      </c>
      <c r="CX41" s="94" t="s">
        <v>2222</v>
      </c>
      <c r="CY41" s="94" t="s">
        <v>2216</v>
      </c>
      <c r="CZ41" s="98" t="s">
        <v>1262</v>
      </c>
      <c r="DA41" s="94" t="s">
        <v>68</v>
      </c>
    </row>
    <row r="42" spans="1:105" s="11" customFormat="1">
      <c r="A42" s="174" t="s">
        <v>2188</v>
      </c>
      <c r="G42" s="12"/>
      <c r="H42" s="14"/>
      <c r="I42" s="10"/>
      <c r="J42" s="14"/>
      <c r="L42" s="24"/>
      <c r="N42" s="125"/>
      <c r="Z42" s="25"/>
      <c r="AE42" s="36"/>
      <c r="AI42" s="25"/>
      <c r="AJ42" s="11" t="s">
        <v>27</v>
      </c>
      <c r="AK42" s="11" t="s">
        <v>1549</v>
      </c>
      <c r="AL42" s="11">
        <v>2</v>
      </c>
      <c r="AM42" s="11" t="s">
        <v>432</v>
      </c>
      <c r="AN42" s="11" t="s">
        <v>44</v>
      </c>
      <c r="AO42" s="17" t="s">
        <v>78</v>
      </c>
      <c r="AP42" s="17" t="s">
        <v>949</v>
      </c>
      <c r="AQ42" s="11" t="s">
        <v>23</v>
      </c>
      <c r="AR42" s="11" t="s">
        <v>23</v>
      </c>
      <c r="AS42" s="11" t="s">
        <v>844</v>
      </c>
      <c r="AT42" s="17" t="s">
        <v>62</v>
      </c>
      <c r="AU42" s="178" t="s">
        <v>2197</v>
      </c>
      <c r="AV42" s="11" t="str">
        <f t="shared" ref="AV42" si="56">MID(LEFT(AU42,FIND(" (",AU42)-1),FIND("/",AU42)+1,LEN(AU42))</f>
        <v>177</v>
      </c>
      <c r="AW42" s="18" t="str">
        <f t="shared" ref="AW42" si="57">MID(LEFT(AU42,FIND("%",AU42)-1),FIND("(",AU42)+1,LEN(AU42))</f>
        <v>97</v>
      </c>
      <c r="AX42" s="11">
        <v>190</v>
      </c>
      <c r="AY42" s="58" t="s">
        <v>1553</v>
      </c>
      <c r="AZ42" s="11" t="str">
        <f>LEFT(AY42,FIND(" ", AY42)-1)</f>
        <v>500</v>
      </c>
      <c r="BA42" s="11" t="str">
        <f>MID(LEFT(AY42,FIND("–",AY42)-1),FIND("(",AY42)+1,LEN(AY42))</f>
        <v>500</v>
      </c>
      <c r="BB42" s="11" t="str">
        <f>MID(LEFT(AY42,FIND(")",AY42)-1),FIND("–",AY42)+1,LEN(AY42))</f>
        <v>500</v>
      </c>
      <c r="BC42" s="11">
        <v>177</v>
      </c>
      <c r="BD42" s="58" t="s">
        <v>2199</v>
      </c>
      <c r="BE42" s="11" t="str">
        <f>LEFT(BD42,FIND(" ", BD42)-1)</f>
        <v>9,541.6</v>
      </c>
      <c r="BF42" s="11" t="str">
        <f>MID(LEFT(BD42,FIND("–",BD42)-1),FIND("(",BD42)+1,LEN(BD42))</f>
        <v>8,245.9</v>
      </c>
      <c r="BG42" s="11" t="str">
        <f>MID(LEFT(BD42,FIND(")",BD42)-1),FIND("–",BD42)+1,LEN(BD42))</f>
        <v>11,041.0</v>
      </c>
      <c r="BH42" s="11" t="s">
        <v>22</v>
      </c>
      <c r="BI42" s="25" t="s">
        <v>22</v>
      </c>
      <c r="CD42" s="155"/>
      <c r="CH42" s="155"/>
      <c r="CV42" s="25"/>
      <c r="CW42" s="11" t="s">
        <v>2223</v>
      </c>
      <c r="CZ42" s="25"/>
    </row>
    <row r="43" spans="1:105" s="11" customFormat="1">
      <c r="A43" s="174" t="s">
        <v>2188</v>
      </c>
      <c r="G43" s="12"/>
      <c r="H43" s="14"/>
      <c r="I43" s="10"/>
      <c r="J43" s="14"/>
      <c r="L43" s="24"/>
      <c r="N43" s="125"/>
      <c r="Z43" s="25"/>
      <c r="AE43" s="36"/>
      <c r="AI43" s="25"/>
      <c r="AJ43" s="11" t="s">
        <v>27</v>
      </c>
      <c r="AK43" s="11" t="s">
        <v>1548</v>
      </c>
      <c r="AL43" s="11">
        <v>1</v>
      </c>
      <c r="AM43" s="17" t="s">
        <v>344</v>
      </c>
      <c r="AN43" s="11" t="s">
        <v>2200</v>
      </c>
      <c r="AO43" s="11" t="s">
        <v>2201</v>
      </c>
      <c r="AP43" s="11" t="s">
        <v>2202</v>
      </c>
      <c r="AQ43" s="11" t="s">
        <v>23</v>
      </c>
      <c r="AR43" s="11" t="s">
        <v>23</v>
      </c>
      <c r="AS43" s="11" t="s">
        <v>844</v>
      </c>
      <c r="AT43" s="17" t="s">
        <v>62</v>
      </c>
      <c r="AU43" s="78" t="s">
        <v>2203</v>
      </c>
      <c r="AV43" s="11" t="str">
        <f t="shared" ref="AV43" si="58">MID(LEFT(AU43,FIND(" (",AU43)-1),FIND("/",AU43)+1,LEN(AU43))</f>
        <v>184</v>
      </c>
      <c r="AW43" s="18" t="str">
        <f t="shared" ref="AW43" si="59">MID(LEFT(AU43,FIND("%",AU43)-1),FIND("(",AU43)+1,LEN(AU43))</f>
        <v>93</v>
      </c>
      <c r="AX43" s="11">
        <v>190</v>
      </c>
      <c r="AY43" s="58" t="s">
        <v>2205</v>
      </c>
      <c r="AZ43" s="11" t="str">
        <f t="shared" ref="AZ43" si="60">LEFT(AY43,FIND(" ", AY43)-1)</f>
        <v>0.11</v>
      </c>
      <c r="BA43" s="11" t="str">
        <f t="shared" ref="BA43" si="61">MID(LEFT(AY43,FIND("–",AY43)-1),FIND("(",AY43)+1,LEN(AY43))</f>
        <v>0.10</v>
      </c>
      <c r="BB43" s="11" t="str">
        <f t="shared" ref="BB43" si="62">MID(LEFT(AY43,FIND(")",AY43)-1),FIND("–",AY43)+1,LEN(AY43))</f>
        <v>0.13</v>
      </c>
      <c r="BC43" s="11">
        <v>184</v>
      </c>
      <c r="BD43" s="58" t="s">
        <v>2207</v>
      </c>
      <c r="BE43" s="11" t="str">
        <f t="shared" ref="BE43:BE46" si="63">LEFT(BD43,FIND(" ", BD43)-1)</f>
        <v>100.9</v>
      </c>
      <c r="BF43" s="11" t="str">
        <f t="shared" ref="BF43:BF46" si="64">MID(LEFT(BD43,FIND("–",BD43)-1),FIND("(",BD43)+1,LEN(BD43))</f>
        <v>74.1</v>
      </c>
      <c r="BG43" s="11" t="str">
        <f t="shared" ref="BG43:BG46" si="65">MID(LEFT(BD43,FIND(")",BD43)-1),FIND("–",BD43)+1,LEN(BD43))</f>
        <v>137.4</v>
      </c>
      <c r="BH43" s="11" t="s">
        <v>22</v>
      </c>
      <c r="BI43" s="25" t="s">
        <v>22</v>
      </c>
      <c r="CD43" s="155"/>
      <c r="CH43" s="155"/>
      <c r="CV43" s="25"/>
      <c r="CW43" s="11" t="s">
        <v>2215</v>
      </c>
      <c r="CZ43" s="25"/>
    </row>
    <row r="44" spans="1:105" s="11" customFormat="1">
      <c r="A44" s="174" t="s">
        <v>2188</v>
      </c>
      <c r="L44" s="25"/>
      <c r="N44" s="125"/>
      <c r="Z44" s="25"/>
      <c r="AE44" s="36"/>
      <c r="AI44" s="25"/>
      <c r="AJ44" s="11" t="s">
        <v>27</v>
      </c>
      <c r="AK44" s="11" t="s">
        <v>1549</v>
      </c>
      <c r="AL44" s="11">
        <v>2</v>
      </c>
      <c r="AM44" s="17" t="s">
        <v>344</v>
      </c>
      <c r="AN44" s="11" t="s">
        <v>2200</v>
      </c>
      <c r="AO44" s="11" t="s">
        <v>2201</v>
      </c>
      <c r="AP44" s="11" t="s">
        <v>2202</v>
      </c>
      <c r="AQ44" s="11" t="s">
        <v>23</v>
      </c>
      <c r="AR44" s="11" t="s">
        <v>23</v>
      </c>
      <c r="AS44" s="11" t="s">
        <v>844</v>
      </c>
      <c r="AT44" s="17" t="s">
        <v>62</v>
      </c>
      <c r="AU44" s="78" t="s">
        <v>2204</v>
      </c>
      <c r="AV44" s="11" t="str">
        <f t="shared" ref="AV44" si="66">MID(LEFT(AU44,FIND(" (",AU44)-1),FIND("/",AU44)+1,LEN(AU44))</f>
        <v>177</v>
      </c>
      <c r="AW44" s="18" t="str">
        <f t="shared" ref="AW44" si="67">MID(LEFT(AU44,FIND("%",AU44)-1),FIND("(",AU44)+1,LEN(AU44))</f>
        <v>98</v>
      </c>
      <c r="AX44" s="11">
        <v>190</v>
      </c>
      <c r="AY44" s="58" t="s">
        <v>2206</v>
      </c>
      <c r="AZ44" s="11" t="str">
        <f>LEFT(AY44,FIND(" ", AY44)-1)</f>
        <v>0.10</v>
      </c>
      <c r="BA44" s="11" t="str">
        <f>MID(LEFT(AY44,FIND("–",AY44)-1),FIND("(",AY44)+1,LEN(AY44))</f>
        <v>0.09</v>
      </c>
      <c r="BB44" s="11" t="str">
        <f>MID(LEFT(AY44,FIND(")",AY44)-1),FIND("–",AY44)+1,LEN(AY44))</f>
        <v>0.11</v>
      </c>
      <c r="BC44" s="11">
        <v>177</v>
      </c>
      <c r="BD44" s="58" t="s">
        <v>2208</v>
      </c>
      <c r="BE44" s="11" t="str">
        <f t="shared" si="63"/>
        <v>197.0</v>
      </c>
      <c r="BF44" s="11" t="str">
        <f t="shared" si="64"/>
        <v>155.6</v>
      </c>
      <c r="BG44" s="11" t="str">
        <f t="shared" si="65"/>
        <v>249.4</v>
      </c>
      <c r="BH44" s="11" t="s">
        <v>22</v>
      </c>
      <c r="BI44" s="25" t="s">
        <v>22</v>
      </c>
      <c r="CD44" s="155"/>
      <c r="CH44" s="155"/>
      <c r="CV44" s="25"/>
      <c r="CW44" s="11" t="s">
        <v>2214</v>
      </c>
      <c r="CZ44" s="25"/>
    </row>
    <row r="45" spans="1:105" s="109" customFormat="1">
      <c r="A45" s="174" t="s">
        <v>2188</v>
      </c>
      <c r="L45" s="110"/>
      <c r="N45" s="131"/>
      <c r="Z45" s="110"/>
      <c r="AE45" s="169"/>
      <c r="AI45" s="110"/>
      <c r="AJ45" s="109" t="s">
        <v>60</v>
      </c>
      <c r="AK45" s="11" t="s">
        <v>1548</v>
      </c>
      <c r="AL45" s="109">
        <v>1</v>
      </c>
      <c r="AM45" s="109" t="s">
        <v>2209</v>
      </c>
      <c r="AN45" s="109" t="s">
        <v>2219</v>
      </c>
      <c r="AO45" s="11" t="s">
        <v>2211</v>
      </c>
      <c r="AP45" s="11" t="s">
        <v>2211</v>
      </c>
      <c r="AQ45" s="11" t="s">
        <v>23</v>
      </c>
      <c r="AR45" s="11" t="s">
        <v>24</v>
      </c>
      <c r="AS45" s="11" t="s">
        <v>487</v>
      </c>
      <c r="AT45" s="109" t="s">
        <v>22</v>
      </c>
      <c r="AU45" s="172" t="s">
        <v>22</v>
      </c>
      <c r="AV45" s="109" t="s">
        <v>22</v>
      </c>
      <c r="AW45" s="109" t="s">
        <v>22</v>
      </c>
      <c r="AX45" s="109" t="s">
        <v>22</v>
      </c>
      <c r="AY45" s="109" t="s">
        <v>22</v>
      </c>
      <c r="AZ45" s="109" t="s">
        <v>22</v>
      </c>
      <c r="BA45" s="109" t="s">
        <v>22</v>
      </c>
      <c r="BB45" s="109" t="s">
        <v>22</v>
      </c>
      <c r="BC45" s="109">
        <v>29</v>
      </c>
      <c r="BD45" s="58" t="s">
        <v>2212</v>
      </c>
      <c r="BE45" s="11" t="str">
        <f t="shared" si="63"/>
        <v>59.2</v>
      </c>
      <c r="BF45" s="11" t="str">
        <f t="shared" si="64"/>
        <v>48.5</v>
      </c>
      <c r="BG45" s="11" t="str">
        <f t="shared" si="65"/>
        <v>69.7</v>
      </c>
      <c r="BH45" s="11" t="s">
        <v>22</v>
      </c>
      <c r="BI45" s="25" t="s">
        <v>22</v>
      </c>
      <c r="CD45" s="160"/>
      <c r="CH45" s="160"/>
      <c r="CV45" s="110"/>
      <c r="CW45" s="109" t="s">
        <v>2220</v>
      </c>
      <c r="CZ45" s="110"/>
    </row>
    <row r="46" spans="1:105" s="109" customFormat="1">
      <c r="A46" s="174" t="s">
        <v>2188</v>
      </c>
      <c r="L46" s="110"/>
      <c r="N46" s="131"/>
      <c r="Z46" s="111"/>
      <c r="AE46" s="110"/>
      <c r="AI46" s="110"/>
      <c r="AJ46" s="109" t="s">
        <v>60</v>
      </c>
      <c r="AK46" s="11" t="s">
        <v>1549</v>
      </c>
      <c r="AL46" s="109">
        <v>2</v>
      </c>
      <c r="AM46" s="109" t="s">
        <v>2209</v>
      </c>
      <c r="AN46" s="109" t="s">
        <v>2219</v>
      </c>
      <c r="AO46" s="11" t="s">
        <v>2211</v>
      </c>
      <c r="AP46" s="11" t="s">
        <v>2211</v>
      </c>
      <c r="AQ46" s="11" t="s">
        <v>23</v>
      </c>
      <c r="AR46" s="11" t="s">
        <v>24</v>
      </c>
      <c r="AS46" s="11" t="s">
        <v>487</v>
      </c>
      <c r="AT46" s="109" t="s">
        <v>22</v>
      </c>
      <c r="AU46" s="172" t="s">
        <v>22</v>
      </c>
      <c r="AV46" s="109" t="s">
        <v>22</v>
      </c>
      <c r="AW46" s="109" t="s">
        <v>22</v>
      </c>
      <c r="AX46" s="109" t="s">
        <v>22</v>
      </c>
      <c r="AY46" s="109" t="s">
        <v>22</v>
      </c>
      <c r="AZ46" s="109" t="s">
        <v>22</v>
      </c>
      <c r="BA46" s="109" t="s">
        <v>22</v>
      </c>
      <c r="BB46" s="109" t="s">
        <v>22</v>
      </c>
      <c r="BC46" s="109">
        <v>29</v>
      </c>
      <c r="BD46" s="58" t="s">
        <v>2213</v>
      </c>
      <c r="BE46" s="11" t="str">
        <f t="shared" si="63"/>
        <v>42.5</v>
      </c>
      <c r="BF46" s="11" t="str">
        <f t="shared" si="64"/>
        <v>28.6</v>
      </c>
      <c r="BG46" s="11" t="str">
        <f t="shared" si="65"/>
        <v>56.3</v>
      </c>
      <c r="BH46" s="11" t="s">
        <v>22</v>
      </c>
      <c r="BI46" s="25" t="s">
        <v>22</v>
      </c>
      <c r="CD46" s="160"/>
      <c r="CH46" s="160"/>
      <c r="CV46" s="110"/>
      <c r="CW46" s="11" t="s">
        <v>2221</v>
      </c>
      <c r="CZ46" s="110"/>
    </row>
    <row r="48" spans="1:105" s="94" customFormat="1">
      <c r="A48" s="94" t="s">
        <v>1536</v>
      </c>
      <c r="B48" s="94" t="s">
        <v>1</v>
      </c>
      <c r="C48" s="94" t="s">
        <v>2</v>
      </c>
      <c r="D48" s="94" t="s">
        <v>1534</v>
      </c>
      <c r="E48" s="94" t="s">
        <v>9</v>
      </c>
      <c r="F48" s="94" t="s">
        <v>9</v>
      </c>
      <c r="G48" s="94" t="s">
        <v>334</v>
      </c>
      <c r="H48" s="104" t="s">
        <v>335</v>
      </c>
      <c r="I48" s="94" t="s">
        <v>719</v>
      </c>
      <c r="J48" s="104" t="s">
        <v>720</v>
      </c>
      <c r="K48" s="94" t="s">
        <v>721</v>
      </c>
      <c r="L48" s="96">
        <v>44055</v>
      </c>
      <c r="M48" s="94" t="s">
        <v>527</v>
      </c>
      <c r="N48" s="126">
        <v>43955</v>
      </c>
      <c r="O48" s="94" t="s">
        <v>24</v>
      </c>
      <c r="P48" s="94" t="s">
        <v>24</v>
      </c>
      <c r="Q48" s="94" t="s">
        <v>2035</v>
      </c>
      <c r="R48" s="94" t="s">
        <v>45</v>
      </c>
      <c r="S48" s="94" t="s">
        <v>48</v>
      </c>
      <c r="T48" s="94" t="s">
        <v>23</v>
      </c>
      <c r="U48" s="94" t="s">
        <v>23</v>
      </c>
      <c r="V48" s="94">
        <v>45</v>
      </c>
      <c r="W48" s="94" t="s">
        <v>24</v>
      </c>
      <c r="X48" s="94" t="s">
        <v>135</v>
      </c>
      <c r="Y48" s="94" t="s">
        <v>444</v>
      </c>
      <c r="Z48" s="98" t="s">
        <v>336</v>
      </c>
      <c r="AA48" s="94" t="s">
        <v>333</v>
      </c>
      <c r="AB48" s="94" t="s">
        <v>531</v>
      </c>
      <c r="AC48" s="94" t="s">
        <v>127</v>
      </c>
      <c r="AD48" s="94" t="s">
        <v>1315</v>
      </c>
      <c r="AE48" s="99" t="s">
        <v>337</v>
      </c>
      <c r="AF48" s="94" t="s">
        <v>137</v>
      </c>
      <c r="AG48" s="93" t="s">
        <v>1006</v>
      </c>
      <c r="AH48" s="93" t="s">
        <v>1013</v>
      </c>
      <c r="AI48" s="98" t="s">
        <v>534</v>
      </c>
      <c r="AJ48" s="94" t="s">
        <v>27</v>
      </c>
      <c r="AK48" s="94" t="s">
        <v>105</v>
      </c>
      <c r="AL48" s="94">
        <v>1</v>
      </c>
      <c r="AM48" s="97" t="s">
        <v>427</v>
      </c>
      <c r="AN48" s="94" t="s">
        <v>543</v>
      </c>
      <c r="AO48" s="94" t="s">
        <v>538</v>
      </c>
      <c r="AP48" s="94" t="s">
        <v>947</v>
      </c>
      <c r="AQ48" s="94" t="s">
        <v>24</v>
      </c>
      <c r="AR48" s="94" t="s">
        <v>24</v>
      </c>
      <c r="AS48" s="94" t="s">
        <v>541</v>
      </c>
      <c r="AT48" s="94" t="s">
        <v>22</v>
      </c>
      <c r="AU48" s="106" t="s">
        <v>22</v>
      </c>
      <c r="AV48" s="94" t="s">
        <v>22</v>
      </c>
      <c r="AW48" s="94" t="s">
        <v>22</v>
      </c>
      <c r="AX48" s="94">
        <v>9</v>
      </c>
      <c r="AY48" s="102">
        <v>0.9</v>
      </c>
      <c r="AZ48" s="94">
        <v>0.9</v>
      </c>
      <c r="BA48" s="94">
        <v>0.9</v>
      </c>
      <c r="BB48" s="94">
        <v>0.9</v>
      </c>
      <c r="BC48" s="94">
        <v>9</v>
      </c>
      <c r="BD48" s="105">
        <v>0.9</v>
      </c>
      <c r="BE48" s="94">
        <v>0.9</v>
      </c>
      <c r="BF48" s="94">
        <v>0.9</v>
      </c>
      <c r="BG48" s="94">
        <v>0.9</v>
      </c>
      <c r="BH48" s="94" t="s">
        <v>22</v>
      </c>
      <c r="BI48" s="98" t="s">
        <v>22</v>
      </c>
      <c r="BJ48" s="94" t="s">
        <v>26</v>
      </c>
      <c r="BK48" s="94" t="s">
        <v>22</v>
      </c>
      <c r="BL48" s="94" t="s">
        <v>22</v>
      </c>
      <c r="BM48" s="94" t="s">
        <v>22</v>
      </c>
      <c r="BN48" s="94" t="s">
        <v>22</v>
      </c>
      <c r="BO48" s="94" t="s">
        <v>22</v>
      </c>
      <c r="BP48" s="94" t="s">
        <v>22</v>
      </c>
      <c r="BQ48" s="94" t="s">
        <v>22</v>
      </c>
      <c r="BR48" s="94" t="s">
        <v>22</v>
      </c>
      <c r="BS48" s="94" t="s">
        <v>22</v>
      </c>
      <c r="BT48" s="94" t="s">
        <v>22</v>
      </c>
      <c r="BU48" s="94" t="s">
        <v>22</v>
      </c>
      <c r="BV48" s="94" t="s">
        <v>22</v>
      </c>
      <c r="BW48" s="94" t="s">
        <v>22</v>
      </c>
      <c r="BX48" s="94" t="s">
        <v>22</v>
      </c>
      <c r="BY48" s="94" t="s">
        <v>22</v>
      </c>
      <c r="BZ48" s="94" t="s">
        <v>22</v>
      </c>
      <c r="CA48" s="94" t="s">
        <v>22</v>
      </c>
      <c r="CB48" s="94" t="s">
        <v>22</v>
      </c>
      <c r="CC48" s="94" t="s">
        <v>22</v>
      </c>
      <c r="CD48" s="103" t="s">
        <v>22</v>
      </c>
      <c r="CE48" s="94" t="s">
        <v>22</v>
      </c>
      <c r="CF48" s="94" t="s">
        <v>22</v>
      </c>
      <c r="CG48" s="94" t="s">
        <v>22</v>
      </c>
      <c r="CH48" s="103" t="s">
        <v>26</v>
      </c>
      <c r="CI48" s="94" t="s">
        <v>22</v>
      </c>
      <c r="CJ48" s="94" t="s">
        <v>22</v>
      </c>
      <c r="CK48" s="94" t="s">
        <v>22</v>
      </c>
      <c r="CL48" s="94" t="s">
        <v>22</v>
      </c>
      <c r="CM48" s="94" t="s">
        <v>22</v>
      </c>
      <c r="CN48" s="94" t="s">
        <v>22</v>
      </c>
      <c r="CO48" s="94" t="s">
        <v>22</v>
      </c>
      <c r="CP48" s="94" t="s">
        <v>22</v>
      </c>
      <c r="CQ48" s="94" t="s">
        <v>22</v>
      </c>
      <c r="CR48" s="94" t="s">
        <v>22</v>
      </c>
      <c r="CS48" s="94" t="s">
        <v>22</v>
      </c>
      <c r="CT48" s="94" t="s">
        <v>22</v>
      </c>
      <c r="CU48" s="94" t="s">
        <v>22</v>
      </c>
      <c r="CV48" s="98" t="s">
        <v>22</v>
      </c>
      <c r="CW48" s="94" t="s">
        <v>614</v>
      </c>
      <c r="CX48" s="94" t="s">
        <v>22</v>
      </c>
      <c r="CY48" s="94" t="s">
        <v>824</v>
      </c>
      <c r="CZ48" s="98" t="s">
        <v>1262</v>
      </c>
      <c r="DA48" s="94" t="s">
        <v>68</v>
      </c>
    </row>
    <row r="49" spans="1:105" s="11" customFormat="1">
      <c r="A49" s="11" t="s">
        <v>1536</v>
      </c>
      <c r="L49" s="25"/>
      <c r="N49" s="125"/>
      <c r="Z49" s="25"/>
      <c r="AE49" s="36"/>
      <c r="AI49" s="25"/>
      <c r="AJ49" s="11" t="s">
        <v>27</v>
      </c>
      <c r="AK49" s="11" t="s">
        <v>478</v>
      </c>
      <c r="AL49" s="11">
        <v>2</v>
      </c>
      <c r="AM49" s="17" t="s">
        <v>427</v>
      </c>
      <c r="AN49" s="11" t="s">
        <v>543</v>
      </c>
      <c r="AO49" s="11" t="s">
        <v>538</v>
      </c>
      <c r="AP49" s="11" t="s">
        <v>947</v>
      </c>
      <c r="AQ49" s="11" t="s">
        <v>24</v>
      </c>
      <c r="AR49" s="11" t="s">
        <v>24</v>
      </c>
      <c r="AS49" s="11" t="s">
        <v>541</v>
      </c>
      <c r="AT49" s="11" t="s">
        <v>22</v>
      </c>
      <c r="AU49" s="84" t="s">
        <v>22</v>
      </c>
      <c r="AV49" s="11" t="s">
        <v>22</v>
      </c>
      <c r="AW49" s="11" t="s">
        <v>22</v>
      </c>
      <c r="AX49" s="11">
        <v>12</v>
      </c>
      <c r="AY49" s="58">
        <v>0.8</v>
      </c>
      <c r="AZ49" s="11">
        <v>0.8</v>
      </c>
      <c r="BA49" s="11">
        <v>0.8</v>
      </c>
      <c r="BB49" s="11">
        <v>0.8</v>
      </c>
      <c r="BC49" s="11">
        <v>12</v>
      </c>
      <c r="BD49" s="15" t="s">
        <v>535</v>
      </c>
      <c r="BE49" s="20" t="str">
        <f t="shared" ref="BE49:BE51" si="68">LEFT(BD49,FIND(" ", BD49)-1)</f>
        <v>4,813</v>
      </c>
      <c r="BF49" s="20" t="str">
        <f t="shared" ref="BF49" si="69">MID(LEFT(BD49,FIND("–",BD49)-1),FIND("(",BD49)+1,LEN(BD49))</f>
        <v>2,535</v>
      </c>
      <c r="BG49" s="20" t="str">
        <f t="shared" ref="BG49" si="70">MID(LEFT(BD49,FIND(")",BD49)-1),FIND("–",BD49)+1,LEN(BD49))</f>
        <v>8,416</v>
      </c>
      <c r="BH49" s="11" t="s">
        <v>22</v>
      </c>
      <c r="BI49" s="25" t="s">
        <v>22</v>
      </c>
      <c r="CD49" s="155"/>
      <c r="CH49" s="155"/>
      <c r="CV49" s="25"/>
      <c r="CZ49" s="25"/>
    </row>
    <row r="50" spans="1:105" s="11" customFormat="1">
      <c r="A50" s="11" t="s">
        <v>1536</v>
      </c>
      <c r="L50" s="25"/>
      <c r="N50" s="125"/>
      <c r="Z50" s="25"/>
      <c r="AE50" s="36"/>
      <c r="AI50" s="25"/>
      <c r="AJ50" s="11" t="s">
        <v>27</v>
      </c>
      <c r="AK50" s="11" t="s">
        <v>537</v>
      </c>
      <c r="AL50" s="11">
        <v>3</v>
      </c>
      <c r="AM50" s="17" t="s">
        <v>427</v>
      </c>
      <c r="AN50" s="11" t="s">
        <v>543</v>
      </c>
      <c r="AO50" s="11" t="s">
        <v>538</v>
      </c>
      <c r="AP50" s="11" t="s">
        <v>947</v>
      </c>
      <c r="AQ50" s="11" t="s">
        <v>24</v>
      </c>
      <c r="AR50" s="11" t="s">
        <v>24</v>
      </c>
      <c r="AS50" s="11" t="s">
        <v>541</v>
      </c>
      <c r="AT50" s="11" t="s">
        <v>22</v>
      </c>
      <c r="AU50" s="84" t="s">
        <v>22</v>
      </c>
      <c r="AV50" s="11" t="s">
        <v>22</v>
      </c>
      <c r="AW50" s="11" t="s">
        <v>22</v>
      </c>
      <c r="AX50" s="11">
        <v>12</v>
      </c>
      <c r="AY50" s="58">
        <v>0.9</v>
      </c>
      <c r="AZ50" s="11">
        <v>0.9</v>
      </c>
      <c r="BA50" s="11">
        <v>0.9</v>
      </c>
      <c r="BB50" s="11">
        <v>0.9</v>
      </c>
      <c r="BC50" s="11">
        <v>12</v>
      </c>
      <c r="BD50" s="42" t="s">
        <v>536</v>
      </c>
      <c r="BE50" s="20" t="str">
        <f t="shared" si="68"/>
        <v>27,872</v>
      </c>
      <c r="BF50" s="20" t="str">
        <f t="shared" ref="BF50" si="71">MID(LEFT(BD50,FIND("–",BD50)-1),FIND("(",BD50)+1,LEN(BD50))</f>
        <v>19,025</v>
      </c>
      <c r="BG50" s="20" t="str">
        <f t="shared" ref="BG50" si="72">MID(LEFT(BD50,FIND(")",BD50)-1),FIND("–",BD50)+1,LEN(BD50))</f>
        <v>39,528</v>
      </c>
      <c r="BH50" s="11" t="s">
        <v>22</v>
      </c>
      <c r="BI50" s="25" t="s">
        <v>22</v>
      </c>
      <c r="CD50" s="155"/>
      <c r="CH50" s="155"/>
      <c r="CV50" s="25"/>
      <c r="CZ50" s="25"/>
    </row>
    <row r="51" spans="1:105" s="11" customFormat="1">
      <c r="A51" s="11" t="s">
        <v>1536</v>
      </c>
      <c r="L51" s="25"/>
      <c r="N51" s="125"/>
      <c r="Z51" s="25"/>
      <c r="AE51" s="36"/>
      <c r="AI51" s="25"/>
      <c r="AJ51" s="11" t="s">
        <v>27</v>
      </c>
      <c r="AK51" s="11" t="s">
        <v>46</v>
      </c>
      <c r="AL51" s="11">
        <v>4</v>
      </c>
      <c r="AM51" s="17" t="s">
        <v>427</v>
      </c>
      <c r="AN51" s="11" t="s">
        <v>543</v>
      </c>
      <c r="AO51" s="11" t="s">
        <v>538</v>
      </c>
      <c r="AP51" s="11" t="s">
        <v>947</v>
      </c>
      <c r="AQ51" s="11" t="s">
        <v>24</v>
      </c>
      <c r="AR51" s="11" t="s">
        <v>24</v>
      </c>
      <c r="AS51" s="11" t="s">
        <v>541</v>
      </c>
      <c r="AT51" s="11" t="s">
        <v>22</v>
      </c>
      <c r="AU51" s="84" t="s">
        <v>22</v>
      </c>
      <c r="AV51" s="11" t="s">
        <v>22</v>
      </c>
      <c r="AW51" s="11" t="s">
        <v>22</v>
      </c>
      <c r="AX51" s="11">
        <v>12</v>
      </c>
      <c r="AY51" s="58">
        <v>0.9</v>
      </c>
      <c r="AZ51" s="11">
        <v>0.9</v>
      </c>
      <c r="BA51" s="11">
        <v>0.9</v>
      </c>
      <c r="BB51" s="11">
        <v>0.9</v>
      </c>
      <c r="BC51" s="11">
        <v>12</v>
      </c>
      <c r="BD51" s="15" t="s">
        <v>338</v>
      </c>
      <c r="BE51" s="20" t="str">
        <f t="shared" si="68"/>
        <v>1,260</v>
      </c>
      <c r="BF51" s="20" t="str">
        <f t="shared" ref="BF51" si="73">MID(LEFT(BD51,FIND("–",BD51)-1),FIND("(",BD51)+1,LEN(BD51))</f>
        <v>755</v>
      </c>
      <c r="BG51" s="20" t="str">
        <f t="shared" ref="BG51" si="74">MID(LEFT(BD51,FIND(")",BD51)-1),FIND("–",BD51)+1,LEN(BD51))</f>
        <v>2,067</v>
      </c>
      <c r="BH51" s="11" t="s">
        <v>22</v>
      </c>
      <c r="BI51" s="25" t="s">
        <v>22</v>
      </c>
      <c r="CD51" s="155"/>
      <c r="CH51" s="155"/>
      <c r="CV51" s="25"/>
      <c r="CZ51" s="25"/>
    </row>
    <row r="52" spans="1:105" s="11" customFormat="1">
      <c r="A52" s="11" t="s">
        <v>1536</v>
      </c>
      <c r="L52" s="25"/>
      <c r="N52" s="125"/>
      <c r="Z52" s="25"/>
      <c r="AE52" s="36"/>
      <c r="AI52" s="25"/>
      <c r="AJ52" s="11" t="s">
        <v>27</v>
      </c>
      <c r="AK52" s="11" t="s">
        <v>105</v>
      </c>
      <c r="AL52" s="11">
        <v>1</v>
      </c>
      <c r="AM52" s="17" t="s">
        <v>344</v>
      </c>
      <c r="AN52" s="11" t="s">
        <v>539</v>
      </c>
      <c r="AO52" s="17" t="s">
        <v>420</v>
      </c>
      <c r="AP52" s="17" t="s">
        <v>946</v>
      </c>
      <c r="AQ52" s="11" t="s">
        <v>24</v>
      </c>
      <c r="AR52" s="11" t="s">
        <v>24</v>
      </c>
      <c r="AS52" s="11" t="s">
        <v>612</v>
      </c>
      <c r="AT52" s="11" t="s">
        <v>22</v>
      </c>
      <c r="AU52" s="84" t="s">
        <v>22</v>
      </c>
      <c r="AV52" s="11" t="s">
        <v>22</v>
      </c>
      <c r="AW52" s="11" t="s">
        <v>22</v>
      </c>
      <c r="AX52" s="11">
        <v>9</v>
      </c>
      <c r="AY52" s="58" t="s">
        <v>66</v>
      </c>
      <c r="AZ52" s="11" t="str">
        <f>LEFT(AY52,FIND(" ", AY52)-1)</f>
        <v>10</v>
      </c>
      <c r="BA52" s="11" t="str">
        <f>MID(LEFT(AY52,FIND("–",AY52)-1),FIND("(",AY52)+1,LEN(AY52))</f>
        <v>10</v>
      </c>
      <c r="BB52" s="11" t="str">
        <f>MID(LEFT(AY52,FIND(")",AY52)-1),FIND("–",AY52)+1,LEN(AY52))</f>
        <v>10</v>
      </c>
      <c r="BC52" s="11">
        <v>9</v>
      </c>
      <c r="BD52" s="15" t="s">
        <v>66</v>
      </c>
      <c r="BE52" s="20" t="str">
        <f>LEFT(BD52,FIND(" ", BD52)-1)</f>
        <v>10</v>
      </c>
      <c r="BF52" s="20" t="str">
        <f>MID(LEFT(BD52,FIND("–",BD52)-1),FIND("(",BD52)+1,LEN(BD52))</f>
        <v>10</v>
      </c>
      <c r="BG52" s="20" t="str">
        <f>MID(LEFT(BD52,FIND(")",BD52)-1),FIND("–",BD52)+1,LEN(BD52))</f>
        <v>10</v>
      </c>
      <c r="BH52" s="11" t="s">
        <v>22</v>
      </c>
      <c r="BI52" s="25" t="s">
        <v>22</v>
      </c>
      <c r="CD52" s="155"/>
      <c r="CH52" s="155"/>
      <c r="CV52" s="25"/>
      <c r="CZ52" s="25"/>
    </row>
    <row r="53" spans="1:105" s="11" customFormat="1">
      <c r="A53" s="11" t="s">
        <v>1536</v>
      </c>
      <c r="L53" s="25"/>
      <c r="N53" s="125"/>
      <c r="Z53" s="25"/>
      <c r="AE53" s="36"/>
      <c r="AI53" s="25"/>
      <c r="AJ53" s="11" t="s">
        <v>27</v>
      </c>
      <c r="AK53" s="11" t="s">
        <v>478</v>
      </c>
      <c r="AL53" s="11">
        <v>2</v>
      </c>
      <c r="AM53" s="17" t="s">
        <v>344</v>
      </c>
      <c r="AN53" s="11" t="s">
        <v>539</v>
      </c>
      <c r="AO53" s="17" t="s">
        <v>420</v>
      </c>
      <c r="AP53" s="17" t="s">
        <v>946</v>
      </c>
      <c r="AQ53" s="11" t="s">
        <v>24</v>
      </c>
      <c r="AR53" s="11" t="s">
        <v>24</v>
      </c>
      <c r="AS53" s="11" t="s">
        <v>612</v>
      </c>
      <c r="AT53" s="11" t="s">
        <v>22</v>
      </c>
      <c r="AU53" s="84" t="s">
        <v>22</v>
      </c>
      <c r="AV53" s="11" t="s">
        <v>22</v>
      </c>
      <c r="AW53" s="11" t="s">
        <v>22</v>
      </c>
      <c r="AX53" s="11">
        <v>12</v>
      </c>
      <c r="AY53" s="58" t="s">
        <v>66</v>
      </c>
      <c r="AZ53" s="11" t="str">
        <f>LEFT(AY53,FIND(" ", AY53)-1)</f>
        <v>10</v>
      </c>
      <c r="BA53" s="11" t="str">
        <f>MID(LEFT(AY53,FIND("–",AY53)-1),FIND("(",AY53)+1,LEN(AY53))</f>
        <v>10</v>
      </c>
      <c r="BB53" s="11" t="str">
        <f>MID(LEFT(AY53,FIND(")",AY53)-1),FIND("–",AY53)+1,LEN(AY53))</f>
        <v>10</v>
      </c>
      <c r="BC53" s="11">
        <v>12</v>
      </c>
      <c r="BD53" s="15" t="s">
        <v>339</v>
      </c>
      <c r="BE53" s="20" t="str">
        <f>LEFT(BD53,FIND(" ", BD53)-1)</f>
        <v>168</v>
      </c>
      <c r="BF53" s="20" t="str">
        <f>MID(LEFT(BD53,FIND("–",BD53)-1),FIND("(",BD53)+1,LEN(BD53))</f>
        <v>110</v>
      </c>
      <c r="BG53" s="20" t="str">
        <f>MID(LEFT(BD53,FIND(")",BD53)-1),FIND("–",BD53)+1,LEN(BD53))</f>
        <v>252</v>
      </c>
      <c r="BH53" s="11" t="s">
        <v>22</v>
      </c>
      <c r="BI53" s="25" t="s">
        <v>22</v>
      </c>
      <c r="CD53" s="155"/>
      <c r="CH53" s="155"/>
      <c r="CV53" s="25"/>
      <c r="CZ53" s="25"/>
    </row>
    <row r="54" spans="1:105" s="11" customFormat="1">
      <c r="A54" s="11" t="s">
        <v>1536</v>
      </c>
      <c r="L54" s="25"/>
      <c r="N54" s="125"/>
      <c r="Z54" s="25"/>
      <c r="AE54" s="36"/>
      <c r="AI54" s="25"/>
      <c r="AJ54" s="11" t="s">
        <v>27</v>
      </c>
      <c r="AK54" s="11" t="s">
        <v>537</v>
      </c>
      <c r="AL54" s="11">
        <v>3</v>
      </c>
      <c r="AM54" s="17" t="s">
        <v>344</v>
      </c>
      <c r="AN54" s="11" t="s">
        <v>539</v>
      </c>
      <c r="AO54" s="17" t="s">
        <v>420</v>
      </c>
      <c r="AP54" s="17" t="s">
        <v>946</v>
      </c>
      <c r="AQ54" s="11" t="s">
        <v>24</v>
      </c>
      <c r="AR54" s="11" t="s">
        <v>24</v>
      </c>
      <c r="AS54" s="11" t="s">
        <v>612</v>
      </c>
      <c r="AT54" s="11" t="s">
        <v>22</v>
      </c>
      <c r="AU54" s="84" t="s">
        <v>22</v>
      </c>
      <c r="AV54" s="11" t="s">
        <v>22</v>
      </c>
      <c r="AW54" s="11" t="s">
        <v>22</v>
      </c>
      <c r="AX54" s="11">
        <v>12</v>
      </c>
      <c r="AY54" s="58" t="s">
        <v>66</v>
      </c>
      <c r="AZ54" s="11" t="str">
        <f>LEFT(AY54,FIND(" ", AY54)-1)</f>
        <v>10</v>
      </c>
      <c r="BA54" s="11" t="str">
        <f>MID(LEFT(AY54,FIND("–",AY54)-1),FIND("(",AY54)+1,LEN(AY54))</f>
        <v>10</v>
      </c>
      <c r="BB54" s="11" t="str">
        <f>MID(LEFT(AY54,FIND(")",AY54)-1),FIND("–",AY54)+1,LEN(AY54))</f>
        <v>10</v>
      </c>
      <c r="BC54" s="11">
        <v>12</v>
      </c>
      <c r="BD54" s="15" t="s">
        <v>340</v>
      </c>
      <c r="BE54" s="20" t="str">
        <f>LEFT(BD54,FIND(" ", BD54)-1)</f>
        <v>267</v>
      </c>
      <c r="BF54" s="20" t="str">
        <f>MID(LEFT(BD54,FIND("–",BD54)-1),FIND("(",BD54)+1,LEN(BD54))</f>
        <v>172</v>
      </c>
      <c r="BG54" s="20" t="str">
        <f>MID(LEFT(BD54,FIND(")",BD54)-1),FIND("–",BD54)+1,LEN(BD54))</f>
        <v>411</v>
      </c>
      <c r="BH54" s="11" t="s">
        <v>22</v>
      </c>
      <c r="BI54" s="25" t="s">
        <v>22</v>
      </c>
      <c r="CD54" s="155"/>
      <c r="CH54" s="155"/>
      <c r="CV54" s="25"/>
      <c r="CZ54" s="25"/>
    </row>
    <row r="55" spans="1:105" s="11" customFormat="1">
      <c r="A55" s="11" t="s">
        <v>1536</v>
      </c>
      <c r="L55" s="25"/>
      <c r="N55" s="125"/>
      <c r="Z55" s="25"/>
      <c r="AE55" s="36"/>
      <c r="AI55" s="25"/>
      <c r="AJ55" s="11" t="s">
        <v>27</v>
      </c>
      <c r="AK55" s="11" t="s">
        <v>46</v>
      </c>
      <c r="AL55" s="11">
        <v>4</v>
      </c>
      <c r="AM55" s="17" t="s">
        <v>344</v>
      </c>
      <c r="AN55" s="11" t="s">
        <v>539</v>
      </c>
      <c r="AO55" s="17" t="s">
        <v>420</v>
      </c>
      <c r="AP55" s="17" t="s">
        <v>946</v>
      </c>
      <c r="AQ55" s="11" t="s">
        <v>24</v>
      </c>
      <c r="AR55" s="11" t="s">
        <v>24</v>
      </c>
      <c r="AS55" s="11" t="s">
        <v>612</v>
      </c>
      <c r="AT55" s="11" t="s">
        <v>22</v>
      </c>
      <c r="AU55" s="84" t="s">
        <v>22</v>
      </c>
      <c r="AV55" s="11" t="s">
        <v>22</v>
      </c>
      <c r="AW55" s="11" t="s">
        <v>22</v>
      </c>
      <c r="AX55" s="11">
        <v>12</v>
      </c>
      <c r="AY55" s="58" t="s">
        <v>66</v>
      </c>
      <c r="AZ55" s="11" t="str">
        <f>LEFT(AY55,FIND(" ", AY55)-1)</f>
        <v>10</v>
      </c>
      <c r="BA55" s="11" t="str">
        <f>MID(LEFT(AY55,FIND("–",AY55)-1),FIND("(",AY55)+1,LEN(AY55))</f>
        <v>10</v>
      </c>
      <c r="BB55" s="11" t="str">
        <f>MID(LEFT(AY55,FIND(")",AY55)-1),FIND("–",AY55)+1,LEN(AY55))</f>
        <v>10</v>
      </c>
      <c r="BC55" s="11">
        <v>12</v>
      </c>
      <c r="BD55" s="20" t="s">
        <v>510</v>
      </c>
      <c r="BE55" s="11" t="s">
        <v>512</v>
      </c>
      <c r="BF55" s="11" t="s">
        <v>512</v>
      </c>
      <c r="BG55" s="11" t="s">
        <v>512</v>
      </c>
      <c r="BH55" s="11" t="s">
        <v>22</v>
      </c>
      <c r="BI55" s="25" t="s">
        <v>22</v>
      </c>
      <c r="CD55" s="155"/>
      <c r="CH55" s="155"/>
      <c r="CV55" s="25"/>
      <c r="CZ55" s="25"/>
    </row>
    <row r="56" spans="1:105" s="11" customFormat="1">
      <c r="A56" s="11" t="s">
        <v>1536</v>
      </c>
      <c r="L56" s="25"/>
      <c r="N56" s="125"/>
      <c r="Z56" s="25"/>
      <c r="AE56" s="36"/>
      <c r="AI56" s="25"/>
      <c r="AJ56" s="11" t="s">
        <v>60</v>
      </c>
      <c r="AK56" s="11" t="s">
        <v>22</v>
      </c>
      <c r="AL56" s="11" t="s">
        <v>22</v>
      </c>
      <c r="AM56" s="11" t="s">
        <v>26</v>
      </c>
      <c r="AN56" s="11" t="s">
        <v>22</v>
      </c>
      <c r="AO56" s="11" t="s">
        <v>22</v>
      </c>
      <c r="AP56" s="11" t="s">
        <v>22</v>
      </c>
      <c r="AQ56" s="11" t="s">
        <v>23</v>
      </c>
      <c r="AR56" s="11" t="s">
        <v>23</v>
      </c>
      <c r="AS56" s="11" t="s">
        <v>22</v>
      </c>
      <c r="AT56" s="11" t="s">
        <v>22</v>
      </c>
      <c r="AU56" s="84" t="s">
        <v>22</v>
      </c>
      <c r="AV56" s="11" t="s">
        <v>22</v>
      </c>
      <c r="AW56" s="11" t="s">
        <v>22</v>
      </c>
      <c r="AX56" s="11" t="s">
        <v>22</v>
      </c>
      <c r="AY56" s="11" t="s">
        <v>22</v>
      </c>
      <c r="AZ56" s="11" t="s">
        <v>22</v>
      </c>
      <c r="BA56" s="11" t="s">
        <v>22</v>
      </c>
      <c r="BB56" s="11" t="s">
        <v>22</v>
      </c>
      <c r="BC56" s="11" t="s">
        <v>22</v>
      </c>
      <c r="BD56" s="11" t="s">
        <v>22</v>
      </c>
      <c r="BE56" s="11" t="s">
        <v>22</v>
      </c>
      <c r="BF56" s="11" t="s">
        <v>22</v>
      </c>
      <c r="BG56" s="11" t="s">
        <v>22</v>
      </c>
      <c r="BH56" s="11" t="s">
        <v>22</v>
      </c>
      <c r="BI56" s="25" t="s">
        <v>22</v>
      </c>
      <c r="CD56" s="155"/>
      <c r="CH56" s="155"/>
      <c r="CV56" s="25"/>
      <c r="CZ56" s="25"/>
    </row>
    <row r="57" spans="1:105" s="44" customFormat="1">
      <c r="L57" s="45"/>
      <c r="N57" s="127"/>
      <c r="Z57" s="45"/>
      <c r="AE57" s="46"/>
      <c r="AI57" s="45"/>
      <c r="AU57" s="85"/>
      <c r="BI57" s="45"/>
      <c r="CD57" s="157"/>
      <c r="CH57" s="157"/>
      <c r="CV57" s="45"/>
      <c r="CZ57" s="45"/>
    </row>
    <row r="58" spans="1:105" s="11" customFormat="1">
      <c r="A58" s="11" t="s">
        <v>1537</v>
      </c>
      <c r="B58" s="11" t="s">
        <v>1</v>
      </c>
      <c r="C58" s="11" t="s">
        <v>2</v>
      </c>
      <c r="D58" s="11" t="s">
        <v>1534</v>
      </c>
      <c r="E58" s="11" t="s">
        <v>9</v>
      </c>
      <c r="F58" s="94" t="s">
        <v>9</v>
      </c>
      <c r="G58" s="11" t="s">
        <v>408</v>
      </c>
      <c r="H58" s="16" t="s">
        <v>410</v>
      </c>
      <c r="I58" s="11" t="s">
        <v>725</v>
      </c>
      <c r="J58" s="16" t="s">
        <v>726</v>
      </c>
      <c r="K58" s="11" t="s">
        <v>727</v>
      </c>
      <c r="L58" s="24">
        <v>44104</v>
      </c>
      <c r="M58" s="11" t="s">
        <v>627</v>
      </c>
      <c r="N58" s="125">
        <v>43944</v>
      </c>
      <c r="O58" s="11" t="s">
        <v>24</v>
      </c>
      <c r="P58" s="11" t="s">
        <v>24</v>
      </c>
      <c r="Q58" s="11" t="s">
        <v>137</v>
      </c>
      <c r="R58" s="11" t="s">
        <v>409</v>
      </c>
      <c r="S58" s="11" t="s">
        <v>48</v>
      </c>
      <c r="T58" s="11" t="s">
        <v>23</v>
      </c>
      <c r="U58" s="11" t="s">
        <v>23</v>
      </c>
      <c r="V58" s="11">
        <v>60</v>
      </c>
      <c r="W58" s="11" t="s">
        <v>23</v>
      </c>
      <c r="X58" s="11" t="s">
        <v>135</v>
      </c>
      <c r="Y58" s="11" t="s">
        <v>833</v>
      </c>
      <c r="Z58" s="25" t="s">
        <v>832</v>
      </c>
      <c r="AA58" s="11" t="s">
        <v>333</v>
      </c>
      <c r="AB58" s="11" t="s">
        <v>540</v>
      </c>
      <c r="AC58" s="11" t="s">
        <v>127</v>
      </c>
      <c r="AD58" s="11" t="s">
        <v>1316</v>
      </c>
      <c r="AE58" s="25" t="s">
        <v>26</v>
      </c>
      <c r="AF58" s="11" t="s">
        <v>137</v>
      </c>
      <c r="AG58" s="10" t="s">
        <v>1006</v>
      </c>
      <c r="AH58" s="10" t="s">
        <v>1014</v>
      </c>
      <c r="AI58" s="25" t="s">
        <v>834</v>
      </c>
      <c r="AJ58" s="11" t="s">
        <v>27</v>
      </c>
      <c r="AK58" s="11" t="s">
        <v>411</v>
      </c>
      <c r="AL58" s="11">
        <v>1</v>
      </c>
      <c r="AM58" s="11" t="s">
        <v>427</v>
      </c>
      <c r="AN58" s="11" t="s">
        <v>543</v>
      </c>
      <c r="AO58" s="11" t="s">
        <v>538</v>
      </c>
      <c r="AP58" s="11" t="s">
        <v>947</v>
      </c>
      <c r="AQ58" s="11" t="s">
        <v>23</v>
      </c>
      <c r="AR58" s="11" t="s">
        <v>23</v>
      </c>
      <c r="AS58" s="11" t="s">
        <v>825</v>
      </c>
      <c r="AT58" s="11" t="s">
        <v>22</v>
      </c>
      <c r="AU58" s="84" t="s">
        <v>22</v>
      </c>
      <c r="AV58" s="11" t="s">
        <v>22</v>
      </c>
      <c r="AW58" s="11" t="s">
        <v>22</v>
      </c>
      <c r="AX58" s="11" t="s">
        <v>791</v>
      </c>
      <c r="AY58" s="58" t="s">
        <v>792</v>
      </c>
      <c r="AZ58" s="20" t="str">
        <f t="shared" ref="AZ58" si="75">LEFT(AY58,FIND(" ", AY58)-1)</f>
        <v>1.6</v>
      </c>
      <c r="BA58" s="20" t="str">
        <f t="shared" ref="BA58" si="76">MID(LEFT(AY58,FIND("–",AY58)-1),FIND("(",AY58)+1,LEN(AY58))</f>
        <v>1.1</v>
      </c>
      <c r="BB58" s="20" t="str">
        <f t="shared" ref="BB58" si="77">MID(LEFT(AY58,FIND(")",AY58)-1),FIND("–",AY58)+1,LEN(AY58))</f>
        <v>2.1</v>
      </c>
      <c r="BC58" s="11">
        <v>12</v>
      </c>
      <c r="BD58" s="62" t="s">
        <v>793</v>
      </c>
      <c r="BE58" s="20" t="str">
        <f t="shared" ref="BE58" si="78">LEFT(BD58,FIND(" ", BD58)-1)</f>
        <v>3,920</v>
      </c>
      <c r="BF58" s="20" t="str">
        <f t="shared" ref="BF58" si="79">MID(LEFT(BD58,FIND("–",BD58)-1),FIND("(",BD58)+1,LEN(BD58))</f>
        <v>1,915</v>
      </c>
      <c r="BG58" s="20" t="str">
        <f t="shared" ref="BG58" si="80">MID(LEFT(BD58,FIND(")",BD58)-1),FIND("–",BD58)+1,LEN(BD58))</f>
        <v>8,023</v>
      </c>
      <c r="BH58" s="11" t="s">
        <v>22</v>
      </c>
      <c r="BI58" s="25" t="s">
        <v>402</v>
      </c>
      <c r="BJ58" s="11" t="s">
        <v>26</v>
      </c>
      <c r="BK58" s="11" t="s">
        <v>22</v>
      </c>
      <c r="BL58" s="11" t="s">
        <v>22</v>
      </c>
      <c r="BM58" s="11" t="s">
        <v>22</v>
      </c>
      <c r="BN58" s="11" t="s">
        <v>22</v>
      </c>
      <c r="BO58" s="11" t="s">
        <v>22</v>
      </c>
      <c r="BP58" s="11" t="s">
        <v>22</v>
      </c>
      <c r="BQ58" s="11" t="s">
        <v>22</v>
      </c>
      <c r="BR58" s="11" t="s">
        <v>22</v>
      </c>
      <c r="BS58" s="11" t="s">
        <v>22</v>
      </c>
      <c r="BT58" s="11" t="s">
        <v>22</v>
      </c>
      <c r="BU58" s="11" t="s">
        <v>22</v>
      </c>
      <c r="BV58" s="11" t="s">
        <v>22</v>
      </c>
      <c r="BW58" s="11" t="s">
        <v>22</v>
      </c>
      <c r="BX58" s="11" t="s">
        <v>22</v>
      </c>
      <c r="BY58" s="11" t="s">
        <v>22</v>
      </c>
      <c r="BZ58" s="11" t="s">
        <v>22</v>
      </c>
      <c r="CA58" s="11" t="s">
        <v>22</v>
      </c>
      <c r="CB58" s="11" t="s">
        <v>22</v>
      </c>
      <c r="CC58" s="11" t="s">
        <v>22</v>
      </c>
      <c r="CD58" s="103" t="s">
        <v>22</v>
      </c>
      <c r="CE58" s="94" t="s">
        <v>22</v>
      </c>
      <c r="CF58" s="94" t="s">
        <v>22</v>
      </c>
      <c r="CG58" s="94" t="s">
        <v>22</v>
      </c>
      <c r="CH58" s="155" t="s">
        <v>26</v>
      </c>
      <c r="CI58" s="94" t="s">
        <v>22</v>
      </c>
      <c r="CJ58" s="94" t="s">
        <v>22</v>
      </c>
      <c r="CK58" s="94" t="s">
        <v>22</v>
      </c>
      <c r="CL58" s="94" t="s">
        <v>22</v>
      </c>
      <c r="CM58" s="94" t="s">
        <v>22</v>
      </c>
      <c r="CN58" s="94" t="s">
        <v>22</v>
      </c>
      <c r="CO58" s="94" t="s">
        <v>22</v>
      </c>
      <c r="CP58" s="94" t="s">
        <v>22</v>
      </c>
      <c r="CQ58" s="94" t="s">
        <v>22</v>
      </c>
      <c r="CR58" s="94" t="s">
        <v>22</v>
      </c>
      <c r="CS58" s="94" t="s">
        <v>22</v>
      </c>
      <c r="CT58" s="94" t="s">
        <v>22</v>
      </c>
      <c r="CU58" s="94" t="s">
        <v>22</v>
      </c>
      <c r="CV58" s="98" t="s">
        <v>22</v>
      </c>
      <c r="CW58" s="11" t="s">
        <v>595</v>
      </c>
      <c r="CX58" s="11" t="s">
        <v>22</v>
      </c>
      <c r="CY58" s="11" t="s">
        <v>823</v>
      </c>
      <c r="CZ58" s="98" t="s">
        <v>1262</v>
      </c>
      <c r="DA58" s="11" t="s">
        <v>68</v>
      </c>
    </row>
    <row r="59" spans="1:105" s="11" customFormat="1">
      <c r="A59" s="11" t="s">
        <v>1537</v>
      </c>
      <c r="L59" s="25"/>
      <c r="N59" s="125"/>
      <c r="Z59" s="25"/>
      <c r="AE59" s="25"/>
      <c r="AG59" s="10"/>
      <c r="AH59" s="10"/>
      <c r="AI59" s="25"/>
      <c r="AJ59" s="11" t="s">
        <v>27</v>
      </c>
      <c r="AK59" s="11" t="s">
        <v>412</v>
      </c>
      <c r="AL59" s="11">
        <v>2</v>
      </c>
      <c r="AM59" s="11" t="s">
        <v>427</v>
      </c>
      <c r="AN59" s="11" t="s">
        <v>543</v>
      </c>
      <c r="AO59" s="11" t="s">
        <v>538</v>
      </c>
      <c r="AP59" s="11" t="s">
        <v>947</v>
      </c>
      <c r="AQ59" s="11" t="s">
        <v>23</v>
      </c>
      <c r="AR59" s="11" t="s">
        <v>23</v>
      </c>
      <c r="AS59" s="11" t="s">
        <v>825</v>
      </c>
      <c r="AT59" s="11" t="s">
        <v>22</v>
      </c>
      <c r="AU59" s="84" t="s">
        <v>22</v>
      </c>
      <c r="AV59" s="11" t="s">
        <v>22</v>
      </c>
      <c r="AW59" s="11" t="s">
        <v>22</v>
      </c>
      <c r="AX59" s="11" t="s">
        <v>791</v>
      </c>
      <c r="AY59" s="58" t="s">
        <v>792</v>
      </c>
      <c r="AZ59" s="20" t="str">
        <f t="shared" ref="AZ59:AZ63" si="81">LEFT(AY59,FIND(" ", AY59)-1)</f>
        <v>1.6</v>
      </c>
      <c r="BA59" s="20" t="str">
        <f t="shared" ref="BA59:BA63" si="82">MID(LEFT(AY59,FIND("–",AY59)-1),FIND("(",AY59)+1,LEN(AY59))</f>
        <v>1.1</v>
      </c>
      <c r="BB59" s="20" t="str">
        <f t="shared" ref="BB59:BB63" si="83">MID(LEFT(AY59,FIND(")",AY59)-1),FIND("–",AY59)+1,LEN(AY59))</f>
        <v>2.1</v>
      </c>
      <c r="BC59" s="11">
        <v>11</v>
      </c>
      <c r="BD59" s="58" t="s">
        <v>794</v>
      </c>
      <c r="BE59" s="20" t="str">
        <f t="shared" ref="BE59:BE67" si="84">LEFT(BD59,FIND(" ", BD59)-1)</f>
        <v>6,707</v>
      </c>
      <c r="BF59" s="20" t="str">
        <f t="shared" ref="BF59:BF67" si="85">MID(LEFT(BD59,FIND("–",BD59)-1),FIND("(",BD59)+1,LEN(BD59))</f>
        <v>3,383</v>
      </c>
      <c r="BG59" s="20" t="str">
        <f t="shared" ref="BG59:BG67" si="86">MID(LEFT(BD59,FIND(")",BD59)-1),FIND("–",BD59)+1,LEN(BD59))</f>
        <v>13,296</v>
      </c>
      <c r="BH59" s="11" t="s">
        <v>22</v>
      </c>
      <c r="BI59" s="25" t="s">
        <v>22</v>
      </c>
      <c r="CD59" s="155"/>
      <c r="CH59" s="155"/>
      <c r="CV59" s="25"/>
      <c r="CW59" s="11" t="s">
        <v>822</v>
      </c>
      <c r="CZ59" s="25" t="s">
        <v>68</v>
      </c>
      <c r="DA59" s="11" t="s">
        <v>68</v>
      </c>
    </row>
    <row r="60" spans="1:105" s="11" customFormat="1">
      <c r="A60" s="11" t="s">
        <v>1537</v>
      </c>
      <c r="L60" s="25"/>
      <c r="N60" s="125"/>
      <c r="Z60" s="25"/>
      <c r="AE60" s="25"/>
      <c r="AI60" s="25"/>
      <c r="AJ60" s="11" t="s">
        <v>27</v>
      </c>
      <c r="AK60" s="11" t="s">
        <v>413</v>
      </c>
      <c r="AL60" s="11">
        <v>3</v>
      </c>
      <c r="AM60" s="11" t="s">
        <v>427</v>
      </c>
      <c r="AN60" s="11" t="s">
        <v>543</v>
      </c>
      <c r="AO60" s="11" t="s">
        <v>538</v>
      </c>
      <c r="AP60" s="11" t="s">
        <v>947</v>
      </c>
      <c r="AQ60" s="11" t="s">
        <v>23</v>
      </c>
      <c r="AR60" s="11" t="s">
        <v>23</v>
      </c>
      <c r="AS60" s="11" t="s">
        <v>825</v>
      </c>
      <c r="AT60" s="11" t="s">
        <v>22</v>
      </c>
      <c r="AU60" s="84" t="s">
        <v>22</v>
      </c>
      <c r="AV60" s="11" t="s">
        <v>22</v>
      </c>
      <c r="AW60" s="11" t="s">
        <v>22</v>
      </c>
      <c r="AX60" s="11" t="s">
        <v>791</v>
      </c>
      <c r="AY60" s="58" t="s">
        <v>792</v>
      </c>
      <c r="AZ60" s="20" t="str">
        <f t="shared" si="81"/>
        <v>1.6</v>
      </c>
      <c r="BA60" s="20" t="str">
        <f t="shared" si="82"/>
        <v>1.1</v>
      </c>
      <c r="BB60" s="20" t="str">
        <f t="shared" si="83"/>
        <v>2.1</v>
      </c>
      <c r="BC60" s="11">
        <v>12</v>
      </c>
      <c r="BD60" s="58" t="s">
        <v>795</v>
      </c>
      <c r="BE60" s="20" t="str">
        <f t="shared" si="84"/>
        <v>12,431</v>
      </c>
      <c r="BF60" s="20" t="str">
        <f t="shared" si="85"/>
        <v>7,900</v>
      </c>
      <c r="BG60" s="20" t="str">
        <f t="shared" si="86"/>
        <v>19,559</v>
      </c>
      <c r="BH60" s="11" t="s">
        <v>22</v>
      </c>
      <c r="BI60" s="25" t="s">
        <v>22</v>
      </c>
      <c r="CD60" s="155"/>
      <c r="CH60" s="155"/>
      <c r="CV60" s="25"/>
      <c r="CW60" s="11" t="s">
        <v>829</v>
      </c>
      <c r="CZ60" s="25"/>
    </row>
    <row r="61" spans="1:105" s="11" customFormat="1">
      <c r="A61" s="11" t="s">
        <v>1537</v>
      </c>
      <c r="L61" s="25"/>
      <c r="N61" s="125"/>
      <c r="Z61" s="25"/>
      <c r="AE61" s="25"/>
      <c r="AI61" s="25"/>
      <c r="AJ61" s="11" t="s">
        <v>27</v>
      </c>
      <c r="AK61" s="11" t="s">
        <v>414</v>
      </c>
      <c r="AL61" s="11">
        <v>4</v>
      </c>
      <c r="AM61" s="11" t="s">
        <v>427</v>
      </c>
      <c r="AN61" s="11" t="s">
        <v>543</v>
      </c>
      <c r="AO61" s="11" t="s">
        <v>538</v>
      </c>
      <c r="AP61" s="11" t="s">
        <v>947</v>
      </c>
      <c r="AQ61" s="11" t="s">
        <v>23</v>
      </c>
      <c r="AR61" s="11" t="s">
        <v>23</v>
      </c>
      <c r="AS61" s="11" t="s">
        <v>825</v>
      </c>
      <c r="AT61" s="11" t="s">
        <v>22</v>
      </c>
      <c r="AU61" s="84" t="s">
        <v>22</v>
      </c>
      <c r="AV61" s="11" t="s">
        <v>22</v>
      </c>
      <c r="AW61" s="11" t="s">
        <v>22</v>
      </c>
      <c r="AX61" s="11" t="s">
        <v>791</v>
      </c>
      <c r="AY61" s="58" t="s">
        <v>792</v>
      </c>
      <c r="AZ61" s="20" t="str">
        <f t="shared" si="81"/>
        <v>1.6</v>
      </c>
      <c r="BA61" s="20" t="str">
        <f t="shared" si="82"/>
        <v>1.1</v>
      </c>
      <c r="BB61" s="20" t="str">
        <f t="shared" si="83"/>
        <v>2.1</v>
      </c>
      <c r="BC61" s="11">
        <v>11</v>
      </c>
      <c r="BD61" s="62" t="s">
        <v>796</v>
      </c>
      <c r="BE61" s="20" t="str">
        <f t="shared" si="84"/>
        <v>18,289</v>
      </c>
      <c r="BF61" s="20" t="str">
        <f t="shared" si="85"/>
        <v>10,029</v>
      </c>
      <c r="BG61" s="20" t="str">
        <f t="shared" si="86"/>
        <v>33,350</v>
      </c>
      <c r="BH61" s="11" t="s">
        <v>22</v>
      </c>
      <c r="BI61" s="25" t="s">
        <v>22</v>
      </c>
      <c r="CD61" s="155"/>
      <c r="CH61" s="155"/>
      <c r="CV61" s="25"/>
      <c r="CW61" s="11" t="s">
        <v>830</v>
      </c>
      <c r="CZ61" s="25"/>
    </row>
    <row r="62" spans="1:105" s="11" customFormat="1">
      <c r="A62" s="11" t="s">
        <v>1537</v>
      </c>
      <c r="L62" s="25"/>
      <c r="N62" s="125"/>
      <c r="Z62" s="25"/>
      <c r="AE62" s="25"/>
      <c r="AI62" s="25"/>
      <c r="AJ62" s="11" t="s">
        <v>27</v>
      </c>
      <c r="AK62" s="11" t="s">
        <v>415</v>
      </c>
      <c r="AL62" s="11">
        <v>5</v>
      </c>
      <c r="AM62" s="11" t="s">
        <v>427</v>
      </c>
      <c r="AN62" s="11" t="s">
        <v>543</v>
      </c>
      <c r="AO62" s="11" t="s">
        <v>538</v>
      </c>
      <c r="AP62" s="11" t="s">
        <v>947</v>
      </c>
      <c r="AQ62" s="11" t="s">
        <v>23</v>
      </c>
      <c r="AR62" s="11" t="s">
        <v>23</v>
      </c>
      <c r="AS62" s="11" t="s">
        <v>825</v>
      </c>
      <c r="AT62" s="11" t="s">
        <v>22</v>
      </c>
      <c r="AU62" s="84" t="s">
        <v>22</v>
      </c>
      <c r="AV62" s="11" t="s">
        <v>22</v>
      </c>
      <c r="AW62" s="11" t="s">
        <v>22</v>
      </c>
      <c r="AX62" s="11" t="s">
        <v>791</v>
      </c>
      <c r="AY62" s="58" t="s">
        <v>792</v>
      </c>
      <c r="AZ62" s="20" t="str">
        <f t="shared" si="81"/>
        <v>1.6</v>
      </c>
      <c r="BA62" s="20" t="str">
        <f t="shared" si="82"/>
        <v>1.1</v>
      </c>
      <c r="BB62" s="20" t="str">
        <f t="shared" si="83"/>
        <v>2.1</v>
      </c>
      <c r="BC62" s="11">
        <v>12</v>
      </c>
      <c r="BD62" s="62" t="s">
        <v>826</v>
      </c>
      <c r="BE62" s="20" t="str">
        <f t="shared" si="84"/>
        <v>755</v>
      </c>
      <c r="BF62" s="20" t="str">
        <f t="shared" si="85"/>
        <v>521</v>
      </c>
      <c r="BG62" s="20" t="str">
        <f t="shared" si="86"/>
        <v>1,094</v>
      </c>
      <c r="BH62" s="11" t="s">
        <v>22</v>
      </c>
      <c r="BI62" s="25" t="s">
        <v>22</v>
      </c>
      <c r="CD62" s="155"/>
      <c r="CH62" s="155"/>
      <c r="CV62" s="25"/>
      <c r="CZ62" s="25"/>
    </row>
    <row r="63" spans="1:105" s="11" customFormat="1">
      <c r="A63" s="11" t="s">
        <v>1537</v>
      </c>
      <c r="L63" s="25"/>
      <c r="N63" s="125"/>
      <c r="Z63" s="25"/>
      <c r="AE63" s="25"/>
      <c r="AI63" s="25"/>
      <c r="AJ63" s="11" t="s">
        <v>27</v>
      </c>
      <c r="AK63" s="11" t="s">
        <v>411</v>
      </c>
      <c r="AL63" s="11">
        <v>1</v>
      </c>
      <c r="AM63" s="11" t="s">
        <v>344</v>
      </c>
      <c r="AN63" s="11" t="s">
        <v>539</v>
      </c>
      <c r="AO63" s="11" t="s">
        <v>420</v>
      </c>
      <c r="AP63" s="17" t="s">
        <v>946</v>
      </c>
      <c r="AQ63" s="11" t="s">
        <v>23</v>
      </c>
      <c r="AR63" s="11" t="s">
        <v>23</v>
      </c>
      <c r="AS63" s="11" t="s">
        <v>825</v>
      </c>
      <c r="AT63" s="11" t="s">
        <v>22</v>
      </c>
      <c r="AU63" s="84" t="s">
        <v>22</v>
      </c>
      <c r="AV63" s="11" t="s">
        <v>22</v>
      </c>
      <c r="AW63" s="11" t="s">
        <v>22</v>
      </c>
      <c r="AX63" s="11" t="s">
        <v>791</v>
      </c>
      <c r="AY63" s="58" t="s">
        <v>66</v>
      </c>
      <c r="AZ63" s="20" t="str">
        <f t="shared" si="81"/>
        <v>10</v>
      </c>
      <c r="BA63" s="20" t="str">
        <f t="shared" si="82"/>
        <v>10</v>
      </c>
      <c r="BB63" s="20" t="str">
        <f t="shared" si="83"/>
        <v>10</v>
      </c>
      <c r="BC63" s="11">
        <v>12</v>
      </c>
      <c r="BD63" s="58" t="s">
        <v>797</v>
      </c>
      <c r="BE63" s="20" t="str">
        <f t="shared" si="84"/>
        <v>62</v>
      </c>
      <c r="BF63" s="20" t="str">
        <f t="shared" si="85"/>
        <v>31</v>
      </c>
      <c r="BG63" s="20" t="str">
        <f t="shared" si="86"/>
        <v>123</v>
      </c>
      <c r="BH63" s="11" t="s">
        <v>22</v>
      </c>
      <c r="BI63" s="25" t="s">
        <v>22</v>
      </c>
      <c r="CD63" s="155"/>
      <c r="CH63" s="155"/>
      <c r="CV63" s="25"/>
      <c r="CZ63" s="25"/>
    </row>
    <row r="64" spans="1:105" s="11" customFormat="1">
      <c r="A64" s="11" t="s">
        <v>1537</v>
      </c>
      <c r="L64" s="25"/>
      <c r="N64" s="125"/>
      <c r="Z64" s="25"/>
      <c r="AE64" s="25"/>
      <c r="AI64" s="25"/>
      <c r="AJ64" s="11" t="s">
        <v>27</v>
      </c>
      <c r="AK64" s="11" t="s">
        <v>412</v>
      </c>
      <c r="AL64" s="11">
        <v>2</v>
      </c>
      <c r="AM64" s="11" t="s">
        <v>344</v>
      </c>
      <c r="AN64" s="11" t="s">
        <v>539</v>
      </c>
      <c r="AO64" s="11" t="s">
        <v>420</v>
      </c>
      <c r="AP64" s="17" t="s">
        <v>946</v>
      </c>
      <c r="AQ64" s="11" t="s">
        <v>23</v>
      </c>
      <c r="AR64" s="11" t="s">
        <v>23</v>
      </c>
      <c r="AS64" s="11" t="s">
        <v>825</v>
      </c>
      <c r="AT64" s="11" t="s">
        <v>22</v>
      </c>
      <c r="AU64" s="84" t="s">
        <v>22</v>
      </c>
      <c r="AV64" s="11" t="s">
        <v>22</v>
      </c>
      <c r="AW64" s="11" t="s">
        <v>22</v>
      </c>
      <c r="AX64" s="11" t="s">
        <v>791</v>
      </c>
      <c r="AY64" s="58" t="s">
        <v>66</v>
      </c>
      <c r="AZ64" s="11" t="str">
        <f t="shared" ref="AZ64:AZ67" si="87">LEFT(AY64,FIND(" ", AY64)-1)</f>
        <v>10</v>
      </c>
      <c r="BA64" s="11" t="str">
        <f t="shared" ref="BA64:BA67" si="88">MID(LEFT(AY64,FIND("–",AY64)-1),FIND("(",AY64)+1,LEN(AY64))</f>
        <v>10</v>
      </c>
      <c r="BB64" s="11" t="str">
        <f t="shared" ref="BB64:BB67" si="89">MID(LEFT(AY64,FIND(")",AY64)-1),FIND("–",AY64)+1,LEN(AY64))</f>
        <v>10</v>
      </c>
      <c r="BC64" s="11">
        <v>11</v>
      </c>
      <c r="BD64" s="58" t="s">
        <v>798</v>
      </c>
      <c r="BE64" s="20" t="str">
        <f t="shared" si="84"/>
        <v>126</v>
      </c>
      <c r="BF64" s="20" t="str">
        <f t="shared" si="85"/>
        <v>57</v>
      </c>
      <c r="BG64" s="20" t="str">
        <f t="shared" si="86"/>
        <v>276</v>
      </c>
      <c r="BH64" s="11" t="s">
        <v>22</v>
      </c>
      <c r="BI64" s="25" t="s">
        <v>22</v>
      </c>
      <c r="CD64" s="155"/>
      <c r="CH64" s="155"/>
      <c r="CV64" s="25"/>
      <c r="CZ64" s="25"/>
    </row>
    <row r="65" spans="1:104" s="11" customFormat="1">
      <c r="A65" s="11" t="s">
        <v>1537</v>
      </c>
      <c r="L65" s="25"/>
      <c r="N65" s="125"/>
      <c r="Z65" s="25"/>
      <c r="AE65" s="25"/>
      <c r="AI65" s="25"/>
      <c r="AJ65" s="11" t="s">
        <v>27</v>
      </c>
      <c r="AK65" s="11" t="s">
        <v>413</v>
      </c>
      <c r="AL65" s="11">
        <v>3</v>
      </c>
      <c r="AM65" s="11" t="s">
        <v>344</v>
      </c>
      <c r="AN65" s="11" t="s">
        <v>539</v>
      </c>
      <c r="AO65" s="11" t="s">
        <v>420</v>
      </c>
      <c r="AP65" s="17" t="s">
        <v>946</v>
      </c>
      <c r="AQ65" s="11" t="s">
        <v>23</v>
      </c>
      <c r="AR65" s="11" t="s">
        <v>23</v>
      </c>
      <c r="AS65" s="11" t="s">
        <v>825</v>
      </c>
      <c r="AT65" s="11" t="s">
        <v>22</v>
      </c>
      <c r="AU65" s="84" t="s">
        <v>22</v>
      </c>
      <c r="AV65" s="11" t="s">
        <v>22</v>
      </c>
      <c r="AW65" s="11" t="s">
        <v>22</v>
      </c>
      <c r="AX65" s="11" t="s">
        <v>791</v>
      </c>
      <c r="AY65" s="58" t="s">
        <v>66</v>
      </c>
      <c r="AZ65" s="11" t="str">
        <f t="shared" si="87"/>
        <v>10</v>
      </c>
      <c r="BA65" s="11" t="str">
        <f t="shared" si="88"/>
        <v>10</v>
      </c>
      <c r="BB65" s="11" t="str">
        <f t="shared" si="89"/>
        <v>10</v>
      </c>
      <c r="BC65" s="11">
        <v>12</v>
      </c>
      <c r="BD65" s="58" t="s">
        <v>799</v>
      </c>
      <c r="BE65" s="20" t="str">
        <f t="shared" si="84"/>
        <v>157</v>
      </c>
      <c r="BF65" s="20" t="str">
        <f t="shared" si="85"/>
        <v>86</v>
      </c>
      <c r="BG65" s="20" t="str">
        <f t="shared" si="86"/>
        <v>288</v>
      </c>
      <c r="BH65" s="11" t="s">
        <v>22</v>
      </c>
      <c r="BI65" s="25" t="s">
        <v>22</v>
      </c>
      <c r="CD65" s="155"/>
      <c r="CH65" s="155"/>
      <c r="CV65" s="25"/>
      <c r="CZ65" s="25"/>
    </row>
    <row r="66" spans="1:104" s="11" customFormat="1">
      <c r="A66" s="11" t="s">
        <v>1537</v>
      </c>
      <c r="L66" s="25"/>
      <c r="N66" s="125"/>
      <c r="Z66" s="25"/>
      <c r="AE66" s="25"/>
      <c r="AI66" s="25"/>
      <c r="AJ66" s="11" t="s">
        <v>27</v>
      </c>
      <c r="AK66" s="11" t="s">
        <v>414</v>
      </c>
      <c r="AL66" s="11">
        <v>4</v>
      </c>
      <c r="AM66" s="11" t="s">
        <v>344</v>
      </c>
      <c r="AN66" s="11" t="s">
        <v>539</v>
      </c>
      <c r="AO66" s="11" t="s">
        <v>420</v>
      </c>
      <c r="AP66" s="17" t="s">
        <v>946</v>
      </c>
      <c r="AQ66" s="11" t="s">
        <v>23</v>
      </c>
      <c r="AR66" s="11" t="s">
        <v>23</v>
      </c>
      <c r="AS66" s="11" t="s">
        <v>825</v>
      </c>
      <c r="AT66" s="11" t="s">
        <v>22</v>
      </c>
      <c r="AU66" s="84" t="s">
        <v>22</v>
      </c>
      <c r="AV66" s="11" t="s">
        <v>22</v>
      </c>
      <c r="AW66" s="11" t="s">
        <v>22</v>
      </c>
      <c r="AX66" s="11" t="s">
        <v>791</v>
      </c>
      <c r="AY66" s="58" t="s">
        <v>66</v>
      </c>
      <c r="AZ66" s="11" t="str">
        <f t="shared" si="87"/>
        <v>10</v>
      </c>
      <c r="BA66" s="11" t="str">
        <f t="shared" si="88"/>
        <v>10</v>
      </c>
      <c r="BB66" s="11" t="str">
        <f t="shared" si="89"/>
        <v>10</v>
      </c>
      <c r="BC66" s="11">
        <v>11</v>
      </c>
      <c r="BD66" s="58" t="s">
        <v>800</v>
      </c>
      <c r="BE66" s="20" t="str">
        <f t="shared" si="84"/>
        <v>333</v>
      </c>
      <c r="BF66" s="20" t="str">
        <f t="shared" si="85"/>
        <v>176</v>
      </c>
      <c r="BG66" s="20" t="str">
        <f t="shared" si="86"/>
        <v>631</v>
      </c>
      <c r="BH66" s="11" t="s">
        <v>22</v>
      </c>
      <c r="BI66" s="25" t="s">
        <v>22</v>
      </c>
      <c r="CD66" s="155"/>
      <c r="CH66" s="155"/>
      <c r="CV66" s="25"/>
      <c r="CZ66" s="25"/>
    </row>
    <row r="67" spans="1:104" s="11" customFormat="1">
      <c r="A67" s="11" t="s">
        <v>1537</v>
      </c>
      <c r="L67" s="25"/>
      <c r="N67" s="125"/>
      <c r="Z67" s="25"/>
      <c r="AE67" s="25"/>
      <c r="AI67" s="25"/>
      <c r="AJ67" s="11" t="s">
        <v>27</v>
      </c>
      <c r="AK67" s="11" t="s">
        <v>415</v>
      </c>
      <c r="AL67" s="11">
        <v>5</v>
      </c>
      <c r="AM67" s="11" t="s">
        <v>344</v>
      </c>
      <c r="AN67" s="11" t="s">
        <v>539</v>
      </c>
      <c r="AO67" s="11" t="s">
        <v>420</v>
      </c>
      <c r="AP67" s="17" t="s">
        <v>946</v>
      </c>
      <c r="AQ67" s="11" t="s">
        <v>23</v>
      </c>
      <c r="AR67" s="11" t="s">
        <v>23</v>
      </c>
      <c r="AS67" s="11" t="s">
        <v>825</v>
      </c>
      <c r="AT67" s="11" t="s">
        <v>22</v>
      </c>
      <c r="AU67" s="84" t="s">
        <v>22</v>
      </c>
      <c r="AV67" s="11" t="s">
        <v>22</v>
      </c>
      <c r="AW67" s="11" t="s">
        <v>22</v>
      </c>
      <c r="AX67" s="11" t="s">
        <v>791</v>
      </c>
      <c r="AY67" s="58" t="s">
        <v>66</v>
      </c>
      <c r="AZ67" s="11" t="str">
        <f t="shared" si="87"/>
        <v>10</v>
      </c>
      <c r="BA67" s="11" t="str">
        <f t="shared" si="88"/>
        <v>10</v>
      </c>
      <c r="BB67" s="11" t="str">
        <f t="shared" si="89"/>
        <v>10</v>
      </c>
      <c r="BC67" s="11">
        <v>12</v>
      </c>
      <c r="BD67" s="58" t="s">
        <v>827</v>
      </c>
      <c r="BE67" s="20" t="str">
        <f t="shared" si="84"/>
        <v>17</v>
      </c>
      <c r="BF67" s="20" t="str">
        <f t="shared" si="85"/>
        <v>12</v>
      </c>
      <c r="BG67" s="20" t="str">
        <f t="shared" si="86"/>
        <v>25</v>
      </c>
      <c r="BH67" s="11" t="s">
        <v>22</v>
      </c>
      <c r="BI67" s="25" t="s">
        <v>22</v>
      </c>
      <c r="CD67" s="155"/>
      <c r="CH67" s="155"/>
      <c r="CV67" s="25"/>
      <c r="CZ67" s="25"/>
    </row>
    <row r="68" spans="1:104" s="11" customFormat="1">
      <c r="A68" s="11" t="s">
        <v>1537</v>
      </c>
      <c r="L68" s="25"/>
      <c r="N68" s="125"/>
      <c r="Z68" s="25"/>
      <c r="AE68" s="25"/>
      <c r="AI68" s="25"/>
      <c r="AJ68" s="11" t="s">
        <v>60</v>
      </c>
      <c r="AK68" s="11" t="s">
        <v>411</v>
      </c>
      <c r="AL68" s="11">
        <v>1</v>
      </c>
      <c r="AM68" s="11" t="s">
        <v>425</v>
      </c>
      <c r="AN68" s="11" t="s">
        <v>421</v>
      </c>
      <c r="AO68" s="11" t="s">
        <v>424</v>
      </c>
      <c r="AP68" s="11" t="s">
        <v>948</v>
      </c>
      <c r="AQ68" s="11" t="s">
        <v>23</v>
      </c>
      <c r="AR68" s="11" t="s">
        <v>24</v>
      </c>
      <c r="AS68" s="11" t="s">
        <v>828</v>
      </c>
      <c r="AT68" s="11" t="s">
        <v>423</v>
      </c>
      <c r="AU68" s="86" t="s">
        <v>787</v>
      </c>
      <c r="AV68" s="11" t="str">
        <f t="shared" ref="AV68:AV72" si="90">MID(LEFT(AU68,FIND(" (",AU68)-1),FIND("/",AU68)+1,LEN(AU68))</f>
        <v>11</v>
      </c>
      <c r="AW68" s="18" t="str">
        <f t="shared" ref="AW68:AW72" si="91">MID(LEFT(AU68,FIND("%",AU68)-1),FIND("(",AU68)+1,LEN(AU68))</f>
        <v>82</v>
      </c>
      <c r="AX68" s="11" t="s">
        <v>22</v>
      </c>
      <c r="AY68" s="11" t="s">
        <v>22</v>
      </c>
      <c r="AZ68" s="11" t="s">
        <v>22</v>
      </c>
      <c r="BA68" s="11" t="s">
        <v>22</v>
      </c>
      <c r="BB68" s="11" t="s">
        <v>22</v>
      </c>
      <c r="BC68" s="11" t="s">
        <v>22</v>
      </c>
      <c r="BD68" s="11" t="s">
        <v>22</v>
      </c>
      <c r="BE68" s="20" t="s">
        <v>22</v>
      </c>
      <c r="BF68" s="20" t="s">
        <v>22</v>
      </c>
      <c r="BG68" s="20" t="s">
        <v>22</v>
      </c>
      <c r="BH68" s="11" t="s">
        <v>22</v>
      </c>
      <c r="BI68" s="25" t="s">
        <v>22</v>
      </c>
      <c r="CD68" s="155"/>
      <c r="CH68" s="155"/>
      <c r="CV68" s="25"/>
      <c r="CZ68" s="25"/>
    </row>
    <row r="69" spans="1:104" s="11" customFormat="1">
      <c r="A69" s="11" t="s">
        <v>1537</v>
      </c>
      <c r="L69" s="25"/>
      <c r="N69" s="125"/>
      <c r="Z69" s="25"/>
      <c r="AE69" s="25"/>
      <c r="AI69" s="25"/>
      <c r="AJ69" s="11" t="s">
        <v>60</v>
      </c>
      <c r="AK69" s="11" t="s">
        <v>412</v>
      </c>
      <c r="AL69" s="11">
        <v>2</v>
      </c>
      <c r="AM69" s="11" t="s">
        <v>425</v>
      </c>
      <c r="AN69" s="11" t="s">
        <v>421</v>
      </c>
      <c r="AO69" s="11" t="s">
        <v>424</v>
      </c>
      <c r="AP69" s="11" t="s">
        <v>948</v>
      </c>
      <c r="AQ69" s="11" t="s">
        <v>23</v>
      </c>
      <c r="AR69" s="11" t="s">
        <v>24</v>
      </c>
      <c r="AS69" s="11" t="s">
        <v>828</v>
      </c>
      <c r="AT69" s="11" t="s">
        <v>423</v>
      </c>
      <c r="AU69" s="86" t="s">
        <v>788</v>
      </c>
      <c r="AV69" s="11" t="str">
        <f t="shared" si="90"/>
        <v>11</v>
      </c>
      <c r="AW69" s="18" t="str">
        <f t="shared" si="91"/>
        <v>100</v>
      </c>
      <c r="AX69" s="11" t="s">
        <v>22</v>
      </c>
      <c r="AY69" s="11" t="s">
        <v>22</v>
      </c>
      <c r="AZ69" s="11" t="s">
        <v>22</v>
      </c>
      <c r="BA69" s="11" t="s">
        <v>22</v>
      </c>
      <c r="BB69" s="11" t="s">
        <v>22</v>
      </c>
      <c r="BC69" s="11" t="s">
        <v>22</v>
      </c>
      <c r="BD69" s="11" t="s">
        <v>22</v>
      </c>
      <c r="BE69" s="20" t="s">
        <v>22</v>
      </c>
      <c r="BF69" s="20" t="s">
        <v>22</v>
      </c>
      <c r="BG69" s="20" t="s">
        <v>22</v>
      </c>
      <c r="BH69" s="11" t="s">
        <v>22</v>
      </c>
      <c r="BI69" s="25" t="s">
        <v>22</v>
      </c>
      <c r="CD69" s="155"/>
      <c r="CH69" s="155"/>
      <c r="CV69" s="25"/>
      <c r="CZ69" s="25"/>
    </row>
    <row r="70" spans="1:104" s="11" customFormat="1">
      <c r="A70" s="11" t="s">
        <v>1537</v>
      </c>
      <c r="L70" s="25"/>
      <c r="N70" s="125"/>
      <c r="Z70" s="25"/>
      <c r="AE70" s="25"/>
      <c r="AI70" s="25"/>
      <c r="AJ70" s="11" t="s">
        <v>60</v>
      </c>
      <c r="AK70" s="11" t="s">
        <v>413</v>
      </c>
      <c r="AL70" s="11">
        <v>3</v>
      </c>
      <c r="AM70" s="11" t="s">
        <v>425</v>
      </c>
      <c r="AN70" s="11" t="s">
        <v>421</v>
      </c>
      <c r="AO70" s="11" t="s">
        <v>424</v>
      </c>
      <c r="AP70" s="11" t="s">
        <v>948</v>
      </c>
      <c r="AQ70" s="11" t="s">
        <v>23</v>
      </c>
      <c r="AR70" s="11" t="s">
        <v>24</v>
      </c>
      <c r="AS70" s="11" t="s">
        <v>828</v>
      </c>
      <c r="AT70" s="11" t="s">
        <v>423</v>
      </c>
      <c r="AU70" s="86" t="s">
        <v>417</v>
      </c>
      <c r="AV70" s="11" t="str">
        <f t="shared" si="90"/>
        <v>10</v>
      </c>
      <c r="AW70" s="18" t="str">
        <f t="shared" si="91"/>
        <v>100</v>
      </c>
      <c r="AX70" s="11" t="s">
        <v>22</v>
      </c>
      <c r="AY70" s="11" t="s">
        <v>22</v>
      </c>
      <c r="AZ70" s="11" t="s">
        <v>22</v>
      </c>
      <c r="BA70" s="11" t="s">
        <v>22</v>
      </c>
      <c r="BB70" s="11" t="s">
        <v>22</v>
      </c>
      <c r="BC70" s="11" t="s">
        <v>22</v>
      </c>
      <c r="BD70" s="11" t="s">
        <v>22</v>
      </c>
      <c r="BE70" s="11" t="s">
        <v>22</v>
      </c>
      <c r="BF70" s="11" t="s">
        <v>22</v>
      </c>
      <c r="BG70" s="11" t="s">
        <v>22</v>
      </c>
      <c r="BH70" s="11" t="s">
        <v>22</v>
      </c>
      <c r="BI70" s="25" t="s">
        <v>22</v>
      </c>
      <c r="CD70" s="155"/>
      <c r="CH70" s="155"/>
      <c r="CV70" s="25"/>
      <c r="CZ70" s="25"/>
    </row>
    <row r="71" spans="1:104" s="11" customFormat="1">
      <c r="A71" s="11" t="s">
        <v>1537</v>
      </c>
      <c r="L71" s="25"/>
      <c r="N71" s="125"/>
      <c r="Z71" s="25"/>
      <c r="AE71" s="25"/>
      <c r="AI71" s="25"/>
      <c r="AJ71" s="11" t="s">
        <v>60</v>
      </c>
      <c r="AK71" s="11" t="s">
        <v>414</v>
      </c>
      <c r="AL71" s="11">
        <v>4</v>
      </c>
      <c r="AM71" s="11" t="s">
        <v>425</v>
      </c>
      <c r="AN71" s="11" t="s">
        <v>421</v>
      </c>
      <c r="AO71" s="11" t="s">
        <v>424</v>
      </c>
      <c r="AP71" s="11" t="s">
        <v>948</v>
      </c>
      <c r="AQ71" s="11" t="s">
        <v>23</v>
      </c>
      <c r="AR71" s="11" t="s">
        <v>24</v>
      </c>
      <c r="AS71" s="11" t="s">
        <v>828</v>
      </c>
      <c r="AT71" s="11" t="s">
        <v>423</v>
      </c>
      <c r="AU71" s="86" t="s">
        <v>417</v>
      </c>
      <c r="AV71" s="11" t="str">
        <f t="shared" si="90"/>
        <v>10</v>
      </c>
      <c r="AW71" s="18" t="str">
        <f t="shared" si="91"/>
        <v>100</v>
      </c>
      <c r="AX71" s="11" t="s">
        <v>22</v>
      </c>
      <c r="AY71" s="11" t="s">
        <v>22</v>
      </c>
      <c r="AZ71" s="11" t="s">
        <v>22</v>
      </c>
      <c r="BA71" s="11" t="s">
        <v>22</v>
      </c>
      <c r="BB71" s="11" t="s">
        <v>22</v>
      </c>
      <c r="BC71" s="11" t="s">
        <v>22</v>
      </c>
      <c r="BD71" s="11" t="s">
        <v>22</v>
      </c>
      <c r="BE71" s="11" t="s">
        <v>22</v>
      </c>
      <c r="BF71" s="11" t="s">
        <v>22</v>
      </c>
      <c r="BG71" s="11" t="s">
        <v>22</v>
      </c>
      <c r="BH71" s="11" t="s">
        <v>22</v>
      </c>
      <c r="BI71" s="25" t="s">
        <v>22</v>
      </c>
      <c r="CD71" s="155"/>
      <c r="CH71" s="155"/>
      <c r="CV71" s="25"/>
      <c r="CZ71" s="25"/>
    </row>
    <row r="72" spans="1:104" s="11" customFormat="1">
      <c r="A72" s="11" t="s">
        <v>1537</v>
      </c>
      <c r="L72" s="25"/>
      <c r="N72" s="125"/>
      <c r="Z72" s="25"/>
      <c r="AE72" s="25"/>
      <c r="AI72" s="25"/>
      <c r="AJ72" s="11" t="s">
        <v>60</v>
      </c>
      <c r="AK72" s="11" t="s">
        <v>415</v>
      </c>
      <c r="AL72" s="11">
        <v>5</v>
      </c>
      <c r="AM72" s="11" t="s">
        <v>425</v>
      </c>
      <c r="AN72" s="11" t="s">
        <v>421</v>
      </c>
      <c r="AO72" s="11" t="s">
        <v>424</v>
      </c>
      <c r="AP72" s="11" t="s">
        <v>948</v>
      </c>
      <c r="AQ72" s="11" t="s">
        <v>23</v>
      </c>
      <c r="AR72" s="11" t="s">
        <v>24</v>
      </c>
      <c r="AS72" s="11" t="s">
        <v>828</v>
      </c>
      <c r="AT72" s="11" t="s">
        <v>423</v>
      </c>
      <c r="AU72" s="86" t="s">
        <v>647</v>
      </c>
      <c r="AV72" s="11" t="str">
        <f t="shared" si="90"/>
        <v>9</v>
      </c>
      <c r="AW72" s="18" t="str">
        <f t="shared" si="91"/>
        <v>56</v>
      </c>
      <c r="AX72" s="11" t="s">
        <v>22</v>
      </c>
      <c r="AY72" s="11" t="s">
        <v>22</v>
      </c>
      <c r="AZ72" s="11" t="s">
        <v>22</v>
      </c>
      <c r="BA72" s="11" t="s">
        <v>22</v>
      </c>
      <c r="BB72" s="11" t="s">
        <v>22</v>
      </c>
      <c r="BC72" s="11" t="s">
        <v>22</v>
      </c>
      <c r="BD72" s="11" t="s">
        <v>22</v>
      </c>
      <c r="BE72" s="11" t="s">
        <v>22</v>
      </c>
      <c r="BF72" s="11" t="s">
        <v>22</v>
      </c>
      <c r="BG72" s="11" t="s">
        <v>22</v>
      </c>
      <c r="BH72" s="11" t="s">
        <v>22</v>
      </c>
      <c r="BI72" s="25" t="s">
        <v>22</v>
      </c>
      <c r="CD72" s="155"/>
      <c r="CH72" s="155"/>
      <c r="CV72" s="25"/>
      <c r="CZ72" s="25"/>
    </row>
    <row r="73" spans="1:104" s="11" customFormat="1">
      <c r="A73" s="11" t="s">
        <v>1537</v>
      </c>
      <c r="L73" s="25"/>
      <c r="N73" s="125"/>
      <c r="Z73" s="25"/>
      <c r="AE73" s="25"/>
      <c r="AI73" s="25"/>
      <c r="AJ73" s="11" t="s">
        <v>60</v>
      </c>
      <c r="AK73" s="11" t="s">
        <v>411</v>
      </c>
      <c r="AL73" s="11">
        <v>1</v>
      </c>
      <c r="AM73" s="11" t="s">
        <v>426</v>
      </c>
      <c r="AN73" s="11" t="s">
        <v>422</v>
      </c>
      <c r="AO73" s="11" t="s">
        <v>424</v>
      </c>
      <c r="AP73" s="11" t="s">
        <v>948</v>
      </c>
      <c r="AQ73" s="11" t="s">
        <v>23</v>
      </c>
      <c r="AR73" s="11" t="s">
        <v>24</v>
      </c>
      <c r="AS73" s="11" t="s">
        <v>828</v>
      </c>
      <c r="AT73" s="11" t="s">
        <v>423</v>
      </c>
      <c r="AU73" s="86" t="s">
        <v>789</v>
      </c>
      <c r="AV73" s="11" t="str">
        <f t="shared" ref="AV73:AV76" si="92">MID(LEFT(AU73,FIND(" (",AU73)-1),FIND("/",AU73)+1,LEN(AU73))</f>
        <v>11</v>
      </c>
      <c r="AW73" s="18" t="str">
        <f t="shared" ref="AW73:AW76" si="93">MID(LEFT(AU73,FIND("%",AU73)-1),FIND("(",AU73)+1,LEN(AU73))</f>
        <v>73</v>
      </c>
      <c r="AX73" s="11" t="s">
        <v>22</v>
      </c>
      <c r="AY73" s="11" t="s">
        <v>22</v>
      </c>
      <c r="AZ73" s="11" t="s">
        <v>22</v>
      </c>
      <c r="BA73" s="11" t="s">
        <v>22</v>
      </c>
      <c r="BB73" s="11" t="s">
        <v>22</v>
      </c>
      <c r="BC73" s="11" t="s">
        <v>22</v>
      </c>
      <c r="BD73" s="11" t="s">
        <v>22</v>
      </c>
      <c r="BE73" s="11" t="s">
        <v>22</v>
      </c>
      <c r="BF73" s="11" t="s">
        <v>22</v>
      </c>
      <c r="BG73" s="11" t="s">
        <v>22</v>
      </c>
      <c r="BH73" s="11" t="s">
        <v>22</v>
      </c>
      <c r="BI73" s="25" t="s">
        <v>22</v>
      </c>
      <c r="CD73" s="155"/>
      <c r="CH73" s="155"/>
      <c r="CV73" s="25"/>
      <c r="CZ73" s="25"/>
    </row>
    <row r="74" spans="1:104" s="11" customFormat="1">
      <c r="A74" s="11" t="s">
        <v>1537</v>
      </c>
      <c r="L74" s="25"/>
      <c r="N74" s="125"/>
      <c r="Z74" s="25"/>
      <c r="AE74" s="25"/>
      <c r="AI74" s="25"/>
      <c r="AJ74" s="11" t="s">
        <v>60</v>
      </c>
      <c r="AK74" s="11" t="s">
        <v>412</v>
      </c>
      <c r="AL74" s="11">
        <v>2</v>
      </c>
      <c r="AM74" s="11" t="s">
        <v>426</v>
      </c>
      <c r="AN74" s="11" t="s">
        <v>422</v>
      </c>
      <c r="AO74" s="11" t="s">
        <v>424</v>
      </c>
      <c r="AP74" s="11" t="s">
        <v>948</v>
      </c>
      <c r="AQ74" s="11" t="s">
        <v>23</v>
      </c>
      <c r="AR74" s="11" t="s">
        <v>24</v>
      </c>
      <c r="AS74" s="11" t="s">
        <v>828</v>
      </c>
      <c r="AT74" s="11" t="s">
        <v>423</v>
      </c>
      <c r="AU74" s="86" t="s">
        <v>787</v>
      </c>
      <c r="AV74" s="11" t="str">
        <f t="shared" si="92"/>
        <v>11</v>
      </c>
      <c r="AW74" s="18" t="str">
        <f t="shared" si="93"/>
        <v>82</v>
      </c>
      <c r="AX74" s="11" t="s">
        <v>22</v>
      </c>
      <c r="AY74" s="11" t="s">
        <v>22</v>
      </c>
      <c r="AZ74" s="11" t="s">
        <v>22</v>
      </c>
      <c r="BA74" s="11" t="s">
        <v>22</v>
      </c>
      <c r="BB74" s="11" t="s">
        <v>22</v>
      </c>
      <c r="BC74" s="11" t="s">
        <v>22</v>
      </c>
      <c r="BD74" s="11" t="s">
        <v>22</v>
      </c>
      <c r="BE74" s="11" t="s">
        <v>22</v>
      </c>
      <c r="BF74" s="11" t="s">
        <v>22</v>
      </c>
      <c r="BG74" s="11" t="s">
        <v>22</v>
      </c>
      <c r="BH74" s="11" t="s">
        <v>22</v>
      </c>
      <c r="BI74" s="25" t="s">
        <v>22</v>
      </c>
      <c r="CD74" s="155"/>
      <c r="CH74" s="155"/>
      <c r="CV74" s="25"/>
      <c r="CZ74" s="25"/>
    </row>
    <row r="75" spans="1:104" s="11" customFormat="1">
      <c r="A75" s="11" t="s">
        <v>1537</v>
      </c>
      <c r="L75" s="25"/>
      <c r="N75" s="125"/>
      <c r="Z75" s="25"/>
      <c r="AE75" s="25"/>
      <c r="AI75" s="25"/>
      <c r="AJ75" s="11" t="s">
        <v>60</v>
      </c>
      <c r="AK75" s="11" t="s">
        <v>413</v>
      </c>
      <c r="AL75" s="11">
        <v>3</v>
      </c>
      <c r="AM75" s="11" t="s">
        <v>426</v>
      </c>
      <c r="AN75" s="11" t="s">
        <v>422</v>
      </c>
      <c r="AO75" s="11" t="s">
        <v>424</v>
      </c>
      <c r="AP75" s="11" t="s">
        <v>948</v>
      </c>
      <c r="AQ75" s="11" t="s">
        <v>23</v>
      </c>
      <c r="AR75" s="11" t="s">
        <v>24</v>
      </c>
      <c r="AS75" s="11" t="s">
        <v>828</v>
      </c>
      <c r="AT75" s="11" t="s">
        <v>423</v>
      </c>
      <c r="AU75" s="86" t="s">
        <v>418</v>
      </c>
      <c r="AV75" s="11" t="str">
        <f t="shared" si="92"/>
        <v>10</v>
      </c>
      <c r="AW75" s="18" t="str">
        <f t="shared" si="93"/>
        <v>80</v>
      </c>
      <c r="AX75" s="11" t="s">
        <v>22</v>
      </c>
      <c r="AY75" s="11" t="s">
        <v>22</v>
      </c>
      <c r="AZ75" s="11" t="s">
        <v>22</v>
      </c>
      <c r="BA75" s="11" t="s">
        <v>22</v>
      </c>
      <c r="BB75" s="11" t="s">
        <v>22</v>
      </c>
      <c r="BC75" s="11" t="s">
        <v>22</v>
      </c>
      <c r="BD75" s="11" t="s">
        <v>22</v>
      </c>
      <c r="BE75" s="11" t="s">
        <v>22</v>
      </c>
      <c r="BF75" s="11" t="s">
        <v>22</v>
      </c>
      <c r="BG75" s="11" t="s">
        <v>22</v>
      </c>
      <c r="BH75" s="11" t="s">
        <v>22</v>
      </c>
      <c r="BI75" s="25" t="s">
        <v>22</v>
      </c>
      <c r="CD75" s="155"/>
      <c r="CH75" s="155"/>
      <c r="CV75" s="25"/>
      <c r="CZ75" s="25"/>
    </row>
    <row r="76" spans="1:104" s="11" customFormat="1">
      <c r="A76" s="11" t="s">
        <v>1537</v>
      </c>
      <c r="L76" s="25"/>
      <c r="N76" s="125"/>
      <c r="Z76" s="25"/>
      <c r="AE76" s="25"/>
      <c r="AI76" s="25"/>
      <c r="AJ76" s="11" t="s">
        <v>60</v>
      </c>
      <c r="AK76" s="11" t="s">
        <v>414</v>
      </c>
      <c r="AL76" s="11">
        <v>4</v>
      </c>
      <c r="AM76" s="11" t="s">
        <v>426</v>
      </c>
      <c r="AN76" s="11" t="s">
        <v>422</v>
      </c>
      <c r="AO76" s="11" t="s">
        <v>424</v>
      </c>
      <c r="AP76" s="11" t="s">
        <v>948</v>
      </c>
      <c r="AQ76" s="11" t="s">
        <v>23</v>
      </c>
      <c r="AR76" s="11" t="s">
        <v>24</v>
      </c>
      <c r="AS76" s="11" t="s">
        <v>828</v>
      </c>
      <c r="AT76" s="11" t="s">
        <v>423</v>
      </c>
      <c r="AU76" s="86" t="s">
        <v>790</v>
      </c>
      <c r="AV76" s="11" t="str">
        <f t="shared" si="92"/>
        <v>10</v>
      </c>
      <c r="AW76" s="18" t="str">
        <f t="shared" si="93"/>
        <v>70</v>
      </c>
      <c r="AX76" s="11" t="s">
        <v>22</v>
      </c>
      <c r="AY76" s="11" t="s">
        <v>22</v>
      </c>
      <c r="AZ76" s="11" t="s">
        <v>22</v>
      </c>
      <c r="BA76" s="11" t="s">
        <v>22</v>
      </c>
      <c r="BB76" s="11" t="s">
        <v>22</v>
      </c>
      <c r="BC76" s="11" t="s">
        <v>22</v>
      </c>
      <c r="BD76" s="11" t="s">
        <v>22</v>
      </c>
      <c r="BE76" s="11" t="s">
        <v>22</v>
      </c>
      <c r="BF76" s="11" t="s">
        <v>22</v>
      </c>
      <c r="BG76" s="11" t="s">
        <v>22</v>
      </c>
      <c r="BH76" s="11" t="s">
        <v>22</v>
      </c>
      <c r="BI76" s="25" t="s">
        <v>22</v>
      </c>
      <c r="CD76" s="155"/>
      <c r="CH76" s="155"/>
      <c r="CV76" s="25"/>
      <c r="CZ76" s="25"/>
    </row>
    <row r="77" spans="1:104" s="11" customFormat="1">
      <c r="A77" s="11" t="s">
        <v>1537</v>
      </c>
      <c r="L77" s="25"/>
      <c r="N77" s="125"/>
      <c r="Z77" s="25"/>
      <c r="AE77" s="25"/>
      <c r="AI77" s="25"/>
      <c r="AJ77" s="11" t="s">
        <v>60</v>
      </c>
      <c r="AK77" s="11" t="s">
        <v>415</v>
      </c>
      <c r="AL77" s="11">
        <v>5</v>
      </c>
      <c r="AM77" s="11" t="s">
        <v>426</v>
      </c>
      <c r="AN77" s="11" t="s">
        <v>422</v>
      </c>
      <c r="AO77" s="11" t="s">
        <v>424</v>
      </c>
      <c r="AP77" s="11" t="s">
        <v>948</v>
      </c>
      <c r="AQ77" s="11" t="s">
        <v>23</v>
      </c>
      <c r="AR77" s="11" t="s">
        <v>24</v>
      </c>
      <c r="AS77" s="11" t="s">
        <v>828</v>
      </c>
      <c r="AT77" s="11" t="s">
        <v>423</v>
      </c>
      <c r="AU77" s="86" t="s">
        <v>801</v>
      </c>
      <c r="AV77" s="11" t="str">
        <f t="shared" ref="AV77" si="94">MID(LEFT(AU77,FIND(" (",AU77)-1),FIND("/",AU77)+1,LEN(AU77))</f>
        <v>9</v>
      </c>
      <c r="AW77" s="18" t="str">
        <f t="shared" ref="AW77" si="95">MID(LEFT(AU77,FIND("%",AU77)-1),FIND("(",AU77)+1,LEN(AU77))</f>
        <v>44</v>
      </c>
      <c r="AX77" s="11" t="s">
        <v>22</v>
      </c>
      <c r="AY77" s="11" t="s">
        <v>22</v>
      </c>
      <c r="AZ77" s="11" t="s">
        <v>22</v>
      </c>
      <c r="BA77" s="11" t="s">
        <v>22</v>
      </c>
      <c r="BB77" s="11" t="s">
        <v>22</v>
      </c>
      <c r="BC77" s="11" t="s">
        <v>22</v>
      </c>
      <c r="BD77" s="11" t="s">
        <v>22</v>
      </c>
      <c r="BE77" s="11" t="s">
        <v>22</v>
      </c>
      <c r="BF77" s="11" t="s">
        <v>22</v>
      </c>
      <c r="BG77" s="11" t="s">
        <v>22</v>
      </c>
      <c r="BH77" s="11" t="s">
        <v>22</v>
      </c>
      <c r="BI77" s="25" t="s">
        <v>22</v>
      </c>
      <c r="CD77" s="155"/>
      <c r="CH77" s="155"/>
      <c r="CV77" s="25"/>
      <c r="CZ77" s="25"/>
    </row>
    <row r="78" spans="1:104" s="11" customFormat="1">
      <c r="A78" s="11" t="s">
        <v>1537</v>
      </c>
      <c r="L78" s="25"/>
      <c r="N78" s="125"/>
      <c r="Z78" s="25"/>
      <c r="AE78" s="25"/>
      <c r="AI78" s="25"/>
      <c r="AJ78" s="11" t="s">
        <v>60</v>
      </c>
      <c r="AK78" s="11" t="s">
        <v>411</v>
      </c>
      <c r="AL78" s="11">
        <v>1</v>
      </c>
      <c r="AM78" s="11" t="s">
        <v>542</v>
      </c>
      <c r="AN78" s="11" t="s">
        <v>428</v>
      </c>
      <c r="AO78" s="11" t="s">
        <v>403</v>
      </c>
      <c r="AP78" s="11" t="s">
        <v>951</v>
      </c>
      <c r="AQ78" s="11" t="s">
        <v>24</v>
      </c>
      <c r="AR78" s="11" t="s">
        <v>24</v>
      </c>
      <c r="AS78" s="11" t="s">
        <v>828</v>
      </c>
      <c r="AT78" s="11" t="s">
        <v>22</v>
      </c>
      <c r="AU78" s="84" t="s">
        <v>22</v>
      </c>
      <c r="AV78" s="11" t="s">
        <v>22</v>
      </c>
      <c r="AW78" s="11" t="s">
        <v>22</v>
      </c>
      <c r="AX78" s="11">
        <v>10</v>
      </c>
      <c r="AY78" s="15" t="s">
        <v>430</v>
      </c>
      <c r="AZ78" s="43">
        <v>0.03</v>
      </c>
      <c r="BA78" s="20" t="str">
        <f t="shared" ref="BA78:BA79" si="96">MID(LEFT(AY78,FIND("–",AY78)-1),FIND("(",AY78)+1,LEN(AY78))</f>
        <v>0.00</v>
      </c>
      <c r="BB78" s="20" t="str">
        <f t="shared" ref="BB78:BB79" si="97">MID(LEFT(AY78,FIND(")",AY78)-1),FIND("–",AY78)+1,LEN(AY78))</f>
        <v>0.06</v>
      </c>
      <c r="BC78" s="11">
        <v>10</v>
      </c>
      <c r="BD78" s="15" t="s">
        <v>802</v>
      </c>
      <c r="BE78" s="20" t="str">
        <f t="shared" ref="BE78:BE79" si="98">LEFT(BD78,FIND(" ", BD78)-1)</f>
        <v>0.06</v>
      </c>
      <c r="BF78" s="20" t="str">
        <f t="shared" ref="BF78:BF79" si="99">MID(LEFT(BD78,FIND("–",BD78)-1),FIND("(",BD78)+1,LEN(BD78))</f>
        <v>0.00</v>
      </c>
      <c r="BG78" s="20" t="str">
        <f t="shared" ref="BG78:BG79" si="100">MID(LEFT(BD78,FIND(")",BD78)-1),FIND("–",BD78)+1,LEN(BD78))</f>
        <v>0.31</v>
      </c>
      <c r="BH78" s="11">
        <v>0.4</v>
      </c>
      <c r="BI78" s="25" t="s">
        <v>22</v>
      </c>
      <c r="CD78" s="155"/>
      <c r="CH78" s="155"/>
      <c r="CV78" s="25"/>
      <c r="CZ78" s="25"/>
    </row>
    <row r="79" spans="1:104" s="11" customFormat="1">
      <c r="A79" s="11" t="s">
        <v>1537</v>
      </c>
      <c r="L79" s="25"/>
      <c r="N79" s="125"/>
      <c r="Z79" s="25"/>
      <c r="AE79" s="25"/>
      <c r="AI79" s="25"/>
      <c r="AJ79" s="11" t="s">
        <v>60</v>
      </c>
      <c r="AK79" s="11" t="s">
        <v>412</v>
      </c>
      <c r="AL79" s="11">
        <v>2</v>
      </c>
      <c r="AM79" s="11" t="s">
        <v>542</v>
      </c>
      <c r="AN79" s="11" t="s">
        <v>428</v>
      </c>
      <c r="AO79" s="11" t="s">
        <v>403</v>
      </c>
      <c r="AP79" s="11" t="s">
        <v>951</v>
      </c>
      <c r="AQ79" s="11" t="s">
        <v>24</v>
      </c>
      <c r="AR79" s="11" t="s">
        <v>24</v>
      </c>
      <c r="AS79" s="11" t="s">
        <v>828</v>
      </c>
      <c r="AT79" s="11" t="s">
        <v>22</v>
      </c>
      <c r="AU79" s="84" t="s">
        <v>22</v>
      </c>
      <c r="AV79" s="11" t="s">
        <v>22</v>
      </c>
      <c r="AW79" s="11" t="s">
        <v>22</v>
      </c>
      <c r="AX79" s="11">
        <v>10</v>
      </c>
      <c r="AY79" s="15" t="s">
        <v>803</v>
      </c>
      <c r="AZ79" s="43">
        <v>0.02</v>
      </c>
      <c r="BA79" s="20" t="str">
        <f t="shared" si="96"/>
        <v>0.00</v>
      </c>
      <c r="BB79" s="20" t="str">
        <f t="shared" si="97"/>
        <v>0.04</v>
      </c>
      <c r="BC79" s="11">
        <v>10</v>
      </c>
      <c r="BD79" s="15" t="s">
        <v>804</v>
      </c>
      <c r="BE79" s="20" t="str">
        <f t="shared" si="98"/>
        <v>0.05</v>
      </c>
      <c r="BF79" s="20" t="str">
        <f t="shared" si="99"/>
        <v>0.00</v>
      </c>
      <c r="BG79" s="20" t="str">
        <f t="shared" si="100"/>
        <v>0.29</v>
      </c>
      <c r="BH79" s="11">
        <v>0.4</v>
      </c>
      <c r="BI79" s="25" t="s">
        <v>22</v>
      </c>
      <c r="CD79" s="155"/>
      <c r="CH79" s="155"/>
      <c r="CV79" s="25"/>
      <c r="CZ79" s="25"/>
    </row>
    <row r="80" spans="1:104" s="11" customFormat="1">
      <c r="A80" s="11" t="s">
        <v>1537</v>
      </c>
      <c r="L80" s="25"/>
      <c r="N80" s="125"/>
      <c r="Z80" s="25"/>
      <c r="AE80" s="25"/>
      <c r="AI80" s="25"/>
      <c r="AJ80" s="11" t="s">
        <v>60</v>
      </c>
      <c r="AK80" s="11" t="s">
        <v>413</v>
      </c>
      <c r="AL80" s="11">
        <v>3</v>
      </c>
      <c r="AM80" s="11" t="s">
        <v>542</v>
      </c>
      <c r="AN80" s="11" t="s">
        <v>428</v>
      </c>
      <c r="AO80" s="11" t="s">
        <v>403</v>
      </c>
      <c r="AP80" s="11" t="s">
        <v>951</v>
      </c>
      <c r="AQ80" s="11" t="s">
        <v>24</v>
      </c>
      <c r="AR80" s="11" t="s">
        <v>24</v>
      </c>
      <c r="AS80" s="11" t="s">
        <v>828</v>
      </c>
      <c r="AT80" s="11" t="s">
        <v>22</v>
      </c>
      <c r="AU80" s="84" t="s">
        <v>22</v>
      </c>
      <c r="AV80" s="11" t="s">
        <v>22</v>
      </c>
      <c r="AW80" s="11" t="s">
        <v>22</v>
      </c>
      <c r="AX80" s="11">
        <v>12</v>
      </c>
      <c r="AY80" s="15" t="s">
        <v>430</v>
      </c>
      <c r="AZ80" s="43">
        <v>0.03</v>
      </c>
      <c r="BA80" s="20" t="str">
        <f t="shared" ref="BA80:BA81" si="101">MID(LEFT(AY80,FIND("–",AY80)-1),FIND("(",AY80)+1,LEN(AY80))</f>
        <v>0.00</v>
      </c>
      <c r="BB80" s="20" t="str">
        <f t="shared" ref="BB80:BB81" si="102">MID(LEFT(AY80,FIND(")",AY80)-1),FIND("–",AY80)+1,LEN(AY80))</f>
        <v>0.06</v>
      </c>
      <c r="BC80" s="11">
        <v>12</v>
      </c>
      <c r="BD80" s="15" t="s">
        <v>805</v>
      </c>
      <c r="BE80" s="20" t="str">
        <f t="shared" ref="BE80:BE81" si="103">LEFT(BD80,FIND(" ", BD80)-1)</f>
        <v>0.03</v>
      </c>
      <c r="BF80" s="20" t="str">
        <f t="shared" ref="BF80:BF81" si="104">MID(LEFT(BD80,FIND("–",BD80)-1),FIND("(",BD80)+1,LEN(BD80))</f>
        <v>0.00</v>
      </c>
      <c r="BG80" s="20" t="str">
        <f t="shared" ref="BG80:BG81" si="105">MID(LEFT(BD80,FIND(")",BD80)-1),FIND("–",BD80)+1,LEN(BD80))</f>
        <v>0.06</v>
      </c>
      <c r="BH80" s="11">
        <v>0.4</v>
      </c>
      <c r="BI80" s="25" t="s">
        <v>22</v>
      </c>
      <c r="CD80" s="155"/>
      <c r="CH80" s="155"/>
      <c r="CV80" s="25"/>
      <c r="CZ80" s="25"/>
    </row>
    <row r="81" spans="1:105" s="11" customFormat="1">
      <c r="A81" s="11" t="s">
        <v>1537</v>
      </c>
      <c r="L81" s="25"/>
      <c r="N81" s="125"/>
      <c r="Z81" s="25"/>
      <c r="AE81" s="25"/>
      <c r="AI81" s="25"/>
      <c r="AJ81" s="11" t="s">
        <v>60</v>
      </c>
      <c r="AK81" s="11" t="s">
        <v>414</v>
      </c>
      <c r="AL81" s="11">
        <v>4</v>
      </c>
      <c r="AM81" s="11" t="s">
        <v>542</v>
      </c>
      <c r="AN81" s="11" t="s">
        <v>428</v>
      </c>
      <c r="AO81" s="11" t="s">
        <v>403</v>
      </c>
      <c r="AP81" s="11" t="s">
        <v>951</v>
      </c>
      <c r="AQ81" s="11" t="s">
        <v>24</v>
      </c>
      <c r="AR81" s="11" t="s">
        <v>24</v>
      </c>
      <c r="AS81" s="11" t="s">
        <v>828</v>
      </c>
      <c r="AT81" s="11" t="s">
        <v>22</v>
      </c>
      <c r="AU81" s="84" t="s">
        <v>22</v>
      </c>
      <c r="AV81" s="11" t="s">
        <v>22</v>
      </c>
      <c r="AW81" s="11" t="s">
        <v>22</v>
      </c>
      <c r="AX81" s="11">
        <v>9</v>
      </c>
      <c r="AY81" s="15" t="s">
        <v>806</v>
      </c>
      <c r="AZ81" s="43">
        <v>0.01</v>
      </c>
      <c r="BA81" s="20" t="str">
        <f t="shared" si="101"/>
        <v>0.00</v>
      </c>
      <c r="BB81" s="20" t="str">
        <f t="shared" si="102"/>
        <v>0.02</v>
      </c>
      <c r="BC81" s="11">
        <v>9</v>
      </c>
      <c r="BD81" s="15" t="s">
        <v>807</v>
      </c>
      <c r="BE81" s="20" t="str">
        <f t="shared" si="103"/>
        <v>0.10</v>
      </c>
      <c r="BF81" s="20" t="str">
        <f t="shared" si="104"/>
        <v>0.00</v>
      </c>
      <c r="BG81" s="20" t="str">
        <f t="shared" si="105"/>
        <v>0.19</v>
      </c>
      <c r="BH81" s="11">
        <v>0.4</v>
      </c>
      <c r="BI81" s="25" t="s">
        <v>22</v>
      </c>
      <c r="CD81" s="155"/>
      <c r="CH81" s="155"/>
      <c r="CV81" s="25"/>
      <c r="CZ81" s="25"/>
    </row>
    <row r="82" spans="1:105" s="11" customFormat="1">
      <c r="A82" s="11" t="s">
        <v>1537</v>
      </c>
      <c r="L82" s="25"/>
      <c r="N82" s="125"/>
      <c r="Z82" s="25"/>
      <c r="AE82" s="25"/>
      <c r="AI82" s="25"/>
      <c r="AJ82" s="11" t="s">
        <v>60</v>
      </c>
      <c r="AK82" s="11" t="s">
        <v>415</v>
      </c>
      <c r="AL82" s="11">
        <v>5</v>
      </c>
      <c r="AM82" s="11" t="s">
        <v>542</v>
      </c>
      <c r="AN82" s="11" t="s">
        <v>428</v>
      </c>
      <c r="AO82" s="11" t="s">
        <v>403</v>
      </c>
      <c r="AP82" s="11" t="s">
        <v>951</v>
      </c>
      <c r="AQ82" s="11" t="s">
        <v>24</v>
      </c>
      <c r="AR82" s="11" t="s">
        <v>24</v>
      </c>
      <c r="AS82" s="11" t="s">
        <v>828</v>
      </c>
      <c r="AT82" s="11" t="s">
        <v>22</v>
      </c>
      <c r="AU82" s="84" t="s">
        <v>22</v>
      </c>
      <c r="AV82" s="11" t="s">
        <v>22</v>
      </c>
      <c r="AW82" s="11" t="s">
        <v>22</v>
      </c>
      <c r="AX82" s="11">
        <v>11</v>
      </c>
      <c r="AY82" s="15" t="s">
        <v>803</v>
      </c>
      <c r="AZ82" s="43">
        <v>0.02</v>
      </c>
      <c r="BA82" s="20" t="str">
        <f t="shared" ref="BA82" si="106">MID(LEFT(AY82,FIND("–",AY82)-1),FIND("(",AY82)+1,LEN(AY82))</f>
        <v>0.00</v>
      </c>
      <c r="BB82" s="20" t="str">
        <f t="shared" ref="BB82" si="107">MID(LEFT(AY82,FIND(")",AY82)-1),FIND("–",AY82)+1,LEN(AY82))</f>
        <v>0.04</v>
      </c>
      <c r="BC82" s="11">
        <v>11</v>
      </c>
      <c r="BD82" s="15" t="s">
        <v>808</v>
      </c>
      <c r="BE82" s="20" t="str">
        <f t="shared" ref="BE82" si="108">LEFT(BD82,FIND(" ", BD82)-1)</f>
        <v>0.02</v>
      </c>
      <c r="BF82" s="20" t="str">
        <f t="shared" ref="BF82" si="109">MID(LEFT(BD82,FIND("–",BD82)-1),FIND("(",BD82)+1,LEN(BD82))</f>
        <v>0.00</v>
      </c>
      <c r="BG82" s="20" t="str">
        <f t="shared" ref="BG82" si="110">MID(LEFT(BD82,FIND(")",BD82)-1),FIND("–",BD82)+1,LEN(BD82))</f>
        <v>0.08</v>
      </c>
      <c r="BH82" s="11">
        <v>0.4</v>
      </c>
      <c r="BI82" s="25" t="s">
        <v>22</v>
      </c>
      <c r="CD82" s="155"/>
      <c r="CH82" s="155"/>
      <c r="CV82" s="25"/>
      <c r="CZ82" s="25"/>
    </row>
    <row r="83" spans="1:105" s="11" customFormat="1">
      <c r="A83" s="11" t="s">
        <v>1537</v>
      </c>
      <c r="L83" s="25"/>
      <c r="N83" s="125"/>
      <c r="Z83" s="25"/>
      <c r="AE83" s="25"/>
      <c r="AI83" s="25"/>
      <c r="AJ83" s="11" t="s">
        <v>60</v>
      </c>
      <c r="AK83" s="11" t="s">
        <v>411</v>
      </c>
      <c r="AL83" s="11">
        <v>1</v>
      </c>
      <c r="AM83" s="11" t="s">
        <v>609</v>
      </c>
      <c r="AN83" s="11" t="s">
        <v>428</v>
      </c>
      <c r="AO83" s="11" t="s">
        <v>403</v>
      </c>
      <c r="AP83" s="11" t="s">
        <v>951</v>
      </c>
      <c r="AQ83" s="11" t="s">
        <v>24</v>
      </c>
      <c r="AR83" s="11" t="s">
        <v>24</v>
      </c>
      <c r="AS83" s="11" t="s">
        <v>828</v>
      </c>
      <c r="AT83" s="11" t="s">
        <v>22</v>
      </c>
      <c r="AU83" s="84" t="s">
        <v>22</v>
      </c>
      <c r="AV83" s="11" t="s">
        <v>22</v>
      </c>
      <c r="AW83" s="11" t="s">
        <v>22</v>
      </c>
      <c r="AX83" s="11">
        <v>10</v>
      </c>
      <c r="AY83" s="15" t="s">
        <v>157</v>
      </c>
      <c r="AZ83" s="20" t="str">
        <f>LEFT(AY83,FIND(" ", AY83)-1)</f>
        <v>0.00</v>
      </c>
      <c r="BA83" s="20" t="str">
        <f t="shared" ref="BA83:BA84" si="111">MID(LEFT(AY83,FIND("–",AY83)-1),FIND("(",AY83)+1,LEN(AY83))</f>
        <v>0.00</v>
      </c>
      <c r="BB83" s="20" t="str">
        <f t="shared" ref="BB83:BB84" si="112">MID(LEFT(AY83,FIND(")",AY83)-1),FIND("–",AY83)+1,LEN(AY83))</f>
        <v>0.00</v>
      </c>
      <c r="BC83" s="11">
        <v>10</v>
      </c>
      <c r="BD83" s="15" t="s">
        <v>809</v>
      </c>
      <c r="BE83" s="20" t="str">
        <f t="shared" ref="BE83:BE84" si="113">LEFT(BD83,FIND(" ", BD83)-1)</f>
        <v>0.01</v>
      </c>
      <c r="BF83" s="20" t="str">
        <f t="shared" ref="BF83:BF84" si="114">MID(LEFT(BD83,FIND("–",BD83)-1),FIND("(",BD83)+1,LEN(BD83))</f>
        <v>0.00</v>
      </c>
      <c r="BG83" s="20" t="str">
        <f t="shared" ref="BG83:BG84" si="115">MID(LEFT(BD83,FIND(")",BD83)-1),FIND("–",BD83)+1,LEN(BD83))</f>
        <v>0.01</v>
      </c>
      <c r="BH83" s="11">
        <v>0.4</v>
      </c>
      <c r="BI83" s="25" t="s">
        <v>22</v>
      </c>
      <c r="CD83" s="155"/>
      <c r="CH83" s="155"/>
      <c r="CV83" s="25"/>
      <c r="CZ83" s="25"/>
    </row>
    <row r="84" spans="1:105" s="11" customFormat="1">
      <c r="A84" s="11" t="s">
        <v>1537</v>
      </c>
      <c r="L84" s="25"/>
      <c r="N84" s="125"/>
      <c r="Z84" s="25"/>
      <c r="AE84" s="25"/>
      <c r="AI84" s="25"/>
      <c r="AJ84" s="11" t="s">
        <v>60</v>
      </c>
      <c r="AK84" s="11" t="s">
        <v>412</v>
      </c>
      <c r="AL84" s="11">
        <v>2</v>
      </c>
      <c r="AM84" s="11" t="s">
        <v>609</v>
      </c>
      <c r="AN84" s="11" t="s">
        <v>428</v>
      </c>
      <c r="AO84" s="11" t="s">
        <v>403</v>
      </c>
      <c r="AP84" s="11" t="s">
        <v>951</v>
      </c>
      <c r="AQ84" s="11" t="s">
        <v>24</v>
      </c>
      <c r="AR84" s="11" t="s">
        <v>24</v>
      </c>
      <c r="AS84" s="11" t="s">
        <v>828</v>
      </c>
      <c r="AT84" s="11" t="s">
        <v>22</v>
      </c>
      <c r="AU84" s="84" t="s">
        <v>22</v>
      </c>
      <c r="AV84" s="11" t="s">
        <v>22</v>
      </c>
      <c r="AW84" s="11" t="s">
        <v>22</v>
      </c>
      <c r="AX84" s="11">
        <v>10</v>
      </c>
      <c r="AY84" s="15" t="s">
        <v>157</v>
      </c>
      <c r="AZ84" s="20" t="str">
        <f>LEFT(AY84,FIND(" ", AY84)-1)</f>
        <v>0.00</v>
      </c>
      <c r="BA84" s="20" t="str">
        <f t="shared" si="111"/>
        <v>0.00</v>
      </c>
      <c r="BB84" s="20" t="str">
        <f t="shared" si="112"/>
        <v>0.00</v>
      </c>
      <c r="BC84" s="11">
        <v>10</v>
      </c>
      <c r="BD84" s="15" t="s">
        <v>810</v>
      </c>
      <c r="BE84" s="20" t="str">
        <f t="shared" si="113"/>
        <v>0.01</v>
      </c>
      <c r="BF84" s="20" t="str">
        <f t="shared" si="114"/>
        <v>0.00</v>
      </c>
      <c r="BG84" s="20" t="str">
        <f t="shared" si="115"/>
        <v>0.07</v>
      </c>
      <c r="BH84" s="11">
        <v>0.4</v>
      </c>
      <c r="BI84" s="25" t="s">
        <v>22</v>
      </c>
      <c r="CD84" s="155"/>
      <c r="CH84" s="155"/>
      <c r="CV84" s="25"/>
      <c r="CZ84" s="25"/>
    </row>
    <row r="85" spans="1:105" s="11" customFormat="1">
      <c r="A85" s="11" t="s">
        <v>1537</v>
      </c>
      <c r="L85" s="25"/>
      <c r="N85" s="125"/>
      <c r="Z85" s="25"/>
      <c r="AE85" s="25"/>
      <c r="AI85" s="25"/>
      <c r="AJ85" s="11" t="s">
        <v>60</v>
      </c>
      <c r="AK85" s="11" t="s">
        <v>413</v>
      </c>
      <c r="AL85" s="11">
        <v>3</v>
      </c>
      <c r="AM85" s="11" t="s">
        <v>609</v>
      </c>
      <c r="AN85" s="11" t="s">
        <v>428</v>
      </c>
      <c r="AO85" s="11" t="s">
        <v>403</v>
      </c>
      <c r="AP85" s="11" t="s">
        <v>951</v>
      </c>
      <c r="AQ85" s="11" t="s">
        <v>24</v>
      </c>
      <c r="AR85" s="11" t="s">
        <v>24</v>
      </c>
      <c r="AS85" s="11" t="s">
        <v>828</v>
      </c>
      <c r="AT85" s="11" t="s">
        <v>22</v>
      </c>
      <c r="AU85" s="84" t="s">
        <v>22</v>
      </c>
      <c r="AV85" s="11" t="s">
        <v>22</v>
      </c>
      <c r="AW85" s="11" t="s">
        <v>22</v>
      </c>
      <c r="AX85" s="11">
        <v>12</v>
      </c>
      <c r="AY85" s="15" t="s">
        <v>158</v>
      </c>
      <c r="AZ85" s="81">
        <v>5.0000000000000001E-3</v>
      </c>
      <c r="BA85" s="20" t="str">
        <f t="shared" ref="BA85:BA86" si="116">MID(LEFT(AY85,FIND("–",AY85)-1),FIND("(",AY85)+1,LEN(AY85))</f>
        <v>0.00</v>
      </c>
      <c r="BB85" s="20" t="str">
        <f t="shared" ref="BB85:BB86" si="117">MID(LEFT(AY85,FIND(")",AY85)-1),FIND("–",AY85)+1,LEN(AY85))</f>
        <v>0.01</v>
      </c>
      <c r="BC85" s="11">
        <v>12</v>
      </c>
      <c r="BD85" s="15" t="s">
        <v>811</v>
      </c>
      <c r="BE85" s="20" t="str">
        <f t="shared" ref="BE85:BE86" si="118">LEFT(BD85,FIND(" ", BD85)-1)</f>
        <v>0.03</v>
      </c>
      <c r="BF85" s="20" t="str">
        <f t="shared" ref="BF85:BF86" si="119">MID(LEFT(BD85,FIND("–",BD85)-1),FIND("(",BD85)+1,LEN(BD85))</f>
        <v>0.00</v>
      </c>
      <c r="BG85" s="20" t="str">
        <f t="shared" ref="BG85:BG86" si="120">MID(LEFT(BD85,FIND(")",BD85)-1),FIND("–",BD85)+1,LEN(BD85))</f>
        <v>0.28</v>
      </c>
      <c r="BH85" s="11">
        <v>0.4</v>
      </c>
      <c r="BI85" s="25" t="s">
        <v>22</v>
      </c>
      <c r="CD85" s="155"/>
      <c r="CH85" s="155"/>
      <c r="CV85" s="25"/>
      <c r="CZ85" s="25"/>
    </row>
    <row r="86" spans="1:105" s="11" customFormat="1">
      <c r="A86" s="11" t="s">
        <v>1537</v>
      </c>
      <c r="L86" s="25"/>
      <c r="N86" s="125"/>
      <c r="Z86" s="25"/>
      <c r="AE86" s="25"/>
      <c r="AI86" s="25"/>
      <c r="AJ86" s="11" t="s">
        <v>60</v>
      </c>
      <c r="AK86" s="11" t="s">
        <v>414</v>
      </c>
      <c r="AL86" s="11">
        <v>4</v>
      </c>
      <c r="AM86" s="11" t="s">
        <v>609</v>
      </c>
      <c r="AN86" s="11" t="s">
        <v>428</v>
      </c>
      <c r="AO86" s="11" t="s">
        <v>403</v>
      </c>
      <c r="AP86" s="11" t="s">
        <v>951</v>
      </c>
      <c r="AQ86" s="11" t="s">
        <v>24</v>
      </c>
      <c r="AR86" s="11" t="s">
        <v>24</v>
      </c>
      <c r="AS86" s="11" t="s">
        <v>828</v>
      </c>
      <c r="AT86" s="11" t="s">
        <v>22</v>
      </c>
      <c r="AU86" s="84" t="s">
        <v>22</v>
      </c>
      <c r="AV86" s="11" t="s">
        <v>22</v>
      </c>
      <c r="AW86" s="11" t="s">
        <v>22</v>
      </c>
      <c r="AX86" s="11">
        <v>9</v>
      </c>
      <c r="AY86" s="15" t="s">
        <v>157</v>
      </c>
      <c r="AZ86" s="20" t="str">
        <f>LEFT(AY86,FIND(" ", AY86)-1)</f>
        <v>0.00</v>
      </c>
      <c r="BA86" s="20" t="str">
        <f t="shared" si="116"/>
        <v>0.00</v>
      </c>
      <c r="BB86" s="20" t="str">
        <f t="shared" si="117"/>
        <v>0.00</v>
      </c>
      <c r="BC86" s="11">
        <v>9</v>
      </c>
      <c r="BD86" s="15" t="s">
        <v>812</v>
      </c>
      <c r="BE86" s="20" t="str">
        <f t="shared" si="118"/>
        <v>0.01</v>
      </c>
      <c r="BF86" s="20" t="str">
        <f t="shared" si="119"/>
        <v>0.00</v>
      </c>
      <c r="BG86" s="20" t="str">
        <f t="shared" si="120"/>
        <v>0.03</v>
      </c>
      <c r="BH86" s="11">
        <v>0.4</v>
      </c>
      <c r="BI86" s="25" t="s">
        <v>22</v>
      </c>
      <c r="CD86" s="155"/>
      <c r="CH86" s="155"/>
      <c r="CV86" s="25"/>
      <c r="CZ86" s="25"/>
    </row>
    <row r="87" spans="1:105" s="11" customFormat="1">
      <c r="A87" s="11" t="s">
        <v>1537</v>
      </c>
      <c r="L87" s="25"/>
      <c r="N87" s="125"/>
      <c r="Z87" s="25"/>
      <c r="AE87" s="25"/>
      <c r="AI87" s="25"/>
      <c r="AJ87" s="11" t="s">
        <v>60</v>
      </c>
      <c r="AK87" s="11" t="s">
        <v>415</v>
      </c>
      <c r="AL87" s="11">
        <v>5</v>
      </c>
      <c r="AM87" s="11" t="s">
        <v>609</v>
      </c>
      <c r="AN87" s="11" t="s">
        <v>428</v>
      </c>
      <c r="AO87" s="11" t="s">
        <v>403</v>
      </c>
      <c r="AP87" s="11" t="s">
        <v>951</v>
      </c>
      <c r="AQ87" s="11" t="s">
        <v>24</v>
      </c>
      <c r="AR87" s="11" t="s">
        <v>24</v>
      </c>
      <c r="AS87" s="11" t="s">
        <v>828</v>
      </c>
      <c r="AT87" s="11" t="s">
        <v>22</v>
      </c>
      <c r="AU87" s="84" t="s">
        <v>22</v>
      </c>
      <c r="AV87" s="11" t="s">
        <v>22</v>
      </c>
      <c r="AW87" s="11" t="s">
        <v>22</v>
      </c>
      <c r="AX87" s="11">
        <v>11</v>
      </c>
      <c r="AY87" s="15" t="s">
        <v>157</v>
      </c>
      <c r="AZ87" s="20" t="str">
        <f>LEFT(AY87,FIND(" ", AY87)-1)</f>
        <v>0.00</v>
      </c>
      <c r="BA87" s="20" t="str">
        <f t="shared" ref="BA87" si="121">MID(LEFT(AY87,FIND("–",AY87)-1),FIND("(",AY87)+1,LEN(AY87))</f>
        <v>0.00</v>
      </c>
      <c r="BB87" s="20" t="str">
        <f t="shared" ref="BB87" si="122">MID(LEFT(AY87,FIND(")",AY87)-1),FIND("–",AY87)+1,LEN(AY87))</f>
        <v>0.00</v>
      </c>
      <c r="BC87" s="11">
        <v>11</v>
      </c>
      <c r="BD87" s="15" t="s">
        <v>157</v>
      </c>
      <c r="BE87" s="20" t="str">
        <f t="shared" ref="BE87" si="123">LEFT(BD87,FIND(" ", BD87)-1)</f>
        <v>0.00</v>
      </c>
      <c r="BF87" s="20" t="str">
        <f t="shared" ref="BF87" si="124">MID(LEFT(BD87,FIND("–",BD87)-1),FIND("(",BD87)+1,LEN(BD87))</f>
        <v>0.00</v>
      </c>
      <c r="BG87" s="20" t="str">
        <f t="shared" ref="BG87" si="125">MID(LEFT(BD87,FIND(")",BD87)-1),FIND("–",BD87)+1,LEN(BD87))</f>
        <v>0.00</v>
      </c>
      <c r="BH87" s="11">
        <v>0.4</v>
      </c>
      <c r="BI87" s="25" t="s">
        <v>22</v>
      </c>
      <c r="CD87" s="155"/>
      <c r="CH87" s="155"/>
      <c r="CV87" s="25"/>
      <c r="CZ87" s="25"/>
    </row>
    <row r="88" spans="1:105" s="11" customFormat="1">
      <c r="A88" s="11" t="s">
        <v>1537</v>
      </c>
      <c r="L88" s="25"/>
      <c r="N88" s="125"/>
      <c r="Z88" s="25"/>
      <c r="AE88" s="25"/>
      <c r="AI88" s="25"/>
      <c r="AJ88" s="11" t="s">
        <v>60</v>
      </c>
      <c r="AK88" s="11" t="s">
        <v>411</v>
      </c>
      <c r="AL88" s="11">
        <v>1</v>
      </c>
      <c r="AM88" s="11" t="s">
        <v>831</v>
      </c>
      <c r="AN88" s="11" t="s">
        <v>428</v>
      </c>
      <c r="AO88" s="11" t="s">
        <v>403</v>
      </c>
      <c r="AP88" s="11" t="s">
        <v>951</v>
      </c>
      <c r="AQ88" s="11" t="s">
        <v>24</v>
      </c>
      <c r="AR88" s="11" t="s">
        <v>24</v>
      </c>
      <c r="AS88" s="11" t="s">
        <v>828</v>
      </c>
      <c r="AT88" s="11" t="s">
        <v>22</v>
      </c>
      <c r="AU88" s="84" t="s">
        <v>22</v>
      </c>
      <c r="AV88" s="11" t="s">
        <v>22</v>
      </c>
      <c r="AW88" s="11" t="s">
        <v>22</v>
      </c>
      <c r="AX88" s="11">
        <v>10</v>
      </c>
      <c r="AY88" s="15" t="s">
        <v>813</v>
      </c>
      <c r="AZ88" s="43">
        <v>3.5000000000000003E-2</v>
      </c>
      <c r="BA88" s="20" t="str">
        <f t="shared" ref="BA88" si="126">MID(LEFT(AY88,FIND("–",AY88)-1),FIND("(",AY88)+1,LEN(AY88))</f>
        <v>0.00</v>
      </c>
      <c r="BB88" s="20" t="str">
        <f t="shared" ref="BB88" si="127">MID(LEFT(AY88,FIND(")",AY88)-1),FIND("–",AY88)+1,LEN(AY88))</f>
        <v>0.07</v>
      </c>
      <c r="BC88" s="11">
        <v>10</v>
      </c>
      <c r="BD88" s="15" t="s">
        <v>819</v>
      </c>
      <c r="BE88" s="20" t="str">
        <f t="shared" ref="BE88" si="128">LEFT(BD88,FIND(" ", BD88)-1)</f>
        <v>0.28</v>
      </c>
      <c r="BF88" s="20" t="str">
        <f t="shared" ref="BF88" si="129">MID(LEFT(BD88,FIND("–",BD88)-1),FIND("(",BD88)+1,LEN(BD88))</f>
        <v>0.00</v>
      </c>
      <c r="BG88" s="20" t="str">
        <f t="shared" ref="BG88" si="130">MID(LEFT(BD88,FIND(")",BD88)-1),FIND("–",BD88)+1,LEN(BD88))</f>
        <v>1.80</v>
      </c>
      <c r="BH88" s="11">
        <v>5</v>
      </c>
      <c r="BI88" s="25" t="s">
        <v>22</v>
      </c>
      <c r="CD88" s="155"/>
      <c r="CH88" s="155"/>
      <c r="CV88" s="25"/>
      <c r="CZ88" s="25"/>
    </row>
    <row r="89" spans="1:105" s="11" customFormat="1">
      <c r="A89" s="11" t="s">
        <v>1537</v>
      </c>
      <c r="L89" s="25"/>
      <c r="N89" s="125"/>
      <c r="Z89" s="25"/>
      <c r="AE89" s="25"/>
      <c r="AI89" s="25"/>
      <c r="AJ89" s="11" t="s">
        <v>60</v>
      </c>
      <c r="AK89" s="11" t="s">
        <v>412</v>
      </c>
      <c r="AL89" s="11">
        <v>2</v>
      </c>
      <c r="AM89" s="11" t="s">
        <v>831</v>
      </c>
      <c r="AN89" s="11" t="s">
        <v>428</v>
      </c>
      <c r="AO89" s="11" t="s">
        <v>403</v>
      </c>
      <c r="AP89" s="11" t="s">
        <v>951</v>
      </c>
      <c r="AQ89" s="11" t="s">
        <v>24</v>
      </c>
      <c r="AR89" s="11" t="s">
        <v>24</v>
      </c>
      <c r="AS89" s="11" t="s">
        <v>828</v>
      </c>
      <c r="AT89" s="11" t="s">
        <v>22</v>
      </c>
      <c r="AU89" s="84" t="s">
        <v>22</v>
      </c>
      <c r="AV89" s="11" t="s">
        <v>22</v>
      </c>
      <c r="AW89" s="11" t="s">
        <v>22</v>
      </c>
      <c r="AX89" s="11">
        <v>10</v>
      </c>
      <c r="AY89" s="15" t="s">
        <v>429</v>
      </c>
      <c r="AZ89" s="43">
        <v>0.06</v>
      </c>
      <c r="BA89" s="20" t="str">
        <f t="shared" ref="BA89" si="131">MID(LEFT(AY89,FIND("–",AY89)-1),FIND("(",AY89)+1,LEN(AY89))</f>
        <v>0.00</v>
      </c>
      <c r="BB89" s="20" t="str">
        <f t="shared" ref="BB89" si="132">MID(LEFT(AY89,FIND(")",AY89)-1),FIND("–",AY89)+1,LEN(AY89))</f>
        <v>0.12</v>
      </c>
      <c r="BC89" s="11">
        <v>10</v>
      </c>
      <c r="BD89" s="15" t="s">
        <v>820</v>
      </c>
      <c r="BE89" s="20" t="str">
        <f t="shared" ref="BE89" si="133">LEFT(BD89,FIND(" ", BD89)-1)</f>
        <v>0.51</v>
      </c>
      <c r="BF89" s="20" t="str">
        <f t="shared" ref="BF89" si="134">MID(LEFT(BD89,FIND("–",BD89)-1),FIND("(",BD89)+1,LEN(BD89))</f>
        <v>0.00</v>
      </c>
      <c r="BG89" s="20" t="str">
        <f t="shared" ref="BG89" si="135">MID(LEFT(BD89,FIND(")",BD89)-1),FIND("–",BD89)+1,LEN(BD89))</f>
        <v>2.23</v>
      </c>
      <c r="BH89" s="11">
        <v>5</v>
      </c>
      <c r="BI89" s="25" t="s">
        <v>22</v>
      </c>
      <c r="CD89" s="155"/>
      <c r="CH89" s="155"/>
      <c r="CV89" s="25"/>
      <c r="CZ89" s="25"/>
    </row>
    <row r="90" spans="1:105" s="11" customFormat="1">
      <c r="A90" s="11" t="s">
        <v>1537</v>
      </c>
      <c r="L90" s="25"/>
      <c r="N90" s="125"/>
      <c r="Z90" s="25"/>
      <c r="AE90" s="25"/>
      <c r="AI90" s="25"/>
      <c r="AJ90" s="11" t="s">
        <v>60</v>
      </c>
      <c r="AK90" s="11" t="s">
        <v>413</v>
      </c>
      <c r="AL90" s="11">
        <v>3</v>
      </c>
      <c r="AM90" s="11" t="s">
        <v>831</v>
      </c>
      <c r="AN90" s="11" t="s">
        <v>428</v>
      </c>
      <c r="AO90" s="11" t="s">
        <v>403</v>
      </c>
      <c r="AP90" s="11" t="s">
        <v>951</v>
      </c>
      <c r="AQ90" s="11" t="s">
        <v>24</v>
      </c>
      <c r="AR90" s="11" t="s">
        <v>24</v>
      </c>
      <c r="AS90" s="11" t="s">
        <v>828</v>
      </c>
      <c r="AT90" s="11" t="s">
        <v>22</v>
      </c>
      <c r="AU90" s="84" t="s">
        <v>22</v>
      </c>
      <c r="AV90" s="11" t="s">
        <v>22</v>
      </c>
      <c r="AW90" s="11" t="s">
        <v>22</v>
      </c>
      <c r="AX90" s="11">
        <v>12</v>
      </c>
      <c r="AY90" s="15" t="s">
        <v>814</v>
      </c>
      <c r="AZ90" s="43">
        <v>4.4999999999999998E-2</v>
      </c>
      <c r="BA90" s="20" t="str">
        <f t="shared" ref="BA90:BA91" si="136">MID(LEFT(AY90,FIND("–",AY90)-1),FIND("(",AY90)+1,LEN(AY90))</f>
        <v>0.00</v>
      </c>
      <c r="BB90" s="20" t="str">
        <f t="shared" ref="BB90:BB91" si="137">MID(LEFT(AY90,FIND(")",AY90)-1),FIND("–",AY90)+1,LEN(AY90))</f>
        <v>0.09</v>
      </c>
      <c r="BC90" s="11">
        <v>12</v>
      </c>
      <c r="BD90" s="15" t="s">
        <v>817</v>
      </c>
      <c r="BE90" s="20" t="str">
        <f t="shared" ref="BE90:BE91" si="138">LEFT(BD90,FIND(" ", BD90)-1)</f>
        <v>0.22</v>
      </c>
      <c r="BF90" s="20" t="str">
        <f t="shared" ref="BF90:BF91" si="139">MID(LEFT(BD90,FIND("–",BD90)-1),FIND("(",BD90)+1,LEN(BD90))</f>
        <v>0.00</v>
      </c>
      <c r="BG90" s="20" t="str">
        <f t="shared" ref="BG90:BG91" si="140">MID(LEFT(BD90,FIND(")",BD90)-1),FIND("–",BD90)+1,LEN(BD90))</f>
        <v>0.48</v>
      </c>
      <c r="BH90" s="11">
        <v>5</v>
      </c>
      <c r="BI90" s="25" t="s">
        <v>22</v>
      </c>
      <c r="CD90" s="155"/>
      <c r="CH90" s="155"/>
      <c r="CV90" s="25"/>
      <c r="CZ90" s="25"/>
    </row>
    <row r="91" spans="1:105" s="11" customFormat="1">
      <c r="A91" s="11" t="s">
        <v>1537</v>
      </c>
      <c r="L91" s="25"/>
      <c r="N91" s="125"/>
      <c r="Z91" s="25"/>
      <c r="AE91" s="25"/>
      <c r="AI91" s="25"/>
      <c r="AJ91" s="11" t="s">
        <v>60</v>
      </c>
      <c r="AK91" s="11" t="s">
        <v>414</v>
      </c>
      <c r="AL91" s="11">
        <v>4</v>
      </c>
      <c r="AM91" s="11" t="s">
        <v>831</v>
      </c>
      <c r="AN91" s="11" t="s">
        <v>428</v>
      </c>
      <c r="AO91" s="11" t="s">
        <v>403</v>
      </c>
      <c r="AP91" s="11" t="s">
        <v>951</v>
      </c>
      <c r="AQ91" s="11" t="s">
        <v>24</v>
      </c>
      <c r="AR91" s="11" t="s">
        <v>24</v>
      </c>
      <c r="AS91" s="11" t="s">
        <v>828</v>
      </c>
      <c r="AT91" s="11" t="s">
        <v>22</v>
      </c>
      <c r="AU91" s="84" t="s">
        <v>22</v>
      </c>
      <c r="AV91" s="11" t="s">
        <v>22</v>
      </c>
      <c r="AW91" s="11" t="s">
        <v>22</v>
      </c>
      <c r="AX91" s="11">
        <v>9</v>
      </c>
      <c r="AY91" s="15" t="s">
        <v>815</v>
      </c>
      <c r="AZ91" s="43">
        <v>0.04</v>
      </c>
      <c r="BA91" s="20" t="str">
        <f t="shared" si="136"/>
        <v>0.00</v>
      </c>
      <c r="BB91" s="20" t="str">
        <f t="shared" si="137"/>
        <v>0.08</v>
      </c>
      <c r="BC91" s="11">
        <v>9</v>
      </c>
      <c r="BD91" s="15" t="s">
        <v>821</v>
      </c>
      <c r="BE91" s="20" t="str">
        <f t="shared" si="138"/>
        <v>1.44</v>
      </c>
      <c r="BF91" s="20" t="str">
        <f t="shared" si="139"/>
        <v>0.00</v>
      </c>
      <c r="BG91" s="20" t="str">
        <f t="shared" si="140"/>
        <v>3.86</v>
      </c>
      <c r="BH91" s="11">
        <v>5</v>
      </c>
      <c r="BI91" s="25" t="s">
        <v>22</v>
      </c>
      <c r="CD91" s="155"/>
      <c r="CH91" s="155"/>
      <c r="CV91" s="25"/>
      <c r="CZ91" s="25"/>
    </row>
    <row r="92" spans="1:105" s="11" customFormat="1">
      <c r="A92" s="11" t="s">
        <v>1537</v>
      </c>
      <c r="L92" s="25"/>
      <c r="N92" s="125"/>
      <c r="Z92" s="25"/>
      <c r="AE92" s="25"/>
      <c r="AI92" s="25"/>
      <c r="AJ92" s="11" t="s">
        <v>60</v>
      </c>
      <c r="AK92" s="11" t="s">
        <v>415</v>
      </c>
      <c r="AL92" s="11">
        <v>5</v>
      </c>
      <c r="AM92" s="11" t="s">
        <v>831</v>
      </c>
      <c r="AN92" s="11" t="s">
        <v>428</v>
      </c>
      <c r="AO92" s="11" t="s">
        <v>403</v>
      </c>
      <c r="AP92" s="11" t="s">
        <v>951</v>
      </c>
      <c r="AQ92" s="11" t="s">
        <v>24</v>
      </c>
      <c r="AR92" s="11" t="s">
        <v>24</v>
      </c>
      <c r="AS92" s="11" t="s">
        <v>828</v>
      </c>
      <c r="AT92" s="11" t="s">
        <v>22</v>
      </c>
      <c r="AU92" s="84" t="s">
        <v>22</v>
      </c>
      <c r="AV92" s="11" t="s">
        <v>22</v>
      </c>
      <c r="AW92" s="11" t="s">
        <v>22</v>
      </c>
      <c r="AX92" s="11">
        <v>11</v>
      </c>
      <c r="AY92" s="15" t="s">
        <v>816</v>
      </c>
      <c r="AZ92" s="43">
        <v>0.05</v>
      </c>
      <c r="BA92" s="20" t="str">
        <f t="shared" ref="BA92" si="141">MID(LEFT(AY92,FIND("–",AY92)-1),FIND("(",AY92)+1,LEN(AY92))</f>
        <v>0.00</v>
      </c>
      <c r="BB92" s="20" t="str">
        <f t="shared" ref="BB92" si="142">MID(LEFT(AY92,FIND(")",AY92)-1),FIND("–",AY92)+1,LEN(AY92))</f>
        <v>0.10</v>
      </c>
      <c r="BC92" s="11">
        <v>11</v>
      </c>
      <c r="BD92" s="15" t="s">
        <v>818</v>
      </c>
      <c r="BE92" s="20" t="str">
        <f t="shared" ref="BE92" si="143">LEFT(BD92,FIND(" ", BD92)-1)</f>
        <v>0.01</v>
      </c>
      <c r="BF92" s="20" t="str">
        <f t="shared" ref="BF92" si="144">MID(LEFT(BD92,FIND("–",BD92)-1),FIND("(",BD92)+1,LEN(BD92))</f>
        <v>0.00</v>
      </c>
      <c r="BG92" s="20" t="str">
        <f t="shared" ref="BG92" si="145">MID(LEFT(BD92,FIND(")",BD92)-1),FIND("–",BD92)+1,LEN(BD92))</f>
        <v>0.05</v>
      </c>
      <c r="BH92" s="11">
        <v>5</v>
      </c>
      <c r="BI92" s="25" t="s">
        <v>22</v>
      </c>
      <c r="CD92" s="155"/>
      <c r="CH92" s="155"/>
      <c r="CV92" s="25"/>
      <c r="CZ92" s="25"/>
    </row>
    <row r="93" spans="1:105" s="44" customFormat="1">
      <c r="L93" s="45"/>
      <c r="N93" s="127"/>
      <c r="Z93" s="45"/>
      <c r="AE93" s="46"/>
      <c r="AI93" s="45"/>
      <c r="AU93" s="85"/>
      <c r="BI93" s="45"/>
      <c r="CD93" s="157"/>
      <c r="CH93" s="157"/>
      <c r="CV93" s="45"/>
      <c r="CZ93" s="45"/>
    </row>
    <row r="94" spans="1:105" s="11" customFormat="1">
      <c r="A94" s="11" t="s">
        <v>1538</v>
      </c>
      <c r="B94" s="11" t="s">
        <v>1</v>
      </c>
      <c r="C94" s="11" t="s">
        <v>2</v>
      </c>
      <c r="D94" s="11" t="s">
        <v>506</v>
      </c>
      <c r="E94" s="11" t="s">
        <v>10</v>
      </c>
      <c r="F94" s="94" t="s">
        <v>9</v>
      </c>
      <c r="G94" s="11" t="s">
        <v>334</v>
      </c>
      <c r="H94" s="16" t="s">
        <v>335</v>
      </c>
      <c r="I94" s="11" t="s">
        <v>943</v>
      </c>
      <c r="J94" s="16" t="s">
        <v>915</v>
      </c>
      <c r="K94" s="11" t="s">
        <v>916</v>
      </c>
      <c r="L94" s="24">
        <v>44118</v>
      </c>
      <c r="M94" s="11" t="s">
        <v>528</v>
      </c>
      <c r="N94" s="125">
        <v>43955</v>
      </c>
      <c r="O94" s="11" t="s">
        <v>24</v>
      </c>
      <c r="P94" s="11" t="s">
        <v>24</v>
      </c>
      <c r="Q94" s="11" t="s">
        <v>2035</v>
      </c>
      <c r="R94" s="11" t="s">
        <v>45</v>
      </c>
      <c r="S94" s="11" t="s">
        <v>48</v>
      </c>
      <c r="T94" s="11" t="s">
        <v>23</v>
      </c>
      <c r="U94" s="11" t="s">
        <v>23</v>
      </c>
      <c r="V94" s="11">
        <v>195</v>
      </c>
      <c r="W94" s="11" t="s">
        <v>24</v>
      </c>
      <c r="X94" s="11" t="s">
        <v>504</v>
      </c>
      <c r="Y94" s="11" t="s">
        <v>509</v>
      </c>
      <c r="Z94" s="25" t="s">
        <v>505</v>
      </c>
      <c r="AA94" s="11" t="s">
        <v>507</v>
      </c>
      <c r="AB94" s="11" t="s">
        <v>533</v>
      </c>
      <c r="AC94" s="11" t="s">
        <v>127</v>
      </c>
      <c r="AD94" s="11" t="s">
        <v>1317</v>
      </c>
      <c r="AE94" s="36" t="s">
        <v>508</v>
      </c>
      <c r="AF94" s="11" t="s">
        <v>137</v>
      </c>
      <c r="AG94" s="107" t="s">
        <v>1015</v>
      </c>
      <c r="AH94" s="107" t="s">
        <v>1016</v>
      </c>
      <c r="AI94" s="25" t="s">
        <v>917</v>
      </c>
      <c r="AJ94" s="11" t="s">
        <v>27</v>
      </c>
      <c r="AK94" s="11" t="s">
        <v>105</v>
      </c>
      <c r="AL94" s="11">
        <v>1</v>
      </c>
      <c r="AM94" s="11" t="s">
        <v>513</v>
      </c>
      <c r="AN94" s="11" t="s">
        <v>543</v>
      </c>
      <c r="AO94" s="11" t="s">
        <v>944</v>
      </c>
      <c r="AP94" s="11" t="s">
        <v>947</v>
      </c>
      <c r="AQ94" s="11" t="s">
        <v>24</v>
      </c>
      <c r="AR94" s="11" t="s">
        <v>23</v>
      </c>
      <c r="AS94" s="11" t="s">
        <v>487</v>
      </c>
      <c r="AT94" s="11" t="s">
        <v>22</v>
      </c>
      <c r="AU94" s="84" t="s">
        <v>22</v>
      </c>
      <c r="AV94" s="11" t="s">
        <v>22</v>
      </c>
      <c r="AW94" s="11" t="s">
        <v>22</v>
      </c>
      <c r="AX94" s="11" t="s">
        <v>611</v>
      </c>
      <c r="AY94" s="58">
        <v>0.9</v>
      </c>
      <c r="AZ94" s="11">
        <v>0.9</v>
      </c>
      <c r="BA94" s="11">
        <v>0.9</v>
      </c>
      <c r="BB94" s="11">
        <v>0.9</v>
      </c>
      <c r="BC94" s="11" t="s">
        <v>611</v>
      </c>
      <c r="BD94" s="61">
        <v>0.9</v>
      </c>
      <c r="BE94" s="20">
        <v>0.9</v>
      </c>
      <c r="BF94" s="20">
        <v>0.9</v>
      </c>
      <c r="BG94" s="20">
        <v>0.9</v>
      </c>
      <c r="BH94" s="11" t="s">
        <v>22</v>
      </c>
      <c r="BI94" s="25" t="s">
        <v>22</v>
      </c>
      <c r="BJ94" s="11" t="s">
        <v>26</v>
      </c>
      <c r="BK94" s="11" t="s">
        <v>22</v>
      </c>
      <c r="BL94" s="11" t="s">
        <v>22</v>
      </c>
      <c r="BM94" s="11" t="s">
        <v>22</v>
      </c>
      <c r="BN94" s="11" t="s">
        <v>22</v>
      </c>
      <c r="BO94" s="11" t="s">
        <v>22</v>
      </c>
      <c r="BP94" s="11" t="s">
        <v>22</v>
      </c>
      <c r="BQ94" s="11" t="s">
        <v>22</v>
      </c>
      <c r="BR94" s="11" t="s">
        <v>22</v>
      </c>
      <c r="BS94" s="11" t="s">
        <v>22</v>
      </c>
      <c r="BT94" s="11" t="s">
        <v>22</v>
      </c>
      <c r="BU94" s="11" t="s">
        <v>22</v>
      </c>
      <c r="BV94" s="11" t="s">
        <v>22</v>
      </c>
      <c r="BW94" s="11" t="s">
        <v>22</v>
      </c>
      <c r="BX94" s="11" t="s">
        <v>22</v>
      </c>
      <c r="BY94" s="11" t="s">
        <v>22</v>
      </c>
      <c r="BZ94" s="11" t="s">
        <v>22</v>
      </c>
      <c r="CA94" s="11" t="s">
        <v>22</v>
      </c>
      <c r="CB94" s="11" t="s">
        <v>22</v>
      </c>
      <c r="CC94" s="11" t="s">
        <v>22</v>
      </c>
      <c r="CD94" s="103" t="s">
        <v>22</v>
      </c>
      <c r="CE94" s="94" t="s">
        <v>22</v>
      </c>
      <c r="CF94" s="94" t="s">
        <v>22</v>
      </c>
      <c r="CG94" s="94" t="s">
        <v>22</v>
      </c>
      <c r="CH94" s="155" t="s">
        <v>26</v>
      </c>
      <c r="CI94" s="94" t="s">
        <v>22</v>
      </c>
      <c r="CJ94" s="94" t="s">
        <v>22</v>
      </c>
      <c r="CK94" s="94" t="s">
        <v>22</v>
      </c>
      <c r="CL94" s="94" t="s">
        <v>22</v>
      </c>
      <c r="CM94" s="94" t="s">
        <v>22</v>
      </c>
      <c r="CN94" s="94" t="s">
        <v>22</v>
      </c>
      <c r="CO94" s="94" t="s">
        <v>22</v>
      </c>
      <c r="CP94" s="94" t="s">
        <v>22</v>
      </c>
      <c r="CQ94" s="94" t="s">
        <v>22</v>
      </c>
      <c r="CR94" s="94" t="s">
        <v>22</v>
      </c>
      <c r="CS94" s="94" t="s">
        <v>22</v>
      </c>
      <c r="CT94" s="94" t="s">
        <v>22</v>
      </c>
      <c r="CU94" s="94" t="s">
        <v>22</v>
      </c>
      <c r="CV94" s="98" t="s">
        <v>22</v>
      </c>
      <c r="CW94" s="11" t="s">
        <v>942</v>
      </c>
      <c r="CX94" s="11" t="s">
        <v>461</v>
      </c>
      <c r="CY94" s="11" t="s">
        <v>511</v>
      </c>
      <c r="CZ94" s="98" t="s">
        <v>24</v>
      </c>
      <c r="DA94" s="11" t="s">
        <v>68</v>
      </c>
    </row>
    <row r="95" spans="1:105" s="11" customFormat="1">
      <c r="A95" s="11" t="s">
        <v>1538</v>
      </c>
      <c r="L95" s="25"/>
      <c r="N95" s="125"/>
      <c r="Z95" s="25"/>
      <c r="AE95" s="36"/>
      <c r="AI95" s="25"/>
      <c r="AJ95" s="11" t="s">
        <v>27</v>
      </c>
      <c r="AK95" s="11" t="s">
        <v>514</v>
      </c>
      <c r="AL95" s="11">
        <v>2</v>
      </c>
      <c r="AM95" s="11" t="s">
        <v>513</v>
      </c>
      <c r="AN95" s="11" t="s">
        <v>543</v>
      </c>
      <c r="AO95" s="11" t="s">
        <v>944</v>
      </c>
      <c r="AP95" s="11" t="s">
        <v>947</v>
      </c>
      <c r="AQ95" s="11" t="s">
        <v>24</v>
      </c>
      <c r="AR95" s="11" t="s">
        <v>23</v>
      </c>
      <c r="AS95" s="11" t="s">
        <v>487</v>
      </c>
      <c r="AT95" s="11" t="s">
        <v>22</v>
      </c>
      <c r="AU95" s="84" t="s">
        <v>22</v>
      </c>
      <c r="AV95" s="11" t="s">
        <v>22</v>
      </c>
      <c r="AW95" s="11" t="s">
        <v>22</v>
      </c>
      <c r="AX95" s="11">
        <v>12</v>
      </c>
      <c r="AY95" s="58">
        <v>0.8</v>
      </c>
      <c r="AZ95" s="11">
        <v>0.8</v>
      </c>
      <c r="BA95" s="11">
        <v>0.8</v>
      </c>
      <c r="BB95" s="11">
        <v>0.8</v>
      </c>
      <c r="BC95" s="11">
        <v>12</v>
      </c>
      <c r="BD95" s="15" t="s">
        <v>918</v>
      </c>
      <c r="BE95" s="20" t="str">
        <f t="shared" ref="BE95" si="146">LEFT(BD95,FIND(" ", BD95)-1)</f>
        <v>5,120</v>
      </c>
      <c r="BF95" s="20" t="str">
        <f t="shared" ref="BF95" si="147">MID(LEFT(BD95,FIND("–",BD95)-1),FIND("(",BD95)+1,LEN(BD95))</f>
        <v>2,100</v>
      </c>
      <c r="BG95" s="20" t="str">
        <f t="shared" ref="BG95" si="148">MID(LEFT(BD95,FIND(")",BD95)-1),FIND("–",BD95)+1,LEN(BD95))</f>
        <v>9,609</v>
      </c>
      <c r="BH95" s="11" t="s">
        <v>22</v>
      </c>
      <c r="BI95" s="25" t="s">
        <v>22</v>
      </c>
      <c r="CD95" s="155"/>
      <c r="CH95" s="155"/>
      <c r="CV95" s="25"/>
      <c r="CZ95" s="25"/>
    </row>
    <row r="96" spans="1:105" s="11" customFormat="1">
      <c r="A96" s="11" t="s">
        <v>1538</v>
      </c>
      <c r="L96" s="25"/>
      <c r="N96" s="125"/>
      <c r="Z96" s="25"/>
      <c r="AE96" s="36"/>
      <c r="AI96" s="25"/>
      <c r="AJ96" s="11" t="s">
        <v>27</v>
      </c>
      <c r="AK96" s="11" t="s">
        <v>515</v>
      </c>
      <c r="AL96" s="11">
        <v>3</v>
      </c>
      <c r="AM96" s="11" t="s">
        <v>513</v>
      </c>
      <c r="AN96" s="11" t="s">
        <v>543</v>
      </c>
      <c r="AO96" s="11" t="s">
        <v>944</v>
      </c>
      <c r="AP96" s="11" t="s">
        <v>947</v>
      </c>
      <c r="AQ96" s="11" t="s">
        <v>24</v>
      </c>
      <c r="AR96" s="11" t="s">
        <v>23</v>
      </c>
      <c r="AS96" s="11" t="s">
        <v>487</v>
      </c>
      <c r="AT96" s="11" t="s">
        <v>22</v>
      </c>
      <c r="AU96" s="84" t="s">
        <v>22</v>
      </c>
      <c r="AV96" s="11" t="s">
        <v>22</v>
      </c>
      <c r="AW96" s="11" t="s">
        <v>22</v>
      </c>
      <c r="AX96" s="11">
        <v>12</v>
      </c>
      <c r="AY96" s="58">
        <v>0.8</v>
      </c>
      <c r="AZ96" s="11">
        <v>0.8</v>
      </c>
      <c r="BA96" s="11">
        <v>0.8</v>
      </c>
      <c r="BB96" s="11">
        <v>0.8</v>
      </c>
      <c r="BC96" s="11">
        <v>12</v>
      </c>
      <c r="BD96" s="108" t="s">
        <v>919</v>
      </c>
      <c r="BE96" s="20" t="str">
        <f t="shared" ref="BE96" si="149">LEFT(BD96,FIND(" ", BD96)-1)</f>
        <v>7,480</v>
      </c>
      <c r="BF96" s="20" t="str">
        <f t="shared" ref="BF96" si="150">MID(LEFT(BD96,FIND("–",BD96)-1),FIND("(",BD96)+1,LEN(BD96))</f>
        <v>5,000</v>
      </c>
      <c r="BG96" s="20" t="str">
        <f t="shared" ref="BG96" si="151">MID(LEFT(BD96,FIND(")",BD96)-1),FIND("–",BD96)+1,LEN(BD96))</f>
        <v>10,698</v>
      </c>
      <c r="BH96" s="11" t="s">
        <v>22</v>
      </c>
      <c r="BI96" s="25" t="s">
        <v>22</v>
      </c>
      <c r="CD96" s="155"/>
      <c r="CH96" s="155"/>
      <c r="CV96" s="25"/>
      <c r="CZ96" s="25"/>
    </row>
    <row r="97" spans="1:104" s="11" customFormat="1">
      <c r="A97" s="11" t="s">
        <v>1538</v>
      </c>
      <c r="L97" s="25"/>
      <c r="N97" s="125"/>
      <c r="Z97" s="25"/>
      <c r="AE97" s="36"/>
      <c r="AI97" s="25"/>
      <c r="AJ97" s="11" t="s">
        <v>27</v>
      </c>
      <c r="AK97" s="11" t="s">
        <v>516</v>
      </c>
      <c r="AL97" s="11">
        <v>4</v>
      </c>
      <c r="AM97" s="11" t="s">
        <v>513</v>
      </c>
      <c r="AN97" s="11" t="s">
        <v>543</v>
      </c>
      <c r="AO97" s="11" t="s">
        <v>944</v>
      </c>
      <c r="AP97" s="11" t="s">
        <v>947</v>
      </c>
      <c r="AQ97" s="11" t="s">
        <v>24</v>
      </c>
      <c r="AR97" s="11" t="s">
        <v>23</v>
      </c>
      <c r="AS97" s="11" t="s">
        <v>487</v>
      </c>
      <c r="AT97" s="11" t="s">
        <v>22</v>
      </c>
      <c r="AU97" s="84" t="s">
        <v>22</v>
      </c>
      <c r="AV97" s="11" t="s">
        <v>22</v>
      </c>
      <c r="AW97" s="11" t="s">
        <v>22</v>
      </c>
      <c r="AX97" s="11">
        <v>12</v>
      </c>
      <c r="AY97" s="58">
        <v>0.8</v>
      </c>
      <c r="AZ97" s="11">
        <v>0.8</v>
      </c>
      <c r="BA97" s="11">
        <v>0.8</v>
      </c>
      <c r="BB97" s="11">
        <v>0.8</v>
      </c>
      <c r="BC97" s="11">
        <v>12</v>
      </c>
      <c r="BD97" s="15" t="s">
        <v>920</v>
      </c>
      <c r="BE97" s="20" t="str">
        <f t="shared" ref="BE97" si="152">LEFT(BD97,FIND(" ", BD97)-1)</f>
        <v>13940</v>
      </c>
      <c r="BF97" s="20" t="str">
        <f t="shared" ref="BF97" si="153">MID(LEFT(BD97,FIND("–",BD97)-1),FIND("(",BD97)+1,LEN(BD97))</f>
        <v>9,442</v>
      </c>
      <c r="BG97" s="20" t="str">
        <f t="shared" ref="BG97" si="154">MID(LEFT(BD97,FIND(")",BD97)-1),FIND("–",BD97)+1,LEN(BD97))</f>
        <v>24,949</v>
      </c>
      <c r="BH97" s="11" t="s">
        <v>22</v>
      </c>
      <c r="BI97" s="25" t="s">
        <v>22</v>
      </c>
      <c r="CD97" s="155"/>
      <c r="CH97" s="155"/>
      <c r="CV97" s="25"/>
      <c r="CZ97" s="25"/>
    </row>
    <row r="98" spans="1:104" s="11" customFormat="1">
      <c r="A98" s="11" t="s">
        <v>1538</v>
      </c>
      <c r="L98" s="25"/>
      <c r="N98" s="125"/>
      <c r="Z98" s="25"/>
      <c r="AE98" s="36"/>
      <c r="AI98" s="25"/>
      <c r="AJ98" s="11" t="s">
        <v>27</v>
      </c>
      <c r="AK98" s="11" t="s">
        <v>517</v>
      </c>
      <c r="AL98" s="11">
        <v>5</v>
      </c>
      <c r="AM98" s="11" t="s">
        <v>513</v>
      </c>
      <c r="AN98" s="11" t="s">
        <v>543</v>
      </c>
      <c r="AO98" s="11" t="s">
        <v>944</v>
      </c>
      <c r="AP98" s="11" t="s">
        <v>947</v>
      </c>
      <c r="AQ98" s="11" t="s">
        <v>24</v>
      </c>
      <c r="AR98" s="11" t="s">
        <v>23</v>
      </c>
      <c r="AS98" s="11" t="s">
        <v>487</v>
      </c>
      <c r="AT98" s="11" t="s">
        <v>22</v>
      </c>
      <c r="AU98" s="84" t="s">
        <v>22</v>
      </c>
      <c r="AV98" s="11" t="s">
        <v>22</v>
      </c>
      <c r="AW98" s="11" t="s">
        <v>22</v>
      </c>
      <c r="AX98" s="11">
        <v>12</v>
      </c>
      <c r="AY98" s="58">
        <v>0.7</v>
      </c>
      <c r="AZ98" s="11">
        <v>0.7</v>
      </c>
      <c r="BA98" s="11">
        <v>0.7</v>
      </c>
      <c r="BB98" s="11">
        <v>0.7</v>
      </c>
      <c r="BC98" s="11">
        <v>12</v>
      </c>
      <c r="BD98" s="15" t="s">
        <v>921</v>
      </c>
      <c r="BE98" s="20" t="str">
        <f>LEFT(BD98,FIND(" ", BD98)-1)</f>
        <v>4,717</v>
      </c>
      <c r="BF98" s="20" t="str">
        <f>MID(LEFT(BD98,FIND("–",BD98)-1),FIND("(",BD98)+1,LEN(BD98))</f>
        <v>2,838</v>
      </c>
      <c r="BG98" s="20" t="str">
        <f>MID(LEFT(BD98,FIND(")",BD98)-1),FIND("–",BD98)+1,LEN(BD98))</f>
        <v>7,189</v>
      </c>
      <c r="BH98" s="11" t="s">
        <v>22</v>
      </c>
      <c r="BI98" s="25" t="s">
        <v>22</v>
      </c>
      <c r="CD98" s="155"/>
      <c r="CH98" s="155"/>
      <c r="CV98" s="25"/>
      <c r="CZ98" s="25"/>
    </row>
    <row r="99" spans="1:104" s="11" customFormat="1">
      <c r="A99" s="11" t="s">
        <v>1538</v>
      </c>
      <c r="L99" s="25"/>
      <c r="N99" s="125"/>
      <c r="Z99" s="25"/>
      <c r="AE99" s="36"/>
      <c r="AI99" s="25"/>
      <c r="AJ99" s="11" t="s">
        <v>27</v>
      </c>
      <c r="AK99" s="11" t="s">
        <v>518</v>
      </c>
      <c r="AL99" s="11">
        <v>6</v>
      </c>
      <c r="AM99" s="11" t="s">
        <v>513</v>
      </c>
      <c r="AN99" s="11" t="s">
        <v>543</v>
      </c>
      <c r="AO99" s="11" t="s">
        <v>944</v>
      </c>
      <c r="AP99" s="11" t="s">
        <v>947</v>
      </c>
      <c r="AQ99" s="11" t="s">
        <v>24</v>
      </c>
      <c r="AR99" s="11" t="s">
        <v>23</v>
      </c>
      <c r="AS99" s="11" t="s">
        <v>487</v>
      </c>
      <c r="AT99" s="11" t="s">
        <v>22</v>
      </c>
      <c r="AU99" s="84" t="s">
        <v>22</v>
      </c>
      <c r="AV99" s="11" t="s">
        <v>22</v>
      </c>
      <c r="AW99" s="11" t="s">
        <v>22</v>
      </c>
      <c r="AX99" s="11">
        <v>12</v>
      </c>
      <c r="AY99" s="58">
        <v>0.9</v>
      </c>
      <c r="AZ99" s="11">
        <v>0.9</v>
      </c>
      <c r="BA99" s="11">
        <v>0.9</v>
      </c>
      <c r="BB99" s="11">
        <v>0.9</v>
      </c>
      <c r="BC99" s="11">
        <v>12</v>
      </c>
      <c r="BD99" s="15" t="s">
        <v>922</v>
      </c>
      <c r="BE99" s="20" t="str">
        <f>LEFT(BD99,FIND(" ", BD99)-1)</f>
        <v>7,367</v>
      </c>
      <c r="BF99" s="20" t="str">
        <f>MID(LEFT(BD99,FIND("–",BD99)-1),FIND("(",BD99)+1,LEN(BD99))</f>
        <v>4,158</v>
      </c>
      <c r="BG99" s="20" t="str">
        <f>MID(LEFT(BD99,FIND(")",BD99)-1),FIND("–",BD99)+1,LEN(BD99))</f>
        <v>17,122</v>
      </c>
      <c r="BH99" s="11" t="s">
        <v>22</v>
      </c>
      <c r="BI99" s="25" t="s">
        <v>22</v>
      </c>
      <c r="CD99" s="155"/>
      <c r="CH99" s="155"/>
      <c r="CV99" s="25"/>
      <c r="CZ99" s="25"/>
    </row>
    <row r="100" spans="1:104" s="11" customFormat="1">
      <c r="A100" s="11" t="s">
        <v>1538</v>
      </c>
      <c r="L100" s="25"/>
      <c r="N100" s="125"/>
      <c r="Z100" s="25"/>
      <c r="AE100" s="36"/>
      <c r="AI100" s="25"/>
      <c r="AJ100" s="11" t="s">
        <v>27</v>
      </c>
      <c r="AK100" s="11" t="s">
        <v>519</v>
      </c>
      <c r="AL100" s="11">
        <v>7</v>
      </c>
      <c r="AM100" s="11" t="s">
        <v>513</v>
      </c>
      <c r="AN100" s="11" t="s">
        <v>543</v>
      </c>
      <c r="AO100" s="11" t="s">
        <v>944</v>
      </c>
      <c r="AP100" s="11" t="s">
        <v>947</v>
      </c>
      <c r="AQ100" s="11" t="s">
        <v>24</v>
      </c>
      <c r="AR100" s="11" t="s">
        <v>23</v>
      </c>
      <c r="AS100" s="11" t="s">
        <v>487</v>
      </c>
      <c r="AT100" s="11" t="s">
        <v>22</v>
      </c>
      <c r="AU100" s="84" t="s">
        <v>22</v>
      </c>
      <c r="AV100" s="11" t="s">
        <v>22</v>
      </c>
      <c r="AW100" s="11" t="s">
        <v>22</v>
      </c>
      <c r="AX100" s="11">
        <v>12</v>
      </c>
      <c r="AY100" s="58">
        <v>0.6</v>
      </c>
      <c r="AZ100" s="11">
        <v>0.6</v>
      </c>
      <c r="BA100" s="11">
        <v>0.6</v>
      </c>
      <c r="BB100" s="11">
        <v>0.6</v>
      </c>
      <c r="BC100" s="11">
        <v>11</v>
      </c>
      <c r="BD100" s="15" t="s">
        <v>923</v>
      </c>
      <c r="BE100" s="20" t="str">
        <f>LEFT(BD100,FIND(" ", BD100)-1)</f>
        <v>8,147</v>
      </c>
      <c r="BF100" s="20" t="str">
        <f>MID(LEFT(BD100,FIND("–",BD100)-1),FIND("(",BD100)+1,LEN(BD100))</f>
        <v>4,829</v>
      </c>
      <c r="BG100" s="20" t="str">
        <f>MID(LEFT(BD100,FIND(")",BD100)-1),FIND("–",BD100)+1,LEN(BD100))</f>
        <v>13,033</v>
      </c>
      <c r="BH100" s="11" t="s">
        <v>22</v>
      </c>
      <c r="BI100" s="25" t="s">
        <v>22</v>
      </c>
      <c r="CD100" s="155"/>
      <c r="CH100" s="155"/>
      <c r="CV100" s="25"/>
      <c r="CZ100" s="25"/>
    </row>
    <row r="101" spans="1:104" s="11" customFormat="1">
      <c r="A101" s="11" t="s">
        <v>1538</v>
      </c>
      <c r="L101" s="25"/>
      <c r="N101" s="125"/>
      <c r="Z101" s="25"/>
      <c r="AE101" s="36"/>
      <c r="AI101" s="25"/>
      <c r="AJ101" s="11" t="s">
        <v>27</v>
      </c>
      <c r="AK101" s="11" t="s">
        <v>105</v>
      </c>
      <c r="AL101" s="11">
        <v>1</v>
      </c>
      <c r="AM101" s="11" t="s">
        <v>520</v>
      </c>
      <c r="AN101" s="11" t="s">
        <v>543</v>
      </c>
      <c r="AO101" s="11" t="s">
        <v>944</v>
      </c>
      <c r="AP101" s="11" t="s">
        <v>947</v>
      </c>
      <c r="AQ101" s="11" t="s">
        <v>24</v>
      </c>
      <c r="AR101" s="11" t="s">
        <v>23</v>
      </c>
      <c r="AS101" s="11" t="s">
        <v>487</v>
      </c>
      <c r="AT101" s="11" t="s">
        <v>22</v>
      </c>
      <c r="AU101" s="84" t="s">
        <v>22</v>
      </c>
      <c r="AV101" s="11" t="s">
        <v>22</v>
      </c>
      <c r="AW101" s="11" t="s">
        <v>22</v>
      </c>
      <c r="AX101" s="11" t="s">
        <v>611</v>
      </c>
      <c r="AY101" s="58">
        <v>0.9</v>
      </c>
      <c r="AZ101" s="11">
        <v>0.9</v>
      </c>
      <c r="BA101" s="11">
        <v>0.9</v>
      </c>
      <c r="BB101" s="11">
        <v>0.9</v>
      </c>
      <c r="BC101" s="11" t="s">
        <v>611</v>
      </c>
      <c r="BD101" s="61">
        <v>0.9</v>
      </c>
      <c r="BE101" s="20">
        <v>0.9</v>
      </c>
      <c r="BF101" s="20">
        <v>0.9</v>
      </c>
      <c r="BG101" s="20">
        <v>0.9</v>
      </c>
      <c r="BH101" s="11" t="s">
        <v>22</v>
      </c>
      <c r="BI101" s="25" t="s">
        <v>22</v>
      </c>
      <c r="CD101" s="155"/>
      <c r="CH101" s="155"/>
      <c r="CV101" s="25"/>
      <c r="CZ101" s="25"/>
    </row>
    <row r="102" spans="1:104" s="11" customFormat="1">
      <c r="A102" s="11" t="s">
        <v>1538</v>
      </c>
      <c r="L102" s="25"/>
      <c r="N102" s="125"/>
      <c r="Z102" s="25"/>
      <c r="AE102" s="36"/>
      <c r="AI102" s="25"/>
      <c r="AJ102" s="11" t="s">
        <v>27</v>
      </c>
      <c r="AK102" s="11" t="s">
        <v>514</v>
      </c>
      <c r="AL102" s="11">
        <v>2</v>
      </c>
      <c r="AM102" s="11" t="s">
        <v>520</v>
      </c>
      <c r="AN102" s="11" t="s">
        <v>543</v>
      </c>
      <c r="AO102" s="11" t="s">
        <v>944</v>
      </c>
      <c r="AP102" s="11" t="s">
        <v>947</v>
      </c>
      <c r="AQ102" s="11" t="s">
        <v>24</v>
      </c>
      <c r="AR102" s="11" t="s">
        <v>23</v>
      </c>
      <c r="AS102" s="11" t="s">
        <v>487</v>
      </c>
      <c r="AT102" s="11" t="s">
        <v>22</v>
      </c>
      <c r="AU102" s="84" t="s">
        <v>22</v>
      </c>
      <c r="AV102" s="11" t="s">
        <v>22</v>
      </c>
      <c r="AW102" s="11" t="s">
        <v>22</v>
      </c>
      <c r="AX102" s="11">
        <v>12</v>
      </c>
      <c r="AY102" s="58">
        <v>1</v>
      </c>
      <c r="AZ102" s="11">
        <v>1</v>
      </c>
      <c r="BA102" s="11">
        <v>1</v>
      </c>
      <c r="BB102" s="11">
        <v>1</v>
      </c>
      <c r="BC102" s="11">
        <v>12</v>
      </c>
      <c r="BD102" s="15" t="s">
        <v>936</v>
      </c>
      <c r="BE102" s="20" t="str">
        <f>LEFT(BD102,FIND(" ", BD102)-1)</f>
        <v>1,527</v>
      </c>
      <c r="BF102" s="20" t="str">
        <f>MID(LEFT(BD102,FIND("–",BD102)-1),FIND("(",BD102)+1,LEN(BD102))</f>
        <v>782</v>
      </c>
      <c r="BG102" s="20" t="str">
        <f>MID(LEFT(BD102,FIND(")",BD102)-1),FIND("–",BD102)+1,LEN(BD102))</f>
        <v>2,910</v>
      </c>
      <c r="BH102" s="11" t="s">
        <v>22</v>
      </c>
      <c r="BI102" s="25" t="s">
        <v>22</v>
      </c>
      <c r="CD102" s="155"/>
      <c r="CH102" s="155"/>
      <c r="CV102" s="25"/>
      <c r="CZ102" s="25"/>
    </row>
    <row r="103" spans="1:104" s="11" customFormat="1">
      <c r="A103" s="11" t="s">
        <v>1538</v>
      </c>
      <c r="L103" s="25"/>
      <c r="N103" s="125"/>
      <c r="Z103" s="25"/>
      <c r="AE103" s="36"/>
      <c r="AI103" s="25"/>
      <c r="AJ103" s="11" t="s">
        <v>27</v>
      </c>
      <c r="AK103" s="11" t="s">
        <v>515</v>
      </c>
      <c r="AL103" s="11">
        <v>3</v>
      </c>
      <c r="AM103" s="11" t="s">
        <v>520</v>
      </c>
      <c r="AN103" s="11" t="s">
        <v>543</v>
      </c>
      <c r="AO103" s="11" t="s">
        <v>944</v>
      </c>
      <c r="AP103" s="11" t="s">
        <v>947</v>
      </c>
      <c r="AQ103" s="11" t="s">
        <v>24</v>
      </c>
      <c r="AR103" s="11" t="s">
        <v>23</v>
      </c>
      <c r="AS103" s="11" t="s">
        <v>487</v>
      </c>
      <c r="AT103" s="11" t="s">
        <v>22</v>
      </c>
      <c r="AU103" s="84" t="s">
        <v>22</v>
      </c>
      <c r="AV103" s="11" t="s">
        <v>22</v>
      </c>
      <c r="AW103" s="11" t="s">
        <v>22</v>
      </c>
      <c r="AX103" s="11">
        <v>12</v>
      </c>
      <c r="AY103" s="58">
        <v>0.8</v>
      </c>
      <c r="AZ103" s="11">
        <v>0.8</v>
      </c>
      <c r="BA103" s="11">
        <v>0.8</v>
      </c>
      <c r="BB103" s="11">
        <v>0.8</v>
      </c>
      <c r="BC103" s="11">
        <v>12</v>
      </c>
      <c r="BD103" s="15" t="s">
        <v>937</v>
      </c>
      <c r="BE103" s="20" t="str">
        <f>LEFT(BD103,FIND(" ", BD103)-1)</f>
        <v>6,399</v>
      </c>
      <c r="BF103" s="20" t="str">
        <f>MID(LEFT(BD103,FIND("–",BD103)-1),FIND("(",BD103)+1,LEN(BD103))</f>
        <v>3,560</v>
      </c>
      <c r="BG103" s="20" t="str">
        <f>MID(LEFT(BD103,FIND(")",BD103)-1),FIND("–",BD103)+1,LEN(BD103))</f>
        <v>13,524</v>
      </c>
      <c r="BH103" s="11" t="s">
        <v>22</v>
      </c>
      <c r="BI103" s="25" t="s">
        <v>22</v>
      </c>
      <c r="CD103" s="155"/>
      <c r="CH103" s="155"/>
      <c r="CV103" s="25"/>
      <c r="CZ103" s="25"/>
    </row>
    <row r="104" spans="1:104" s="11" customFormat="1">
      <c r="A104" s="11" t="s">
        <v>1538</v>
      </c>
      <c r="L104" s="25"/>
      <c r="N104" s="125"/>
      <c r="Z104" s="25"/>
      <c r="AE104" s="36"/>
      <c r="AI104" s="25"/>
      <c r="AJ104" s="11" t="s">
        <v>27</v>
      </c>
      <c r="AK104" s="11" t="s">
        <v>516</v>
      </c>
      <c r="AL104" s="11">
        <v>4</v>
      </c>
      <c r="AM104" s="11" t="s">
        <v>520</v>
      </c>
      <c r="AN104" s="11" t="s">
        <v>543</v>
      </c>
      <c r="AO104" s="11" t="s">
        <v>944</v>
      </c>
      <c r="AP104" s="11" t="s">
        <v>947</v>
      </c>
      <c r="AQ104" s="11" t="s">
        <v>24</v>
      </c>
      <c r="AR104" s="11" t="s">
        <v>23</v>
      </c>
      <c r="AS104" s="11" t="s">
        <v>487</v>
      </c>
      <c r="AT104" s="11" t="s">
        <v>22</v>
      </c>
      <c r="AU104" s="84" t="s">
        <v>22</v>
      </c>
      <c r="AV104" s="11" t="s">
        <v>22</v>
      </c>
      <c r="AW104" s="11" t="s">
        <v>22</v>
      </c>
      <c r="AX104" s="11">
        <v>12</v>
      </c>
      <c r="AY104" s="58">
        <v>0.7</v>
      </c>
      <c r="AZ104" s="11">
        <v>0.7</v>
      </c>
      <c r="BA104" s="11">
        <v>0.7</v>
      </c>
      <c r="BB104" s="11">
        <v>0.7</v>
      </c>
      <c r="BC104" s="11">
        <v>12</v>
      </c>
      <c r="BD104" s="15" t="s">
        <v>938</v>
      </c>
      <c r="BE104" s="20" t="str">
        <f>LEFT(BD104,FIND(" ", BD104)-1)</f>
        <v>4,798</v>
      </c>
      <c r="BF104" s="20" t="str">
        <f>MID(LEFT(BD104,FIND("–",BD104)-1),FIND("(",BD104)+1,LEN(BD104))</f>
        <v>2,263</v>
      </c>
      <c r="BG104" s="20" t="str">
        <f>MID(LEFT(BD104,FIND(")",BD104)-1),FIND("–",BD104)+1,LEN(BD104))</f>
        <v>10,991</v>
      </c>
      <c r="BH104" s="11" t="s">
        <v>22</v>
      </c>
      <c r="BI104" s="25" t="s">
        <v>22</v>
      </c>
      <c r="CD104" s="155"/>
      <c r="CH104" s="155"/>
      <c r="CV104" s="25"/>
      <c r="CZ104" s="25"/>
    </row>
    <row r="105" spans="1:104" s="11" customFormat="1">
      <c r="A105" s="11" t="s">
        <v>1538</v>
      </c>
      <c r="L105" s="25"/>
      <c r="N105" s="125"/>
      <c r="Z105" s="25"/>
      <c r="AE105" s="36"/>
      <c r="AI105" s="25"/>
      <c r="AJ105" s="11" t="s">
        <v>27</v>
      </c>
      <c r="AK105" s="11" t="s">
        <v>517</v>
      </c>
      <c r="AL105" s="11">
        <v>5</v>
      </c>
      <c r="AM105" s="11" t="s">
        <v>520</v>
      </c>
      <c r="AN105" s="11" t="s">
        <v>543</v>
      </c>
      <c r="AO105" s="11" t="s">
        <v>944</v>
      </c>
      <c r="AP105" s="11" t="s">
        <v>947</v>
      </c>
      <c r="AQ105" s="11" t="s">
        <v>24</v>
      </c>
      <c r="AR105" s="11" t="s">
        <v>23</v>
      </c>
      <c r="AS105" s="11" t="s">
        <v>487</v>
      </c>
      <c r="AT105" s="11" t="s">
        <v>22</v>
      </c>
      <c r="AU105" s="84" t="s">
        <v>22</v>
      </c>
      <c r="AV105" s="11" t="s">
        <v>22</v>
      </c>
      <c r="AW105" s="11" t="s">
        <v>22</v>
      </c>
      <c r="AX105" s="11">
        <v>12</v>
      </c>
      <c r="AY105" s="58">
        <v>0.8</v>
      </c>
      <c r="AZ105" s="11">
        <v>0.8</v>
      </c>
      <c r="BA105" s="11">
        <v>0.8</v>
      </c>
      <c r="BB105" s="11">
        <v>0.8</v>
      </c>
      <c r="BC105" s="11">
        <v>12</v>
      </c>
      <c r="BD105" s="15" t="s">
        <v>939</v>
      </c>
      <c r="BE105" s="20" t="str">
        <f>LEFT(BD105,FIND(" ", BD105)-1)</f>
        <v>3,560</v>
      </c>
      <c r="BF105" s="20" t="str">
        <f>MID(LEFT(BD105,FIND("–",BD105)-1),FIND("(",BD105)+1,LEN(BD105))</f>
        <v>2,328</v>
      </c>
      <c r="BG105" s="20" t="str">
        <f>MID(LEFT(BD105,FIND(")",BD105)-1),FIND("–",BD105)+1,LEN(BD105))</f>
        <v>5,399</v>
      </c>
      <c r="BH105" s="20" t="s">
        <v>22</v>
      </c>
      <c r="BI105" s="25" t="s">
        <v>22</v>
      </c>
      <c r="CD105" s="155"/>
      <c r="CH105" s="155"/>
      <c r="CV105" s="25"/>
      <c r="CZ105" s="25"/>
    </row>
    <row r="106" spans="1:104" s="11" customFormat="1">
      <c r="A106" s="11" t="s">
        <v>1538</v>
      </c>
      <c r="L106" s="25"/>
      <c r="N106" s="125"/>
      <c r="Z106" s="25"/>
      <c r="AE106" s="36"/>
      <c r="AI106" s="25"/>
      <c r="AJ106" s="11" t="s">
        <v>27</v>
      </c>
      <c r="AK106" s="11" t="s">
        <v>518</v>
      </c>
      <c r="AL106" s="11">
        <v>6</v>
      </c>
      <c r="AM106" s="11" t="s">
        <v>520</v>
      </c>
      <c r="AN106" s="11" t="s">
        <v>543</v>
      </c>
      <c r="AO106" s="11" t="s">
        <v>944</v>
      </c>
      <c r="AP106" s="11" t="s">
        <v>947</v>
      </c>
      <c r="AQ106" s="11" t="s">
        <v>24</v>
      </c>
      <c r="AR106" s="11" t="s">
        <v>23</v>
      </c>
      <c r="AS106" s="11" t="s">
        <v>487</v>
      </c>
      <c r="AT106" s="11" t="s">
        <v>22</v>
      </c>
      <c r="AU106" s="84" t="s">
        <v>22</v>
      </c>
      <c r="AV106" s="11" t="s">
        <v>22</v>
      </c>
      <c r="AW106" s="11" t="s">
        <v>22</v>
      </c>
      <c r="AX106" s="11">
        <v>12</v>
      </c>
      <c r="AY106" s="58">
        <v>0.8</v>
      </c>
      <c r="AZ106" s="11">
        <v>0.8</v>
      </c>
      <c r="BA106" s="11">
        <v>0.8</v>
      </c>
      <c r="BB106" s="11">
        <v>0.8</v>
      </c>
      <c r="BC106" s="11">
        <v>12</v>
      </c>
      <c r="BD106" s="15" t="s">
        <v>940</v>
      </c>
      <c r="BE106" s="20" t="str">
        <f t="shared" ref="BE106:BE109" si="155">LEFT(BD106,FIND(" ", BD106)-1)</f>
        <v>2,656</v>
      </c>
      <c r="BF106" s="20" t="str">
        <f t="shared" ref="BF106:BF109" si="156">MID(LEFT(BD106,FIND("–",BD106)-1),FIND("(",BD106)+1,LEN(BD106))</f>
        <v>1,321</v>
      </c>
      <c r="BG106" s="20" t="str">
        <f t="shared" ref="BG106:BG109" si="157">MID(LEFT(BD106,FIND(")",BD106)-1),FIND("–",BD106)+1,LEN(BD106))</f>
        <v>5,847</v>
      </c>
      <c r="BH106" s="11" t="s">
        <v>22</v>
      </c>
      <c r="BI106" s="25" t="s">
        <v>22</v>
      </c>
      <c r="CD106" s="155"/>
      <c r="CH106" s="155"/>
      <c r="CV106" s="25"/>
      <c r="CZ106" s="25"/>
    </row>
    <row r="107" spans="1:104" s="11" customFormat="1">
      <c r="A107" s="11" t="s">
        <v>1538</v>
      </c>
      <c r="L107" s="25"/>
      <c r="N107" s="125"/>
      <c r="Z107" s="25"/>
      <c r="AE107" s="36"/>
      <c r="AI107" s="25"/>
      <c r="AJ107" s="11" t="s">
        <v>27</v>
      </c>
      <c r="AK107" s="11" t="s">
        <v>519</v>
      </c>
      <c r="AL107" s="11">
        <v>7</v>
      </c>
      <c r="AM107" s="11" t="s">
        <v>520</v>
      </c>
      <c r="AN107" s="11" t="s">
        <v>543</v>
      </c>
      <c r="AO107" s="11" t="s">
        <v>944</v>
      </c>
      <c r="AP107" s="11" t="s">
        <v>947</v>
      </c>
      <c r="AQ107" s="11" t="s">
        <v>24</v>
      </c>
      <c r="AR107" s="11" t="s">
        <v>23</v>
      </c>
      <c r="AS107" s="11" t="s">
        <v>487</v>
      </c>
      <c r="AT107" s="11" t="s">
        <v>22</v>
      </c>
      <c r="AU107" s="84" t="s">
        <v>22</v>
      </c>
      <c r="AV107" s="11" t="s">
        <v>22</v>
      </c>
      <c r="AW107" s="11" t="s">
        <v>22</v>
      </c>
      <c r="AX107" s="11">
        <v>12</v>
      </c>
      <c r="AY107" s="58">
        <v>0.6</v>
      </c>
      <c r="AZ107" s="11">
        <v>0.6</v>
      </c>
      <c r="BA107" s="11">
        <v>0.6</v>
      </c>
      <c r="BB107" s="11">
        <v>0.6</v>
      </c>
      <c r="BC107" s="11">
        <v>12</v>
      </c>
      <c r="BD107" s="15" t="s">
        <v>941</v>
      </c>
      <c r="BE107" s="20" t="str">
        <f t="shared" si="155"/>
        <v>6,014</v>
      </c>
      <c r="BF107" s="20" t="str">
        <f t="shared" si="156"/>
        <v>4,032</v>
      </c>
      <c r="BG107" s="20" t="str">
        <f t="shared" si="157"/>
        <v>9,744</v>
      </c>
      <c r="BH107" s="11" t="s">
        <v>22</v>
      </c>
      <c r="BI107" s="25" t="s">
        <v>22</v>
      </c>
      <c r="CD107" s="155"/>
      <c r="CH107" s="155"/>
      <c r="CV107" s="25"/>
      <c r="CZ107" s="25"/>
    </row>
    <row r="108" spans="1:104" s="11" customFormat="1">
      <c r="A108" s="11" t="s">
        <v>1538</v>
      </c>
      <c r="L108" s="25"/>
      <c r="N108" s="125"/>
      <c r="Z108" s="25"/>
      <c r="AE108" s="36"/>
      <c r="AI108" s="25"/>
      <c r="AJ108" s="11" t="s">
        <v>27</v>
      </c>
      <c r="AK108" s="11" t="s">
        <v>105</v>
      </c>
      <c r="AL108" s="11">
        <v>1</v>
      </c>
      <c r="AM108" s="17" t="s">
        <v>521</v>
      </c>
      <c r="AN108" s="17" t="s">
        <v>419</v>
      </c>
      <c r="AO108" s="17" t="s">
        <v>420</v>
      </c>
      <c r="AP108" s="17" t="s">
        <v>946</v>
      </c>
      <c r="AQ108" s="11" t="s">
        <v>24</v>
      </c>
      <c r="AR108" s="11" t="s">
        <v>23</v>
      </c>
      <c r="AS108" s="11" t="s">
        <v>487</v>
      </c>
      <c r="AT108" s="11" t="s">
        <v>22</v>
      </c>
      <c r="AU108" s="84" t="s">
        <v>22</v>
      </c>
      <c r="AV108" s="11" t="s">
        <v>22</v>
      </c>
      <c r="AW108" s="11" t="s">
        <v>22</v>
      </c>
      <c r="AX108" s="11" t="s">
        <v>611</v>
      </c>
      <c r="AY108" s="58" t="s">
        <v>66</v>
      </c>
      <c r="AZ108" s="11" t="str">
        <f t="shared" ref="AZ108" si="158">LEFT(AY108,FIND(" ", AY108)-1)</f>
        <v>10</v>
      </c>
      <c r="BA108" s="11" t="str">
        <f t="shared" ref="BA108" si="159">MID(LEFT(AY108,FIND("–",AY108)-1),FIND("(",AY108)+1,LEN(AY108))</f>
        <v>10</v>
      </c>
      <c r="BB108" s="11" t="str">
        <f t="shared" ref="BB108" si="160">MID(LEFT(AY108,FIND(")",AY108)-1),FIND("–",AY108)+1,LEN(AY108))</f>
        <v>10</v>
      </c>
      <c r="BC108" s="11" t="s">
        <v>611</v>
      </c>
      <c r="BD108" s="61" t="s">
        <v>66</v>
      </c>
      <c r="BE108" s="20" t="str">
        <f t="shared" si="155"/>
        <v>10</v>
      </c>
      <c r="BF108" s="20" t="str">
        <f t="shared" si="156"/>
        <v>10</v>
      </c>
      <c r="BG108" s="20" t="str">
        <f t="shared" si="157"/>
        <v>10</v>
      </c>
      <c r="BH108" s="11" t="s">
        <v>22</v>
      </c>
      <c r="BI108" s="25" t="s">
        <v>22</v>
      </c>
      <c r="CD108" s="155"/>
      <c r="CH108" s="155"/>
      <c r="CV108" s="25"/>
      <c r="CZ108" s="25"/>
    </row>
    <row r="109" spans="1:104" s="11" customFormat="1">
      <c r="A109" s="11" t="s">
        <v>1538</v>
      </c>
      <c r="L109" s="25"/>
      <c r="N109" s="125"/>
      <c r="Z109" s="25"/>
      <c r="AE109" s="36"/>
      <c r="AI109" s="25"/>
      <c r="AJ109" s="11" t="s">
        <v>27</v>
      </c>
      <c r="AK109" s="11" t="s">
        <v>514</v>
      </c>
      <c r="AL109" s="11">
        <v>2</v>
      </c>
      <c r="AM109" s="17" t="s">
        <v>521</v>
      </c>
      <c r="AN109" s="17" t="s">
        <v>419</v>
      </c>
      <c r="AO109" s="17" t="s">
        <v>420</v>
      </c>
      <c r="AP109" s="17" t="s">
        <v>946</v>
      </c>
      <c r="AQ109" s="11" t="s">
        <v>24</v>
      </c>
      <c r="AR109" s="11" t="s">
        <v>23</v>
      </c>
      <c r="AS109" s="11" t="s">
        <v>487</v>
      </c>
      <c r="AT109" s="11" t="s">
        <v>22</v>
      </c>
      <c r="AU109" s="84" t="s">
        <v>22</v>
      </c>
      <c r="AV109" s="11" t="s">
        <v>22</v>
      </c>
      <c r="AW109" s="11" t="s">
        <v>22</v>
      </c>
      <c r="AX109" s="11">
        <v>12</v>
      </c>
      <c r="AY109" s="58" t="s">
        <v>66</v>
      </c>
      <c r="AZ109" s="11" t="str">
        <f t="shared" ref="AZ109:AZ121" si="161">LEFT(AY109,FIND(" ", AY109)-1)</f>
        <v>10</v>
      </c>
      <c r="BA109" s="11" t="str">
        <f t="shared" ref="BA109:BA121" si="162">MID(LEFT(AY109,FIND("–",AY109)-1),FIND("(",AY109)+1,LEN(AY109))</f>
        <v>10</v>
      </c>
      <c r="BB109" s="11" t="str">
        <f t="shared" ref="BB109:BB121" si="163">MID(LEFT(AY109,FIND(")",AY109)-1),FIND("–",AY109)+1,LEN(AY109))</f>
        <v>10</v>
      </c>
      <c r="BC109" s="11">
        <v>12</v>
      </c>
      <c r="BD109" s="15" t="s">
        <v>924</v>
      </c>
      <c r="BE109" s="20" t="str">
        <f t="shared" si="155"/>
        <v>180</v>
      </c>
      <c r="BF109" s="20" t="str">
        <f t="shared" si="156"/>
        <v>106</v>
      </c>
      <c r="BG109" s="20" t="str">
        <f t="shared" si="157"/>
        <v>301</v>
      </c>
      <c r="BH109" s="11" t="s">
        <v>22</v>
      </c>
      <c r="BI109" s="25" t="s">
        <v>22</v>
      </c>
      <c r="CD109" s="155"/>
      <c r="CH109" s="155"/>
      <c r="CV109" s="25"/>
      <c r="CZ109" s="25"/>
    </row>
    <row r="110" spans="1:104" s="11" customFormat="1">
      <c r="A110" s="11" t="s">
        <v>1538</v>
      </c>
      <c r="L110" s="25"/>
      <c r="N110" s="125"/>
      <c r="Z110" s="25"/>
      <c r="AE110" s="36"/>
      <c r="AI110" s="25"/>
      <c r="AJ110" s="11" t="s">
        <v>27</v>
      </c>
      <c r="AK110" s="11" t="s">
        <v>515</v>
      </c>
      <c r="AL110" s="11">
        <v>3</v>
      </c>
      <c r="AM110" s="17" t="s">
        <v>521</v>
      </c>
      <c r="AN110" s="17" t="s">
        <v>419</v>
      </c>
      <c r="AO110" s="17" t="s">
        <v>420</v>
      </c>
      <c r="AP110" s="17" t="s">
        <v>946</v>
      </c>
      <c r="AQ110" s="11" t="s">
        <v>24</v>
      </c>
      <c r="AR110" s="11" t="s">
        <v>23</v>
      </c>
      <c r="AS110" s="11" t="s">
        <v>487</v>
      </c>
      <c r="AT110" s="11" t="s">
        <v>22</v>
      </c>
      <c r="AU110" s="84" t="s">
        <v>22</v>
      </c>
      <c r="AV110" s="11" t="s">
        <v>22</v>
      </c>
      <c r="AW110" s="11" t="s">
        <v>22</v>
      </c>
      <c r="AX110" s="11">
        <v>12</v>
      </c>
      <c r="AY110" s="58" t="s">
        <v>66</v>
      </c>
      <c r="AZ110" s="11" t="str">
        <f t="shared" si="161"/>
        <v>10</v>
      </c>
      <c r="BA110" s="11" t="str">
        <f t="shared" si="162"/>
        <v>10</v>
      </c>
      <c r="BB110" s="11" t="str">
        <f t="shared" si="163"/>
        <v>10</v>
      </c>
      <c r="BC110" s="11">
        <v>12</v>
      </c>
      <c r="BD110" s="15" t="s">
        <v>925</v>
      </c>
      <c r="BE110" s="20" t="s">
        <v>512</v>
      </c>
      <c r="BF110" s="20" t="s">
        <v>512</v>
      </c>
      <c r="BG110" s="20" t="s">
        <v>512</v>
      </c>
      <c r="BH110" s="20" t="s">
        <v>22</v>
      </c>
      <c r="BI110" s="25" t="s">
        <v>22</v>
      </c>
      <c r="CD110" s="155"/>
      <c r="CH110" s="155"/>
      <c r="CV110" s="25"/>
      <c r="CZ110" s="25"/>
    </row>
    <row r="111" spans="1:104" s="11" customFormat="1">
      <c r="A111" s="11" t="s">
        <v>1538</v>
      </c>
      <c r="L111" s="25"/>
      <c r="N111" s="125"/>
      <c r="Z111" s="25"/>
      <c r="AE111" s="36"/>
      <c r="AI111" s="25"/>
      <c r="AJ111" s="11" t="s">
        <v>27</v>
      </c>
      <c r="AK111" s="11" t="s">
        <v>516</v>
      </c>
      <c r="AL111" s="11">
        <v>4</v>
      </c>
      <c r="AM111" s="17" t="s">
        <v>521</v>
      </c>
      <c r="AN111" s="17" t="s">
        <v>419</v>
      </c>
      <c r="AO111" s="17" t="s">
        <v>420</v>
      </c>
      <c r="AP111" s="17" t="s">
        <v>946</v>
      </c>
      <c r="AQ111" s="11" t="s">
        <v>24</v>
      </c>
      <c r="AR111" s="11" t="s">
        <v>23</v>
      </c>
      <c r="AS111" s="11" t="s">
        <v>487</v>
      </c>
      <c r="AT111" s="11" t="s">
        <v>22</v>
      </c>
      <c r="AU111" s="84" t="s">
        <v>22</v>
      </c>
      <c r="AV111" s="11" t="s">
        <v>22</v>
      </c>
      <c r="AW111" s="11" t="s">
        <v>22</v>
      </c>
      <c r="AX111" s="11">
        <v>12</v>
      </c>
      <c r="AY111" s="58" t="s">
        <v>66</v>
      </c>
      <c r="AZ111" s="11" t="str">
        <f t="shared" si="161"/>
        <v>10</v>
      </c>
      <c r="BA111" s="11" t="str">
        <f t="shared" si="162"/>
        <v>10</v>
      </c>
      <c r="BB111" s="11" t="str">
        <f t="shared" si="163"/>
        <v>10</v>
      </c>
      <c r="BC111" s="11">
        <v>12</v>
      </c>
      <c r="BD111" s="15" t="s">
        <v>926</v>
      </c>
      <c r="BE111" s="20" t="str">
        <f t="shared" ref="BE111" si="164">LEFT(BD111,FIND(" ", BD111)-1)</f>
        <v>437</v>
      </c>
      <c r="BF111" s="20" t="str">
        <f t="shared" ref="BF111" si="165">MID(LEFT(BD111,FIND("–",BD111)-1),FIND("(",BD111)+1,LEN(BD111))</f>
        <v>302</v>
      </c>
      <c r="BG111" s="20" t="str">
        <f t="shared" ref="BG111" si="166">MID(LEFT(BD111,FIND(")",BD111)-1),FIND("–",BD111)+1,LEN(BD111))</f>
        <v>630</v>
      </c>
      <c r="BH111" s="11" t="s">
        <v>22</v>
      </c>
      <c r="BI111" s="25" t="s">
        <v>22</v>
      </c>
      <c r="CD111" s="155"/>
      <c r="CH111" s="155"/>
      <c r="CV111" s="25"/>
      <c r="CZ111" s="25"/>
    </row>
    <row r="112" spans="1:104" s="11" customFormat="1">
      <c r="A112" s="11" t="s">
        <v>1538</v>
      </c>
      <c r="L112" s="25"/>
      <c r="N112" s="125"/>
      <c r="Z112" s="25"/>
      <c r="AE112" s="36"/>
      <c r="AI112" s="25"/>
      <c r="AJ112" s="11" t="s">
        <v>27</v>
      </c>
      <c r="AK112" s="11" t="s">
        <v>517</v>
      </c>
      <c r="AL112" s="11">
        <v>5</v>
      </c>
      <c r="AM112" s="17" t="s">
        <v>521</v>
      </c>
      <c r="AN112" s="17" t="s">
        <v>419</v>
      </c>
      <c r="AO112" s="17" t="s">
        <v>420</v>
      </c>
      <c r="AP112" s="17" t="s">
        <v>946</v>
      </c>
      <c r="AQ112" s="11" t="s">
        <v>24</v>
      </c>
      <c r="AR112" s="11" t="s">
        <v>23</v>
      </c>
      <c r="AS112" s="11" t="s">
        <v>487</v>
      </c>
      <c r="AT112" s="11" t="s">
        <v>22</v>
      </c>
      <c r="AU112" s="84" t="s">
        <v>22</v>
      </c>
      <c r="AV112" s="11" t="s">
        <v>22</v>
      </c>
      <c r="AW112" s="11" t="s">
        <v>22</v>
      </c>
      <c r="AX112" s="11">
        <v>12</v>
      </c>
      <c r="AY112" s="58" t="s">
        <v>66</v>
      </c>
      <c r="AZ112" s="11" t="str">
        <f t="shared" ref="AZ112:AZ115" si="167">LEFT(AY112,FIND(" ", AY112)-1)</f>
        <v>10</v>
      </c>
      <c r="BA112" s="11" t="str">
        <f t="shared" ref="BA112:BA115" si="168">MID(LEFT(AY112,FIND("–",AY112)-1),FIND("(",AY112)+1,LEN(AY112))</f>
        <v>10</v>
      </c>
      <c r="BB112" s="11" t="str">
        <f t="shared" ref="BB112:BB115" si="169">MID(LEFT(AY112,FIND(")",AY112)-1),FIND("–",AY112)+1,LEN(AY112))</f>
        <v>10</v>
      </c>
      <c r="BC112" s="11">
        <v>12</v>
      </c>
      <c r="BD112" s="15" t="s">
        <v>927</v>
      </c>
      <c r="BE112" s="20" t="str">
        <f t="shared" ref="BE112:BE115" si="170">LEFT(BD112,FIND(" ", BD112)-1)</f>
        <v>97</v>
      </c>
      <c r="BF112" s="20" t="str">
        <f t="shared" ref="BF112:BF115" si="171">MID(LEFT(BD112,FIND("–",BD112)-1),FIND("(",BD112)+1,LEN(BD112))</f>
        <v>50</v>
      </c>
      <c r="BG112" s="20" t="str">
        <f t="shared" ref="BG112:BG115" si="172">MID(LEFT(BD112,FIND(")",BD112)-1),FIND("–",BD112)+1,LEN(BD112))</f>
        <v>190</v>
      </c>
      <c r="BH112" s="11" t="s">
        <v>22</v>
      </c>
      <c r="BI112" s="25" t="s">
        <v>22</v>
      </c>
      <c r="CD112" s="155"/>
      <c r="CH112" s="155"/>
      <c r="CV112" s="25"/>
      <c r="CZ112" s="25"/>
    </row>
    <row r="113" spans="1:105" s="11" customFormat="1">
      <c r="A113" s="11" t="s">
        <v>1538</v>
      </c>
      <c r="L113" s="25"/>
      <c r="N113" s="125"/>
      <c r="Z113" s="25"/>
      <c r="AE113" s="36"/>
      <c r="AI113" s="25"/>
      <c r="AJ113" s="11" t="s">
        <v>27</v>
      </c>
      <c r="AK113" s="11" t="s">
        <v>518</v>
      </c>
      <c r="AL113" s="11">
        <v>6</v>
      </c>
      <c r="AM113" s="17" t="s">
        <v>521</v>
      </c>
      <c r="AN113" s="17" t="s">
        <v>419</v>
      </c>
      <c r="AO113" s="17" t="s">
        <v>420</v>
      </c>
      <c r="AP113" s="17" t="s">
        <v>946</v>
      </c>
      <c r="AQ113" s="11" t="s">
        <v>24</v>
      </c>
      <c r="AR113" s="11" t="s">
        <v>23</v>
      </c>
      <c r="AS113" s="11" t="s">
        <v>487</v>
      </c>
      <c r="AT113" s="11" t="s">
        <v>22</v>
      </c>
      <c r="AU113" s="84" t="s">
        <v>22</v>
      </c>
      <c r="AV113" s="11" t="s">
        <v>22</v>
      </c>
      <c r="AW113" s="11" t="s">
        <v>22</v>
      </c>
      <c r="AX113" s="11">
        <v>12</v>
      </c>
      <c r="AY113" s="58" t="s">
        <v>66</v>
      </c>
      <c r="AZ113" s="11" t="str">
        <f t="shared" si="167"/>
        <v>10</v>
      </c>
      <c r="BA113" s="11" t="str">
        <f t="shared" si="168"/>
        <v>10</v>
      </c>
      <c r="BB113" s="11" t="str">
        <f t="shared" si="169"/>
        <v>10</v>
      </c>
      <c r="BC113" s="11">
        <v>12</v>
      </c>
      <c r="BD113" s="15" t="s">
        <v>928</v>
      </c>
      <c r="BE113" s="20" t="str">
        <f t="shared" si="170"/>
        <v>292</v>
      </c>
      <c r="BF113" s="20" t="str">
        <f t="shared" si="171"/>
        <v>321</v>
      </c>
      <c r="BG113" s="20" t="str">
        <f t="shared" si="172"/>
        <v>474</v>
      </c>
      <c r="BH113" s="11" t="s">
        <v>22</v>
      </c>
      <c r="BI113" s="25" t="s">
        <v>22</v>
      </c>
      <c r="CD113" s="155"/>
      <c r="CH113" s="155"/>
      <c r="CV113" s="25"/>
      <c r="CZ113" s="25"/>
    </row>
    <row r="114" spans="1:105" s="11" customFormat="1">
      <c r="A114" s="11" t="s">
        <v>1538</v>
      </c>
      <c r="L114" s="25"/>
      <c r="N114" s="125"/>
      <c r="Z114" s="25"/>
      <c r="AE114" s="36"/>
      <c r="AI114" s="25"/>
      <c r="AJ114" s="11" t="s">
        <v>27</v>
      </c>
      <c r="AK114" s="11" t="s">
        <v>519</v>
      </c>
      <c r="AL114" s="11">
        <v>7</v>
      </c>
      <c r="AM114" s="17" t="s">
        <v>521</v>
      </c>
      <c r="AN114" s="17" t="s">
        <v>419</v>
      </c>
      <c r="AO114" s="17" t="s">
        <v>420</v>
      </c>
      <c r="AP114" s="17" t="s">
        <v>946</v>
      </c>
      <c r="AQ114" s="11" t="s">
        <v>24</v>
      </c>
      <c r="AR114" s="11" t="s">
        <v>23</v>
      </c>
      <c r="AS114" s="11" t="s">
        <v>487</v>
      </c>
      <c r="AT114" s="11" t="s">
        <v>22</v>
      </c>
      <c r="AU114" s="84" t="s">
        <v>22</v>
      </c>
      <c r="AV114" s="11" t="s">
        <v>22</v>
      </c>
      <c r="AW114" s="11" t="s">
        <v>22</v>
      </c>
      <c r="AX114" s="11">
        <v>12</v>
      </c>
      <c r="AY114" s="58" t="s">
        <v>66</v>
      </c>
      <c r="AZ114" s="11" t="str">
        <f t="shared" si="167"/>
        <v>10</v>
      </c>
      <c r="BA114" s="11" t="str">
        <f t="shared" si="168"/>
        <v>10</v>
      </c>
      <c r="BB114" s="11" t="str">
        <f t="shared" si="169"/>
        <v>10</v>
      </c>
      <c r="BC114" s="11">
        <v>11</v>
      </c>
      <c r="BD114" s="15" t="s">
        <v>929</v>
      </c>
      <c r="BE114" s="20" t="str">
        <f t="shared" si="170"/>
        <v>163</v>
      </c>
      <c r="BF114" s="20" t="str">
        <f t="shared" si="171"/>
        <v>131</v>
      </c>
      <c r="BG114" s="20" t="str">
        <f t="shared" si="172"/>
        <v>230</v>
      </c>
      <c r="BH114" s="11" t="s">
        <v>22</v>
      </c>
      <c r="BI114" s="25" t="s">
        <v>22</v>
      </c>
      <c r="CD114" s="155"/>
      <c r="CH114" s="155"/>
      <c r="CV114" s="25"/>
      <c r="CZ114" s="25"/>
    </row>
    <row r="115" spans="1:105" s="11" customFormat="1">
      <c r="A115" s="11" t="s">
        <v>1538</v>
      </c>
      <c r="L115" s="25"/>
      <c r="N115" s="125"/>
      <c r="Z115" s="25"/>
      <c r="AE115" s="36"/>
      <c r="AI115" s="25"/>
      <c r="AJ115" s="11" t="s">
        <v>27</v>
      </c>
      <c r="AK115" s="11" t="s">
        <v>105</v>
      </c>
      <c r="AL115" s="11">
        <v>1</v>
      </c>
      <c r="AM115" s="17" t="s">
        <v>522</v>
      </c>
      <c r="AN115" s="17" t="s">
        <v>419</v>
      </c>
      <c r="AO115" s="17" t="s">
        <v>420</v>
      </c>
      <c r="AP115" s="17" t="s">
        <v>946</v>
      </c>
      <c r="AQ115" s="11" t="s">
        <v>24</v>
      </c>
      <c r="AR115" s="11" t="s">
        <v>23</v>
      </c>
      <c r="AS115" s="11" t="s">
        <v>487</v>
      </c>
      <c r="AT115" s="11" t="s">
        <v>22</v>
      </c>
      <c r="AU115" s="84" t="s">
        <v>22</v>
      </c>
      <c r="AV115" s="11" t="s">
        <v>22</v>
      </c>
      <c r="AW115" s="11" t="s">
        <v>22</v>
      </c>
      <c r="AX115" s="11" t="s">
        <v>611</v>
      </c>
      <c r="AY115" s="58" t="s">
        <v>66</v>
      </c>
      <c r="AZ115" s="11" t="str">
        <f t="shared" si="167"/>
        <v>10</v>
      </c>
      <c r="BA115" s="11" t="str">
        <f t="shared" si="168"/>
        <v>10</v>
      </c>
      <c r="BB115" s="11" t="str">
        <f t="shared" si="169"/>
        <v>10</v>
      </c>
      <c r="BC115" s="11" t="s">
        <v>611</v>
      </c>
      <c r="BD115" s="61" t="s">
        <v>66</v>
      </c>
      <c r="BE115" s="20" t="str">
        <f t="shared" si="170"/>
        <v>10</v>
      </c>
      <c r="BF115" s="20" t="str">
        <f t="shared" si="171"/>
        <v>10</v>
      </c>
      <c r="BG115" s="20" t="str">
        <f t="shared" si="172"/>
        <v>10</v>
      </c>
      <c r="BH115" s="11" t="s">
        <v>22</v>
      </c>
      <c r="BI115" s="25" t="s">
        <v>22</v>
      </c>
      <c r="CD115" s="155"/>
      <c r="CH115" s="155"/>
      <c r="CV115" s="25"/>
      <c r="CZ115" s="25"/>
    </row>
    <row r="116" spans="1:105" s="11" customFormat="1">
      <c r="A116" s="11" t="s">
        <v>1538</v>
      </c>
      <c r="L116" s="25"/>
      <c r="N116" s="125"/>
      <c r="Z116" s="25"/>
      <c r="AE116" s="36"/>
      <c r="AI116" s="25"/>
      <c r="AJ116" s="11" t="s">
        <v>27</v>
      </c>
      <c r="AK116" s="11" t="s">
        <v>514</v>
      </c>
      <c r="AL116" s="11">
        <v>2</v>
      </c>
      <c r="AM116" s="17" t="s">
        <v>522</v>
      </c>
      <c r="AN116" s="17" t="s">
        <v>419</v>
      </c>
      <c r="AO116" s="17" t="s">
        <v>420</v>
      </c>
      <c r="AP116" s="17" t="s">
        <v>946</v>
      </c>
      <c r="AQ116" s="11" t="s">
        <v>24</v>
      </c>
      <c r="AR116" s="11" t="s">
        <v>23</v>
      </c>
      <c r="AS116" s="11" t="s">
        <v>487</v>
      </c>
      <c r="AT116" s="11" t="s">
        <v>22</v>
      </c>
      <c r="AU116" s="84" t="s">
        <v>22</v>
      </c>
      <c r="AV116" s="11" t="s">
        <v>22</v>
      </c>
      <c r="AW116" s="11" t="s">
        <v>22</v>
      </c>
      <c r="AX116" s="11">
        <v>12</v>
      </c>
      <c r="AY116" s="58" t="s">
        <v>66</v>
      </c>
      <c r="AZ116" s="11" t="str">
        <f t="shared" si="161"/>
        <v>10</v>
      </c>
      <c r="BA116" s="11" t="str">
        <f t="shared" si="162"/>
        <v>10</v>
      </c>
      <c r="BB116" s="11" t="str">
        <f t="shared" si="163"/>
        <v>10</v>
      </c>
      <c r="BC116" s="11">
        <v>12</v>
      </c>
      <c r="BD116" s="15" t="s">
        <v>930</v>
      </c>
      <c r="BE116" s="20" t="str">
        <f t="shared" ref="BE116:BE118" si="173">LEFT(BD116,FIND(" ", BD116)-1)</f>
        <v>33</v>
      </c>
      <c r="BF116" s="20" t="str">
        <f t="shared" ref="BF116:BF118" si="174">MID(LEFT(BD116,FIND("–",BD116)-1),FIND("(",BD116)+1,LEN(BD116))</f>
        <v>16</v>
      </c>
      <c r="BG116" s="20" t="str">
        <f t="shared" ref="BG116:BG118" si="175">MID(LEFT(BD116,FIND(")",BD116)-1),FIND("–",BD116)+1,LEN(BD116))</f>
        <v>67</v>
      </c>
      <c r="BH116" s="11" t="s">
        <v>22</v>
      </c>
      <c r="BI116" s="25" t="s">
        <v>22</v>
      </c>
      <c r="CD116" s="155"/>
      <c r="CH116" s="155"/>
      <c r="CV116" s="25"/>
      <c r="CZ116" s="25"/>
    </row>
    <row r="117" spans="1:105" s="11" customFormat="1">
      <c r="A117" s="11" t="s">
        <v>1538</v>
      </c>
      <c r="L117" s="25"/>
      <c r="N117" s="125"/>
      <c r="Z117" s="25"/>
      <c r="AE117" s="36"/>
      <c r="AI117" s="25"/>
      <c r="AJ117" s="11" t="s">
        <v>27</v>
      </c>
      <c r="AK117" s="11" t="s">
        <v>515</v>
      </c>
      <c r="AL117" s="11">
        <v>3</v>
      </c>
      <c r="AM117" s="17" t="s">
        <v>522</v>
      </c>
      <c r="AN117" s="17" t="s">
        <v>419</v>
      </c>
      <c r="AO117" s="17" t="s">
        <v>420</v>
      </c>
      <c r="AP117" s="17" t="s">
        <v>946</v>
      </c>
      <c r="AQ117" s="11" t="s">
        <v>24</v>
      </c>
      <c r="AR117" s="11" t="s">
        <v>23</v>
      </c>
      <c r="AS117" s="11" t="s">
        <v>487</v>
      </c>
      <c r="AT117" s="11" t="s">
        <v>22</v>
      </c>
      <c r="AU117" s="84" t="s">
        <v>22</v>
      </c>
      <c r="AV117" s="11" t="s">
        <v>22</v>
      </c>
      <c r="AW117" s="11" t="s">
        <v>22</v>
      </c>
      <c r="AX117" s="11">
        <v>12</v>
      </c>
      <c r="AY117" s="58" t="s">
        <v>66</v>
      </c>
      <c r="AZ117" s="11" t="str">
        <f t="shared" si="161"/>
        <v>10</v>
      </c>
      <c r="BA117" s="11" t="str">
        <f t="shared" si="162"/>
        <v>10</v>
      </c>
      <c r="BB117" s="11" t="str">
        <f t="shared" si="163"/>
        <v>10</v>
      </c>
      <c r="BC117" s="11">
        <v>12</v>
      </c>
      <c r="BD117" s="15" t="s">
        <v>931</v>
      </c>
      <c r="BE117" s="20" t="str">
        <f t="shared" si="173"/>
        <v>105</v>
      </c>
      <c r="BF117" s="20" t="str">
        <f t="shared" si="174"/>
        <v>44</v>
      </c>
      <c r="BG117" s="20" t="str">
        <f t="shared" si="175"/>
        <v>238</v>
      </c>
      <c r="BH117" s="11" t="s">
        <v>22</v>
      </c>
      <c r="BI117" s="25" t="s">
        <v>22</v>
      </c>
      <c r="CD117" s="155"/>
      <c r="CH117" s="155"/>
      <c r="CV117" s="25"/>
      <c r="CZ117" s="25"/>
    </row>
    <row r="118" spans="1:105" s="11" customFormat="1">
      <c r="A118" s="11" t="s">
        <v>1538</v>
      </c>
      <c r="L118" s="25"/>
      <c r="N118" s="125"/>
      <c r="Z118" s="25"/>
      <c r="AE118" s="36"/>
      <c r="AI118" s="25"/>
      <c r="AJ118" s="11" t="s">
        <v>27</v>
      </c>
      <c r="AK118" s="11" t="s">
        <v>516</v>
      </c>
      <c r="AL118" s="11">
        <v>4</v>
      </c>
      <c r="AM118" s="17" t="s">
        <v>522</v>
      </c>
      <c r="AN118" s="17" t="s">
        <v>419</v>
      </c>
      <c r="AO118" s="17" t="s">
        <v>420</v>
      </c>
      <c r="AP118" s="17" t="s">
        <v>946</v>
      </c>
      <c r="AQ118" s="11" t="s">
        <v>24</v>
      </c>
      <c r="AR118" s="11" t="s">
        <v>23</v>
      </c>
      <c r="AS118" s="11" t="s">
        <v>487</v>
      </c>
      <c r="AT118" s="11" t="s">
        <v>22</v>
      </c>
      <c r="AU118" s="84" t="s">
        <v>22</v>
      </c>
      <c r="AV118" s="11" t="s">
        <v>22</v>
      </c>
      <c r="AW118" s="11" t="s">
        <v>22</v>
      </c>
      <c r="AX118" s="11">
        <v>12</v>
      </c>
      <c r="AY118" s="58" t="s">
        <v>66</v>
      </c>
      <c r="AZ118" s="11" t="str">
        <f t="shared" si="161"/>
        <v>10</v>
      </c>
      <c r="BA118" s="11" t="str">
        <f t="shared" si="162"/>
        <v>10</v>
      </c>
      <c r="BB118" s="11" t="str">
        <f t="shared" si="163"/>
        <v>10</v>
      </c>
      <c r="BC118" s="11">
        <v>12</v>
      </c>
      <c r="BD118" s="15" t="s">
        <v>932</v>
      </c>
      <c r="BE118" s="20" t="str">
        <f t="shared" si="173"/>
        <v>105</v>
      </c>
      <c r="BF118" s="20" t="str">
        <f t="shared" si="174"/>
        <v>50</v>
      </c>
      <c r="BG118" s="20" t="str">
        <f t="shared" si="175"/>
        <v>223</v>
      </c>
      <c r="BH118" s="11" t="s">
        <v>22</v>
      </c>
      <c r="BI118" s="25" t="s">
        <v>22</v>
      </c>
      <c r="CD118" s="155"/>
      <c r="CH118" s="155"/>
      <c r="CV118" s="25"/>
      <c r="CZ118" s="25"/>
    </row>
    <row r="119" spans="1:105" s="11" customFormat="1">
      <c r="A119" s="11" t="s">
        <v>1538</v>
      </c>
      <c r="L119" s="25"/>
      <c r="N119" s="125"/>
      <c r="Z119" s="25"/>
      <c r="AE119" s="36"/>
      <c r="AI119" s="25"/>
      <c r="AJ119" s="11" t="s">
        <v>27</v>
      </c>
      <c r="AK119" s="11" t="s">
        <v>517</v>
      </c>
      <c r="AL119" s="11">
        <v>5</v>
      </c>
      <c r="AM119" s="17" t="s">
        <v>522</v>
      </c>
      <c r="AN119" s="17" t="s">
        <v>419</v>
      </c>
      <c r="AO119" s="17" t="s">
        <v>420</v>
      </c>
      <c r="AP119" s="17" t="s">
        <v>946</v>
      </c>
      <c r="AQ119" s="11" t="s">
        <v>24</v>
      </c>
      <c r="AR119" s="11" t="s">
        <v>23</v>
      </c>
      <c r="AS119" s="11" t="s">
        <v>487</v>
      </c>
      <c r="AT119" s="11" t="s">
        <v>22</v>
      </c>
      <c r="AU119" s="84" t="s">
        <v>22</v>
      </c>
      <c r="AV119" s="11" t="s">
        <v>22</v>
      </c>
      <c r="AW119" s="11" t="s">
        <v>22</v>
      </c>
      <c r="AX119" s="11">
        <v>12</v>
      </c>
      <c r="AY119" s="58" t="s">
        <v>66</v>
      </c>
      <c r="AZ119" s="11" t="str">
        <f t="shared" si="161"/>
        <v>10</v>
      </c>
      <c r="BA119" s="11" t="str">
        <f t="shared" si="162"/>
        <v>10</v>
      </c>
      <c r="BB119" s="11" t="str">
        <f t="shared" si="163"/>
        <v>10</v>
      </c>
      <c r="BC119" s="11">
        <v>12</v>
      </c>
      <c r="BD119" s="15" t="s">
        <v>933</v>
      </c>
      <c r="BE119" s="20" t="s">
        <v>512</v>
      </c>
      <c r="BF119" s="20" t="s">
        <v>512</v>
      </c>
      <c r="BG119" s="20" t="s">
        <v>512</v>
      </c>
      <c r="BH119" s="11" t="s">
        <v>22</v>
      </c>
      <c r="BI119" s="25" t="s">
        <v>22</v>
      </c>
      <c r="CD119" s="155"/>
      <c r="CH119" s="155"/>
      <c r="CV119" s="25"/>
      <c r="CZ119" s="25"/>
    </row>
    <row r="120" spans="1:105" s="11" customFormat="1">
      <c r="A120" s="11" t="s">
        <v>1538</v>
      </c>
      <c r="L120" s="25"/>
      <c r="N120" s="125"/>
      <c r="Z120" s="25"/>
      <c r="AE120" s="36"/>
      <c r="AI120" s="25"/>
      <c r="AJ120" s="11" t="s">
        <v>27</v>
      </c>
      <c r="AK120" s="11" t="s">
        <v>518</v>
      </c>
      <c r="AL120" s="11">
        <v>6</v>
      </c>
      <c r="AM120" s="17" t="s">
        <v>522</v>
      </c>
      <c r="AN120" s="17" t="s">
        <v>419</v>
      </c>
      <c r="AO120" s="17" t="s">
        <v>420</v>
      </c>
      <c r="AP120" s="17" t="s">
        <v>946</v>
      </c>
      <c r="AQ120" s="11" t="s">
        <v>24</v>
      </c>
      <c r="AR120" s="11" t="s">
        <v>23</v>
      </c>
      <c r="AS120" s="11" t="s">
        <v>487</v>
      </c>
      <c r="AT120" s="11" t="s">
        <v>22</v>
      </c>
      <c r="AU120" s="84" t="s">
        <v>22</v>
      </c>
      <c r="AV120" s="11" t="s">
        <v>22</v>
      </c>
      <c r="AW120" s="11" t="s">
        <v>22</v>
      </c>
      <c r="AX120" s="11">
        <v>12</v>
      </c>
      <c r="AY120" s="58" t="s">
        <v>66</v>
      </c>
      <c r="AZ120" s="11" t="str">
        <f t="shared" si="161"/>
        <v>10</v>
      </c>
      <c r="BA120" s="11" t="str">
        <f t="shared" si="162"/>
        <v>10</v>
      </c>
      <c r="BB120" s="11" t="str">
        <f t="shared" si="163"/>
        <v>10</v>
      </c>
      <c r="BC120" s="11">
        <v>12</v>
      </c>
      <c r="BD120" s="15" t="s">
        <v>934</v>
      </c>
      <c r="BE120" s="20" t="str">
        <f t="shared" ref="BE120:BE121" si="176">LEFT(BD120,FIND(" ", BD120)-1)</f>
        <v>81</v>
      </c>
      <c r="BF120" s="20" t="str">
        <f t="shared" ref="BF120:BF121" si="177">MID(LEFT(BD120,FIND("–",BD120)-1),FIND("(",BD120)+1,LEN(BD120))</f>
        <v>38</v>
      </c>
      <c r="BG120" s="20" t="str">
        <f t="shared" ref="BG120:BG121" si="178">MID(LEFT(BD120,FIND(")",BD120)-1),FIND("–",BD120)+1,LEN(BD120))</f>
        <v>171</v>
      </c>
      <c r="BH120" s="11" t="s">
        <v>22</v>
      </c>
      <c r="BI120" s="25" t="s">
        <v>22</v>
      </c>
      <c r="CD120" s="155"/>
      <c r="CH120" s="155"/>
      <c r="CV120" s="25"/>
      <c r="CZ120" s="25"/>
    </row>
    <row r="121" spans="1:105" s="11" customFormat="1">
      <c r="A121" s="11" t="s">
        <v>1538</v>
      </c>
      <c r="L121" s="25"/>
      <c r="N121" s="125"/>
      <c r="Z121" s="25"/>
      <c r="AE121" s="36"/>
      <c r="AI121" s="25"/>
      <c r="AJ121" s="11" t="s">
        <v>27</v>
      </c>
      <c r="AK121" s="11" t="s">
        <v>519</v>
      </c>
      <c r="AL121" s="11">
        <v>7</v>
      </c>
      <c r="AM121" s="17" t="s">
        <v>522</v>
      </c>
      <c r="AN121" s="17" t="s">
        <v>419</v>
      </c>
      <c r="AO121" s="17" t="s">
        <v>420</v>
      </c>
      <c r="AP121" s="17" t="s">
        <v>946</v>
      </c>
      <c r="AQ121" s="11" t="s">
        <v>24</v>
      </c>
      <c r="AR121" s="11" t="s">
        <v>23</v>
      </c>
      <c r="AS121" s="11" t="s">
        <v>487</v>
      </c>
      <c r="AT121" s="11" t="s">
        <v>22</v>
      </c>
      <c r="AU121" s="84" t="s">
        <v>22</v>
      </c>
      <c r="AV121" s="11" t="s">
        <v>22</v>
      </c>
      <c r="AW121" s="11" t="s">
        <v>22</v>
      </c>
      <c r="AX121" s="11">
        <v>12</v>
      </c>
      <c r="AY121" s="58" t="s">
        <v>66</v>
      </c>
      <c r="AZ121" s="11" t="str">
        <f t="shared" si="161"/>
        <v>10</v>
      </c>
      <c r="BA121" s="11" t="str">
        <f t="shared" si="162"/>
        <v>10</v>
      </c>
      <c r="BB121" s="11" t="str">
        <f t="shared" si="163"/>
        <v>10</v>
      </c>
      <c r="BC121" s="11">
        <v>12</v>
      </c>
      <c r="BD121" s="15" t="s">
        <v>935</v>
      </c>
      <c r="BE121" s="20" t="str">
        <f t="shared" si="176"/>
        <v>206</v>
      </c>
      <c r="BF121" s="20" t="str">
        <f t="shared" si="177"/>
        <v>108</v>
      </c>
      <c r="BG121" s="20" t="str">
        <f t="shared" si="178"/>
        <v>386</v>
      </c>
      <c r="BH121" s="11" t="s">
        <v>22</v>
      </c>
      <c r="BI121" s="25" t="s">
        <v>22</v>
      </c>
      <c r="CD121" s="155"/>
      <c r="CH121" s="155"/>
      <c r="CV121" s="25"/>
      <c r="CZ121" s="25"/>
    </row>
    <row r="122" spans="1:105" s="11" customFormat="1">
      <c r="A122" s="11" t="s">
        <v>1538</v>
      </c>
      <c r="L122" s="25"/>
      <c r="N122" s="125"/>
      <c r="Z122" s="25"/>
      <c r="AE122" s="36"/>
      <c r="AI122" s="25"/>
      <c r="AJ122" s="11" t="s">
        <v>60</v>
      </c>
      <c r="AK122" s="11" t="s">
        <v>22</v>
      </c>
      <c r="AL122" s="11" t="s">
        <v>22</v>
      </c>
      <c r="AM122" s="11" t="s">
        <v>26</v>
      </c>
      <c r="AN122" s="11" t="s">
        <v>22</v>
      </c>
      <c r="AO122" s="11" t="s">
        <v>22</v>
      </c>
      <c r="AP122" s="11" t="s">
        <v>22</v>
      </c>
      <c r="AQ122" s="11" t="s">
        <v>23</v>
      </c>
      <c r="AR122" s="11" t="s">
        <v>23</v>
      </c>
      <c r="AS122" s="11" t="s">
        <v>22</v>
      </c>
      <c r="AT122" s="11" t="s">
        <v>22</v>
      </c>
      <c r="AU122" s="84" t="s">
        <v>22</v>
      </c>
      <c r="AV122" s="11" t="s">
        <v>22</v>
      </c>
      <c r="AW122" s="11" t="s">
        <v>22</v>
      </c>
      <c r="AX122" s="11" t="s">
        <v>22</v>
      </c>
      <c r="AY122" s="11" t="s">
        <v>22</v>
      </c>
      <c r="AZ122" s="11" t="s">
        <v>22</v>
      </c>
      <c r="BA122" s="11" t="s">
        <v>22</v>
      </c>
      <c r="BB122" s="11" t="s">
        <v>22</v>
      </c>
      <c r="BC122" s="11" t="s">
        <v>22</v>
      </c>
      <c r="BD122" s="11" t="s">
        <v>22</v>
      </c>
      <c r="BE122" s="11" t="s">
        <v>22</v>
      </c>
      <c r="BF122" s="11" t="s">
        <v>22</v>
      </c>
      <c r="BG122" s="11" t="s">
        <v>22</v>
      </c>
      <c r="BH122" s="11" t="s">
        <v>22</v>
      </c>
      <c r="BI122" s="25" t="s">
        <v>22</v>
      </c>
      <c r="CD122" s="155"/>
      <c r="CH122" s="155"/>
      <c r="CV122" s="25"/>
      <c r="CZ122" s="25"/>
    </row>
    <row r="123" spans="1:105" s="44" customFormat="1">
      <c r="L123" s="45"/>
      <c r="N123" s="127"/>
      <c r="Z123" s="45"/>
      <c r="AE123" s="46"/>
      <c r="AI123" s="45"/>
      <c r="AU123" s="85"/>
      <c r="BI123" s="45"/>
      <c r="CD123" s="157"/>
      <c r="CH123" s="157"/>
      <c r="CV123" s="45"/>
      <c r="CZ123" s="45"/>
    </row>
    <row r="124" spans="1:105" s="11" customFormat="1">
      <c r="A124" s="11" t="s">
        <v>1526</v>
      </c>
      <c r="B124" s="11" t="s">
        <v>835</v>
      </c>
      <c r="C124" s="11" t="s">
        <v>34</v>
      </c>
      <c r="D124" s="11" t="s">
        <v>1263</v>
      </c>
      <c r="E124" s="11" t="s">
        <v>11</v>
      </c>
      <c r="F124" s="94" t="s">
        <v>9</v>
      </c>
      <c r="G124" s="11" t="s">
        <v>836</v>
      </c>
      <c r="H124" s="16" t="s">
        <v>1004</v>
      </c>
      <c r="I124" s="10" t="s">
        <v>966</v>
      </c>
      <c r="J124" s="14" t="s">
        <v>967</v>
      </c>
      <c r="K124" s="11" t="s">
        <v>968</v>
      </c>
      <c r="L124" s="24">
        <v>44144</v>
      </c>
      <c r="M124" s="11" t="s">
        <v>969</v>
      </c>
      <c r="N124" s="134">
        <v>43983</v>
      </c>
      <c r="O124" s="11" t="s">
        <v>24</v>
      </c>
      <c r="P124" s="11" t="s">
        <v>24</v>
      </c>
      <c r="Q124" s="11" t="s">
        <v>236</v>
      </c>
      <c r="R124" s="11" t="s">
        <v>89</v>
      </c>
      <c r="S124" s="11" t="s">
        <v>48</v>
      </c>
      <c r="T124" s="11" t="s">
        <v>23</v>
      </c>
      <c r="U124" s="11" t="s">
        <v>23</v>
      </c>
      <c r="V124" s="11">
        <v>750</v>
      </c>
      <c r="W124" s="11" t="s">
        <v>24</v>
      </c>
      <c r="X124" s="11" t="s">
        <v>370</v>
      </c>
      <c r="Y124" s="11" t="s">
        <v>970</v>
      </c>
      <c r="Z124" s="25" t="s">
        <v>971</v>
      </c>
      <c r="AA124" s="20" t="s">
        <v>838</v>
      </c>
      <c r="AB124" s="11" t="s">
        <v>451</v>
      </c>
      <c r="AC124" s="11" t="s">
        <v>127</v>
      </c>
      <c r="AD124" s="11" t="s">
        <v>1318</v>
      </c>
      <c r="AE124" s="36" t="s">
        <v>972</v>
      </c>
      <c r="AF124" s="11" t="s">
        <v>137</v>
      </c>
      <c r="AG124" s="11" t="s">
        <v>452</v>
      </c>
      <c r="AH124" s="11" t="s">
        <v>452</v>
      </c>
      <c r="AI124" s="25" t="s">
        <v>22</v>
      </c>
      <c r="AJ124" s="11" t="s">
        <v>27</v>
      </c>
      <c r="AK124" s="11" t="s">
        <v>851</v>
      </c>
      <c r="AL124" s="11">
        <v>1</v>
      </c>
      <c r="AM124" s="11" t="s">
        <v>432</v>
      </c>
      <c r="AN124" s="11" t="s">
        <v>44</v>
      </c>
      <c r="AO124" s="17" t="s">
        <v>996</v>
      </c>
      <c r="AP124" s="17" t="s">
        <v>995</v>
      </c>
      <c r="AQ124" s="11" t="s">
        <v>24</v>
      </c>
      <c r="AR124" s="11" t="s">
        <v>23</v>
      </c>
      <c r="AS124" s="11" t="s">
        <v>844</v>
      </c>
      <c r="AT124" s="11" t="s">
        <v>846</v>
      </c>
      <c r="AU124" s="87" t="s">
        <v>974</v>
      </c>
      <c r="AV124" s="11">
        <v>75</v>
      </c>
      <c r="AW124" s="11">
        <v>11</v>
      </c>
      <c r="AX124" s="11">
        <v>75</v>
      </c>
      <c r="AY124" s="15" t="s">
        <v>979</v>
      </c>
      <c r="AZ124" s="11" t="str">
        <f t="shared" ref="AZ124:AZ135" si="179">LEFT(AY124,FIND(" ", AY124)-1)</f>
        <v>200</v>
      </c>
      <c r="BA124" s="15">
        <v>200</v>
      </c>
      <c r="BB124" s="11" t="str">
        <f t="shared" ref="BB124:BB135" si="180">MID(LEFT(AY124,FIND(")",AY124)-1),FIND("–",AY124)+1,LEN(AY124))</f>
        <v>205</v>
      </c>
      <c r="BC124" s="11">
        <v>75</v>
      </c>
      <c r="BD124" s="15" t="s">
        <v>982</v>
      </c>
      <c r="BE124" s="11" t="str">
        <f t="shared" ref="BE124:BE135" si="181">LEFT(BD124,FIND(" ", BD124)-1)</f>
        <v>212</v>
      </c>
      <c r="BF124" s="15" t="s">
        <v>998</v>
      </c>
      <c r="BG124" s="11" t="str">
        <f t="shared" ref="BG124:BG135" si="182">MID(LEFT(BD124,FIND(")",BD124)-1),FIND("–",BD124)+1,LEN(BD124))</f>
        <v>359</v>
      </c>
      <c r="BH124" s="11" t="s">
        <v>22</v>
      </c>
      <c r="BI124" s="25" t="s">
        <v>22</v>
      </c>
      <c r="BJ124" s="11" t="s">
        <v>26</v>
      </c>
      <c r="BK124" s="11" t="s">
        <v>22</v>
      </c>
      <c r="BL124" s="11" t="s">
        <v>22</v>
      </c>
      <c r="BM124" s="11" t="s">
        <v>22</v>
      </c>
      <c r="BN124" s="11" t="s">
        <v>22</v>
      </c>
      <c r="BO124" s="11" t="s">
        <v>22</v>
      </c>
      <c r="BP124" s="11" t="s">
        <v>22</v>
      </c>
      <c r="BQ124" s="11" t="s">
        <v>22</v>
      </c>
      <c r="BR124" s="11" t="s">
        <v>22</v>
      </c>
      <c r="BS124" s="11" t="s">
        <v>22</v>
      </c>
      <c r="BT124" s="11" t="s">
        <v>22</v>
      </c>
      <c r="BU124" s="11" t="s">
        <v>22</v>
      </c>
      <c r="BV124" s="11" t="s">
        <v>22</v>
      </c>
      <c r="BW124" s="11" t="s">
        <v>22</v>
      </c>
      <c r="BX124" s="11" t="s">
        <v>22</v>
      </c>
      <c r="BY124" s="11" t="s">
        <v>22</v>
      </c>
      <c r="BZ124" s="11" t="s">
        <v>22</v>
      </c>
      <c r="CA124" s="11" t="s">
        <v>22</v>
      </c>
      <c r="CB124" s="11" t="s">
        <v>22</v>
      </c>
      <c r="CC124" s="11" t="s">
        <v>22</v>
      </c>
      <c r="CD124" s="103" t="s">
        <v>22</v>
      </c>
      <c r="CE124" s="94" t="s">
        <v>22</v>
      </c>
      <c r="CF124" s="94" t="s">
        <v>22</v>
      </c>
      <c r="CG124" s="94" t="s">
        <v>22</v>
      </c>
      <c r="CH124" s="155" t="s">
        <v>26</v>
      </c>
      <c r="CI124" s="94" t="s">
        <v>22</v>
      </c>
      <c r="CJ124" s="94" t="s">
        <v>22</v>
      </c>
      <c r="CK124" s="94" t="s">
        <v>22</v>
      </c>
      <c r="CL124" s="94" t="s">
        <v>22</v>
      </c>
      <c r="CM124" s="94" t="s">
        <v>22</v>
      </c>
      <c r="CN124" s="94" t="s">
        <v>22</v>
      </c>
      <c r="CO124" s="94" t="s">
        <v>22</v>
      </c>
      <c r="CP124" s="94" t="s">
        <v>22</v>
      </c>
      <c r="CQ124" s="94" t="s">
        <v>22</v>
      </c>
      <c r="CR124" s="94" t="s">
        <v>22</v>
      </c>
      <c r="CS124" s="94" t="s">
        <v>22</v>
      </c>
      <c r="CT124" s="94" t="s">
        <v>22</v>
      </c>
      <c r="CU124" s="94" t="s">
        <v>22</v>
      </c>
      <c r="CV124" s="98" t="s">
        <v>22</v>
      </c>
      <c r="CW124" s="11" t="s">
        <v>848</v>
      </c>
      <c r="CX124" s="11" t="s">
        <v>22</v>
      </c>
      <c r="CY124" s="11" t="s">
        <v>965</v>
      </c>
      <c r="CZ124" s="98" t="s">
        <v>24</v>
      </c>
      <c r="DA124" s="11" t="s">
        <v>68</v>
      </c>
    </row>
    <row r="125" spans="1:105" s="11" customFormat="1">
      <c r="A125" s="11" t="s">
        <v>1526</v>
      </c>
      <c r="L125" s="25"/>
      <c r="N125" s="125"/>
      <c r="Z125" s="25"/>
      <c r="AE125" s="36"/>
      <c r="AI125" s="25"/>
      <c r="AJ125" s="11" t="s">
        <v>27</v>
      </c>
      <c r="AK125" s="11" t="s">
        <v>840</v>
      </c>
      <c r="AL125" s="11">
        <v>2</v>
      </c>
      <c r="AM125" s="11" t="s">
        <v>432</v>
      </c>
      <c r="AN125" s="11" t="s">
        <v>44</v>
      </c>
      <c r="AO125" s="17" t="s">
        <v>996</v>
      </c>
      <c r="AP125" s="17" t="s">
        <v>995</v>
      </c>
      <c r="AQ125" s="11" t="s">
        <v>24</v>
      </c>
      <c r="AR125" s="11" t="s">
        <v>23</v>
      </c>
      <c r="AS125" s="11" t="s">
        <v>844</v>
      </c>
      <c r="AT125" s="11" t="s">
        <v>846</v>
      </c>
      <c r="AU125" s="84" t="s">
        <v>973</v>
      </c>
      <c r="AV125" s="11">
        <v>148</v>
      </c>
      <c r="AW125" s="11">
        <v>99</v>
      </c>
      <c r="AX125" s="11">
        <v>150</v>
      </c>
      <c r="AY125" s="15" t="s">
        <v>980</v>
      </c>
      <c r="AZ125" s="11" t="str">
        <f t="shared" si="179"/>
        <v>200</v>
      </c>
      <c r="BA125" s="15">
        <v>200</v>
      </c>
      <c r="BB125" s="11" t="str">
        <f t="shared" si="180"/>
        <v>202</v>
      </c>
      <c r="BC125" s="11">
        <v>148</v>
      </c>
      <c r="BD125" s="15" t="s">
        <v>983</v>
      </c>
      <c r="BE125" s="11" t="str">
        <f t="shared" si="181"/>
        <v>2,295</v>
      </c>
      <c r="BF125" s="15" t="s">
        <v>999</v>
      </c>
      <c r="BG125" s="11" t="str">
        <f t="shared" si="182"/>
        <v>5,370</v>
      </c>
      <c r="BH125" s="11" t="s">
        <v>22</v>
      </c>
      <c r="BI125" s="25" t="s">
        <v>22</v>
      </c>
      <c r="CD125" s="155"/>
      <c r="CH125" s="155"/>
      <c r="CV125" s="25"/>
      <c r="CW125" s="11" t="s">
        <v>994</v>
      </c>
      <c r="CZ125" s="25"/>
    </row>
    <row r="126" spans="1:105" s="11" customFormat="1">
      <c r="A126" s="11" t="s">
        <v>1526</v>
      </c>
      <c r="L126" s="25"/>
      <c r="N126" s="125"/>
      <c r="Z126" s="25"/>
      <c r="AE126" s="36"/>
      <c r="AI126" s="25"/>
      <c r="AJ126" s="11" t="s">
        <v>27</v>
      </c>
      <c r="AK126" s="11" t="s">
        <v>841</v>
      </c>
      <c r="AL126" s="11">
        <v>3</v>
      </c>
      <c r="AM126" s="11" t="s">
        <v>432</v>
      </c>
      <c r="AN126" s="11" t="s">
        <v>44</v>
      </c>
      <c r="AO126" s="17" t="s">
        <v>996</v>
      </c>
      <c r="AP126" s="17" t="s">
        <v>995</v>
      </c>
      <c r="AQ126" s="11" t="s">
        <v>24</v>
      </c>
      <c r="AR126" s="11" t="s">
        <v>23</v>
      </c>
      <c r="AS126" s="11" t="s">
        <v>844</v>
      </c>
      <c r="AT126" s="11" t="s">
        <v>846</v>
      </c>
      <c r="AU126" s="84" t="s">
        <v>973</v>
      </c>
      <c r="AV126" s="11">
        <v>150</v>
      </c>
      <c r="AW126" s="11">
        <v>99</v>
      </c>
      <c r="AX126" s="11">
        <v>150</v>
      </c>
      <c r="AY126" s="15" t="s">
        <v>981</v>
      </c>
      <c r="AZ126" s="11" t="str">
        <f t="shared" si="179"/>
        <v>200</v>
      </c>
      <c r="BA126" s="15">
        <v>200</v>
      </c>
      <c r="BB126" s="11" t="str">
        <f t="shared" si="180"/>
        <v>228</v>
      </c>
      <c r="BC126" s="11">
        <v>150</v>
      </c>
      <c r="BD126" s="15" t="s">
        <v>984</v>
      </c>
      <c r="BE126" s="11" t="str">
        <f t="shared" si="181"/>
        <v>2,432</v>
      </c>
      <c r="BF126" s="15" t="s">
        <v>1000</v>
      </c>
      <c r="BG126" s="11" t="str">
        <f t="shared" si="182"/>
        <v>5,226</v>
      </c>
      <c r="BH126" s="11" t="s">
        <v>22</v>
      </c>
      <c r="BI126" s="25" t="s">
        <v>22</v>
      </c>
      <c r="CD126" s="155"/>
      <c r="CH126" s="155"/>
      <c r="CV126" s="25"/>
      <c r="CZ126" s="25"/>
    </row>
    <row r="127" spans="1:105" s="11" customFormat="1">
      <c r="A127" s="11" t="s">
        <v>1526</v>
      </c>
      <c r="L127" s="25"/>
      <c r="N127" s="125"/>
      <c r="Z127" s="25"/>
      <c r="AE127" s="36"/>
      <c r="AI127" s="25"/>
      <c r="AJ127" s="11" t="s">
        <v>27</v>
      </c>
      <c r="AK127" s="11" t="s">
        <v>852</v>
      </c>
      <c r="AL127" s="11">
        <v>4</v>
      </c>
      <c r="AM127" s="11" t="s">
        <v>432</v>
      </c>
      <c r="AN127" s="11" t="s">
        <v>44</v>
      </c>
      <c r="AO127" s="17" t="s">
        <v>996</v>
      </c>
      <c r="AP127" s="17" t="s">
        <v>995</v>
      </c>
      <c r="AQ127" s="11" t="s">
        <v>24</v>
      </c>
      <c r="AR127" s="11" t="s">
        <v>23</v>
      </c>
      <c r="AS127" s="11" t="s">
        <v>844</v>
      </c>
      <c r="AT127" s="11" t="s">
        <v>846</v>
      </c>
      <c r="AU127" s="88" t="s">
        <v>849</v>
      </c>
      <c r="AV127" s="11">
        <v>75</v>
      </c>
      <c r="AW127" s="11">
        <v>0</v>
      </c>
      <c r="AX127" s="11">
        <v>75</v>
      </c>
      <c r="AY127" s="15" t="s">
        <v>985</v>
      </c>
      <c r="AZ127" s="11" t="str">
        <f t="shared" si="179"/>
        <v>200</v>
      </c>
      <c r="BA127" s="15">
        <v>200</v>
      </c>
      <c r="BB127" s="11" t="str">
        <f t="shared" si="180"/>
        <v>206</v>
      </c>
      <c r="BC127" s="11">
        <v>75</v>
      </c>
      <c r="BD127" s="15" t="s">
        <v>987</v>
      </c>
      <c r="BE127" s="11" t="str">
        <f t="shared" si="181"/>
        <v>200</v>
      </c>
      <c r="BF127" s="15" t="s">
        <v>1001</v>
      </c>
      <c r="BG127" s="11" t="str">
        <f t="shared" si="182"/>
        <v>203</v>
      </c>
      <c r="BH127" s="11" t="s">
        <v>22</v>
      </c>
      <c r="BI127" s="25" t="s">
        <v>22</v>
      </c>
      <c r="CD127" s="155"/>
      <c r="CH127" s="155"/>
      <c r="CV127" s="25"/>
      <c r="CZ127" s="25"/>
    </row>
    <row r="128" spans="1:105" s="11" customFormat="1">
      <c r="A128" s="11" t="s">
        <v>1526</v>
      </c>
      <c r="L128" s="25"/>
      <c r="N128" s="125"/>
      <c r="Z128" s="25"/>
      <c r="AE128" s="36"/>
      <c r="AI128" s="25"/>
      <c r="AJ128" s="11" t="s">
        <v>27</v>
      </c>
      <c r="AK128" s="11" t="s">
        <v>842</v>
      </c>
      <c r="AL128" s="11">
        <v>5</v>
      </c>
      <c r="AM128" s="11" t="s">
        <v>432</v>
      </c>
      <c r="AN128" s="11" t="s">
        <v>44</v>
      </c>
      <c r="AO128" s="17" t="s">
        <v>996</v>
      </c>
      <c r="AP128" s="17" t="s">
        <v>995</v>
      </c>
      <c r="AQ128" s="11" t="s">
        <v>24</v>
      </c>
      <c r="AR128" s="11" t="s">
        <v>23</v>
      </c>
      <c r="AS128" s="11" t="s">
        <v>844</v>
      </c>
      <c r="AT128" s="11" t="s">
        <v>846</v>
      </c>
      <c r="AU128" s="84" t="s">
        <v>850</v>
      </c>
      <c r="AV128" s="11">
        <v>149</v>
      </c>
      <c r="AW128" s="11">
        <v>93</v>
      </c>
      <c r="AX128" s="11">
        <v>150</v>
      </c>
      <c r="AY128" s="15" t="s">
        <v>980</v>
      </c>
      <c r="AZ128" s="11" t="str">
        <f t="shared" si="179"/>
        <v>200</v>
      </c>
      <c r="BA128" s="15">
        <v>200</v>
      </c>
      <c r="BB128" s="11" t="str">
        <f t="shared" si="180"/>
        <v>202</v>
      </c>
      <c r="BC128" s="11">
        <v>149</v>
      </c>
      <c r="BD128" s="15" t="s">
        <v>988</v>
      </c>
      <c r="BE128" s="20" t="str">
        <f t="shared" si="181"/>
        <v>937</v>
      </c>
      <c r="BF128" s="50" t="s">
        <v>1002</v>
      </c>
      <c r="BG128" s="20" t="str">
        <f t="shared" si="182"/>
        <v>2,101</v>
      </c>
      <c r="BH128" s="11" t="s">
        <v>22</v>
      </c>
      <c r="BI128" s="25" t="s">
        <v>22</v>
      </c>
      <c r="CD128" s="155"/>
      <c r="CH128" s="155"/>
      <c r="CV128" s="25"/>
      <c r="CZ128" s="25"/>
    </row>
    <row r="129" spans="1:105" s="11" customFormat="1">
      <c r="A129" s="11" t="s">
        <v>1526</v>
      </c>
      <c r="L129" s="25"/>
      <c r="N129" s="125"/>
      <c r="Z129" s="25"/>
      <c r="AE129" s="36"/>
      <c r="AI129" s="25"/>
      <c r="AJ129" s="11" t="s">
        <v>27</v>
      </c>
      <c r="AK129" s="11" t="s">
        <v>843</v>
      </c>
      <c r="AL129" s="11">
        <v>6</v>
      </c>
      <c r="AM129" s="11" t="s">
        <v>432</v>
      </c>
      <c r="AN129" s="11" t="s">
        <v>44</v>
      </c>
      <c r="AO129" s="17" t="s">
        <v>996</v>
      </c>
      <c r="AP129" s="17" t="s">
        <v>995</v>
      </c>
      <c r="AQ129" s="11" t="s">
        <v>24</v>
      </c>
      <c r="AR129" s="11" t="s">
        <v>23</v>
      </c>
      <c r="AS129" s="11" t="s">
        <v>844</v>
      </c>
      <c r="AT129" s="11" t="s">
        <v>846</v>
      </c>
      <c r="AU129" s="84" t="s">
        <v>975</v>
      </c>
      <c r="AV129" s="11">
        <v>148</v>
      </c>
      <c r="AW129" s="11">
        <v>89</v>
      </c>
      <c r="AX129" s="11">
        <v>150</v>
      </c>
      <c r="AY129" s="15" t="s">
        <v>986</v>
      </c>
      <c r="AZ129" s="11" t="str">
        <f t="shared" si="179"/>
        <v>200</v>
      </c>
      <c r="BA129" s="15">
        <v>200</v>
      </c>
      <c r="BB129" s="11" t="str">
        <f t="shared" si="180"/>
        <v>223</v>
      </c>
      <c r="BC129" s="11">
        <v>148</v>
      </c>
      <c r="BD129" s="50" t="s">
        <v>989</v>
      </c>
      <c r="BE129" s="11" t="str">
        <f t="shared" si="181"/>
        <v>929</v>
      </c>
      <c r="BF129" s="15" t="s">
        <v>1003</v>
      </c>
      <c r="BG129" s="11" t="str">
        <f t="shared" si="182"/>
        <v>2,208</v>
      </c>
      <c r="BH129" s="11" t="s">
        <v>22</v>
      </c>
      <c r="BI129" s="25" t="s">
        <v>22</v>
      </c>
      <c r="CD129" s="155"/>
      <c r="CH129" s="155"/>
      <c r="CV129" s="25"/>
      <c r="CZ129" s="25"/>
    </row>
    <row r="130" spans="1:105" s="11" customFormat="1">
      <c r="A130" s="11" t="s">
        <v>1526</v>
      </c>
      <c r="L130" s="25"/>
      <c r="N130" s="125"/>
      <c r="Z130" s="25"/>
      <c r="AE130" s="36"/>
      <c r="AI130" s="25"/>
      <c r="AJ130" s="11" t="s">
        <v>27</v>
      </c>
      <c r="AK130" s="11" t="s">
        <v>851</v>
      </c>
      <c r="AL130" s="11">
        <v>1</v>
      </c>
      <c r="AM130" s="17" t="s">
        <v>344</v>
      </c>
      <c r="AN130" s="11" t="s">
        <v>845</v>
      </c>
      <c r="AO130" s="17" t="s">
        <v>997</v>
      </c>
      <c r="AP130" s="17" t="s">
        <v>995</v>
      </c>
      <c r="AQ130" s="11" t="s">
        <v>24</v>
      </c>
      <c r="AR130" s="11" t="s">
        <v>23</v>
      </c>
      <c r="AS130" s="11" t="s">
        <v>844</v>
      </c>
      <c r="AT130" s="11" t="s">
        <v>847</v>
      </c>
      <c r="AU130" s="84" t="s">
        <v>849</v>
      </c>
      <c r="AV130" s="11">
        <v>75</v>
      </c>
      <c r="AW130" s="18">
        <v>0</v>
      </c>
      <c r="AX130" s="11">
        <v>75</v>
      </c>
      <c r="AY130" s="15" t="s">
        <v>460</v>
      </c>
      <c r="AZ130" s="11" t="str">
        <f t="shared" si="179"/>
        <v>2</v>
      </c>
      <c r="BA130" s="11" t="str">
        <f t="shared" ref="BA130:BA135" si="183">MID(LEFT(AY130,FIND("–",AY130)-1),FIND("(",AY130)+1,LEN(AY130))</f>
        <v>2</v>
      </c>
      <c r="BB130" s="11" t="str">
        <f t="shared" si="180"/>
        <v>2</v>
      </c>
      <c r="BC130" s="11">
        <v>75</v>
      </c>
      <c r="BD130" s="15" t="s">
        <v>460</v>
      </c>
      <c r="BE130" s="11" t="str">
        <f t="shared" si="181"/>
        <v>2</v>
      </c>
      <c r="BF130" s="11" t="str">
        <f t="shared" ref="BF130:BF135" si="184">MID(LEFT(BD130,FIND("–",BD130)-1),FIND("(",BD130)+1,LEN(BD130))</f>
        <v>2</v>
      </c>
      <c r="BG130" s="11" t="str">
        <f t="shared" si="182"/>
        <v>2</v>
      </c>
      <c r="BH130" s="11" t="s">
        <v>22</v>
      </c>
      <c r="BI130" s="25" t="s">
        <v>22</v>
      </c>
      <c r="CD130" s="155"/>
      <c r="CH130" s="155"/>
      <c r="CV130" s="25"/>
      <c r="CZ130" s="25"/>
    </row>
    <row r="131" spans="1:105" s="11" customFormat="1">
      <c r="A131" s="11" t="s">
        <v>1526</v>
      </c>
      <c r="L131" s="25"/>
      <c r="N131" s="125"/>
      <c r="Z131" s="33"/>
      <c r="AE131" s="25"/>
      <c r="AI131" s="25"/>
      <c r="AJ131" s="11" t="s">
        <v>27</v>
      </c>
      <c r="AK131" s="11" t="s">
        <v>840</v>
      </c>
      <c r="AL131" s="11">
        <v>2</v>
      </c>
      <c r="AM131" s="17" t="s">
        <v>344</v>
      </c>
      <c r="AN131" s="11" t="s">
        <v>845</v>
      </c>
      <c r="AO131" s="17" t="s">
        <v>997</v>
      </c>
      <c r="AP131" s="17" t="s">
        <v>995</v>
      </c>
      <c r="AQ131" s="11" t="s">
        <v>24</v>
      </c>
      <c r="AR131" s="11" t="s">
        <v>23</v>
      </c>
      <c r="AS131" s="11" t="s">
        <v>844</v>
      </c>
      <c r="AT131" s="11" t="s">
        <v>847</v>
      </c>
      <c r="AU131" s="84" t="s">
        <v>976</v>
      </c>
      <c r="AV131" s="11">
        <v>148</v>
      </c>
      <c r="AW131" s="11">
        <v>92</v>
      </c>
      <c r="AX131" s="11">
        <v>150</v>
      </c>
      <c r="AY131" s="15" t="s">
        <v>460</v>
      </c>
      <c r="AZ131" s="11" t="str">
        <f t="shared" si="179"/>
        <v>2</v>
      </c>
      <c r="BA131" s="11" t="str">
        <f t="shared" si="183"/>
        <v>2</v>
      </c>
      <c r="BB131" s="11" t="str">
        <f t="shared" si="180"/>
        <v>2</v>
      </c>
      <c r="BC131" s="11">
        <v>148</v>
      </c>
      <c r="BD131" s="15" t="s">
        <v>990</v>
      </c>
      <c r="BE131" s="11" t="str">
        <f t="shared" si="181"/>
        <v>18.5</v>
      </c>
      <c r="BF131" s="11" t="str">
        <f t="shared" si="184"/>
        <v>5.2</v>
      </c>
      <c r="BG131" s="11" t="str">
        <f t="shared" si="182"/>
        <v>53.3</v>
      </c>
      <c r="BH131" s="11" t="s">
        <v>22</v>
      </c>
      <c r="BI131" s="25" t="s">
        <v>22</v>
      </c>
      <c r="CD131" s="155"/>
      <c r="CH131" s="155"/>
      <c r="CV131" s="25"/>
      <c r="CZ131" s="25"/>
    </row>
    <row r="132" spans="1:105" s="11" customFormat="1">
      <c r="A132" s="11" t="s">
        <v>1526</v>
      </c>
      <c r="L132" s="25"/>
      <c r="N132" s="125"/>
      <c r="Z132" s="33"/>
      <c r="AE132" s="25"/>
      <c r="AI132" s="25"/>
      <c r="AJ132" s="11" t="s">
        <v>27</v>
      </c>
      <c r="AK132" s="11" t="s">
        <v>841</v>
      </c>
      <c r="AL132" s="11">
        <v>3</v>
      </c>
      <c r="AM132" s="17" t="s">
        <v>344</v>
      </c>
      <c r="AN132" s="11" t="s">
        <v>845</v>
      </c>
      <c r="AO132" s="17" t="s">
        <v>997</v>
      </c>
      <c r="AP132" s="17" t="s">
        <v>995</v>
      </c>
      <c r="AQ132" s="11" t="s">
        <v>24</v>
      </c>
      <c r="AR132" s="11" t="s">
        <v>23</v>
      </c>
      <c r="AS132" s="11" t="s">
        <v>844</v>
      </c>
      <c r="AT132" s="11" t="s">
        <v>847</v>
      </c>
      <c r="AU132" s="84" t="s">
        <v>977</v>
      </c>
      <c r="AV132" s="11">
        <v>150</v>
      </c>
      <c r="AW132" s="11">
        <v>96</v>
      </c>
      <c r="AX132" s="11">
        <v>150</v>
      </c>
      <c r="AY132" s="15" t="s">
        <v>460</v>
      </c>
      <c r="AZ132" s="11" t="str">
        <f t="shared" si="179"/>
        <v>2</v>
      </c>
      <c r="BA132" s="11" t="str">
        <f t="shared" si="183"/>
        <v>2</v>
      </c>
      <c r="BB132" s="11" t="str">
        <f t="shared" si="180"/>
        <v>2</v>
      </c>
      <c r="BC132" s="11">
        <v>150</v>
      </c>
      <c r="BD132" s="15" t="s">
        <v>991</v>
      </c>
      <c r="BE132" s="11" t="str">
        <f t="shared" si="181"/>
        <v>21.4</v>
      </c>
      <c r="BF132" s="11" t="str">
        <f t="shared" si="184"/>
        <v>5.2</v>
      </c>
      <c r="BG132" s="11" t="str">
        <f t="shared" si="182"/>
        <v>64.1</v>
      </c>
      <c r="BH132" s="11" t="s">
        <v>22</v>
      </c>
      <c r="BI132" s="25" t="s">
        <v>22</v>
      </c>
      <c r="CD132" s="155"/>
      <c r="CH132" s="155"/>
      <c r="CV132" s="25"/>
      <c r="CZ132" s="25"/>
    </row>
    <row r="133" spans="1:105" s="11" customFormat="1">
      <c r="A133" s="11" t="s">
        <v>1526</v>
      </c>
      <c r="L133" s="25"/>
      <c r="N133" s="125"/>
      <c r="Z133" s="33"/>
      <c r="AE133" s="25"/>
      <c r="AI133" s="25"/>
      <c r="AJ133" s="11" t="s">
        <v>27</v>
      </c>
      <c r="AK133" s="11" t="s">
        <v>852</v>
      </c>
      <c r="AL133" s="11">
        <v>4</v>
      </c>
      <c r="AM133" s="17" t="s">
        <v>344</v>
      </c>
      <c r="AN133" s="11" t="s">
        <v>845</v>
      </c>
      <c r="AO133" s="17" t="s">
        <v>997</v>
      </c>
      <c r="AP133" s="17" t="s">
        <v>995</v>
      </c>
      <c r="AQ133" s="11" t="s">
        <v>24</v>
      </c>
      <c r="AR133" s="11" t="s">
        <v>23</v>
      </c>
      <c r="AS133" s="11" t="s">
        <v>844</v>
      </c>
      <c r="AT133" s="11" t="s">
        <v>847</v>
      </c>
      <c r="AU133" s="84" t="s">
        <v>849</v>
      </c>
      <c r="AV133" s="11">
        <v>75</v>
      </c>
      <c r="AW133" s="11">
        <v>0</v>
      </c>
      <c r="AX133" s="11">
        <v>75</v>
      </c>
      <c r="AY133" s="15" t="s">
        <v>460</v>
      </c>
      <c r="AZ133" s="11" t="str">
        <f t="shared" si="179"/>
        <v>2</v>
      </c>
      <c r="BA133" s="11" t="str">
        <f t="shared" si="183"/>
        <v>2</v>
      </c>
      <c r="BB133" s="11" t="str">
        <f t="shared" si="180"/>
        <v>2</v>
      </c>
      <c r="BC133" s="11">
        <v>75</v>
      </c>
      <c r="BD133" s="77" t="s">
        <v>460</v>
      </c>
      <c r="BE133" s="11" t="str">
        <f t="shared" si="181"/>
        <v>2</v>
      </c>
      <c r="BF133" s="11" t="str">
        <f t="shared" si="184"/>
        <v>2</v>
      </c>
      <c r="BG133" s="11" t="str">
        <f t="shared" si="182"/>
        <v>2</v>
      </c>
      <c r="BH133" s="11" t="s">
        <v>22</v>
      </c>
      <c r="BI133" s="25" t="s">
        <v>22</v>
      </c>
      <c r="CD133" s="155"/>
      <c r="CH133" s="155"/>
      <c r="CV133" s="25"/>
      <c r="CZ133" s="25"/>
    </row>
    <row r="134" spans="1:105" s="11" customFormat="1">
      <c r="A134" s="11" t="s">
        <v>1526</v>
      </c>
      <c r="L134" s="25"/>
      <c r="N134" s="125"/>
      <c r="Z134" s="33"/>
      <c r="AE134" s="25"/>
      <c r="AI134" s="25"/>
      <c r="AJ134" s="11" t="s">
        <v>27</v>
      </c>
      <c r="AK134" s="11" t="s">
        <v>842</v>
      </c>
      <c r="AL134" s="11">
        <v>5</v>
      </c>
      <c r="AM134" s="17" t="s">
        <v>344</v>
      </c>
      <c r="AN134" s="11" t="s">
        <v>845</v>
      </c>
      <c r="AO134" s="17" t="s">
        <v>997</v>
      </c>
      <c r="AP134" s="17" t="s">
        <v>995</v>
      </c>
      <c r="AQ134" s="11" t="s">
        <v>24</v>
      </c>
      <c r="AR134" s="11" t="s">
        <v>23</v>
      </c>
      <c r="AS134" s="11" t="s">
        <v>844</v>
      </c>
      <c r="AT134" s="11" t="s">
        <v>847</v>
      </c>
      <c r="AU134" s="84" t="s">
        <v>978</v>
      </c>
      <c r="AV134" s="11">
        <v>149</v>
      </c>
      <c r="AW134" s="11">
        <v>95</v>
      </c>
      <c r="AX134" s="11">
        <v>150</v>
      </c>
      <c r="AY134" s="15" t="s">
        <v>460</v>
      </c>
      <c r="AZ134" s="11" t="str">
        <f t="shared" si="179"/>
        <v>2</v>
      </c>
      <c r="BA134" s="11" t="str">
        <f t="shared" si="183"/>
        <v>2</v>
      </c>
      <c r="BB134" s="11" t="str">
        <f t="shared" si="180"/>
        <v>2</v>
      </c>
      <c r="BC134" s="11">
        <v>149</v>
      </c>
      <c r="BD134" s="15" t="s">
        <v>992</v>
      </c>
      <c r="BE134" s="20" t="str">
        <f t="shared" si="181"/>
        <v>18.6</v>
      </c>
      <c r="BF134" s="20" t="str">
        <f t="shared" si="184"/>
        <v>4.8</v>
      </c>
      <c r="BG134" s="20" t="str">
        <f t="shared" si="182"/>
        <v>45.8</v>
      </c>
      <c r="BH134" s="11" t="s">
        <v>22</v>
      </c>
      <c r="BI134" s="25" t="s">
        <v>22</v>
      </c>
      <c r="CD134" s="155"/>
      <c r="CH134" s="155"/>
      <c r="CV134" s="25"/>
      <c r="CZ134" s="25"/>
    </row>
    <row r="135" spans="1:105" s="11" customFormat="1">
      <c r="A135" s="11" t="s">
        <v>1526</v>
      </c>
      <c r="L135" s="25"/>
      <c r="N135" s="125"/>
      <c r="Z135" s="33"/>
      <c r="AE135" s="25"/>
      <c r="AI135" s="25"/>
      <c r="AJ135" s="11" t="s">
        <v>27</v>
      </c>
      <c r="AK135" s="11" t="s">
        <v>843</v>
      </c>
      <c r="AL135" s="11">
        <v>6</v>
      </c>
      <c r="AM135" s="17" t="s">
        <v>344</v>
      </c>
      <c r="AN135" s="11" t="s">
        <v>845</v>
      </c>
      <c r="AO135" s="17" t="s">
        <v>997</v>
      </c>
      <c r="AP135" s="17" t="s">
        <v>995</v>
      </c>
      <c r="AQ135" s="11" t="s">
        <v>24</v>
      </c>
      <c r="AR135" s="11" t="s">
        <v>23</v>
      </c>
      <c r="AS135" s="11" t="s">
        <v>844</v>
      </c>
      <c r="AT135" s="11" t="s">
        <v>847</v>
      </c>
      <c r="AU135" s="84" t="s">
        <v>978</v>
      </c>
      <c r="AV135" s="11">
        <v>148</v>
      </c>
      <c r="AW135" s="11">
        <v>95</v>
      </c>
      <c r="AX135" s="11">
        <v>150</v>
      </c>
      <c r="AY135" s="15" t="s">
        <v>460</v>
      </c>
      <c r="AZ135" s="11" t="str">
        <f t="shared" si="179"/>
        <v>2</v>
      </c>
      <c r="BA135" s="11" t="str">
        <f t="shared" si="183"/>
        <v>2</v>
      </c>
      <c r="BB135" s="11" t="str">
        <f t="shared" si="180"/>
        <v>2</v>
      </c>
      <c r="BC135" s="11">
        <v>148</v>
      </c>
      <c r="BD135" s="50" t="s">
        <v>993</v>
      </c>
      <c r="BE135" s="11" t="str">
        <f t="shared" si="181"/>
        <v>18.9</v>
      </c>
      <c r="BF135" s="11" t="str">
        <f t="shared" si="184"/>
        <v>5.1</v>
      </c>
      <c r="BG135" s="11" t="str">
        <f t="shared" si="182"/>
        <v>48.0</v>
      </c>
      <c r="BH135" s="11" t="s">
        <v>22</v>
      </c>
      <c r="BI135" s="25" t="s">
        <v>22</v>
      </c>
      <c r="CD135" s="155"/>
      <c r="CH135" s="155"/>
      <c r="CV135" s="25"/>
      <c r="CZ135" s="25"/>
    </row>
    <row r="136" spans="1:105" s="11" customFormat="1">
      <c r="A136" s="11" t="s">
        <v>1526</v>
      </c>
      <c r="L136" s="25"/>
      <c r="N136" s="125"/>
      <c r="Z136" s="33"/>
      <c r="AE136" s="25"/>
      <c r="AI136" s="25"/>
      <c r="AJ136" s="11" t="s">
        <v>60</v>
      </c>
      <c r="AK136" s="11" t="s">
        <v>22</v>
      </c>
      <c r="AL136" s="11" t="s">
        <v>22</v>
      </c>
      <c r="AM136" s="11" t="s">
        <v>26</v>
      </c>
      <c r="AN136" s="11" t="s">
        <v>22</v>
      </c>
      <c r="AO136" s="11" t="s">
        <v>22</v>
      </c>
      <c r="AP136" s="11" t="s">
        <v>22</v>
      </c>
      <c r="AQ136" s="11" t="s">
        <v>23</v>
      </c>
      <c r="AR136" s="11" t="s">
        <v>23</v>
      </c>
      <c r="AS136" s="11" t="s">
        <v>22</v>
      </c>
      <c r="AT136" s="11" t="s">
        <v>22</v>
      </c>
      <c r="AU136" s="84" t="s">
        <v>22</v>
      </c>
      <c r="AV136" s="11" t="s">
        <v>22</v>
      </c>
      <c r="AW136" s="11" t="s">
        <v>22</v>
      </c>
      <c r="AX136" s="11" t="s">
        <v>22</v>
      </c>
      <c r="AY136" s="11" t="s">
        <v>22</v>
      </c>
      <c r="AZ136" s="11" t="s">
        <v>22</v>
      </c>
      <c r="BA136" s="11" t="s">
        <v>22</v>
      </c>
      <c r="BB136" s="11" t="s">
        <v>22</v>
      </c>
      <c r="BC136" s="11" t="s">
        <v>22</v>
      </c>
      <c r="BD136" s="11" t="s">
        <v>22</v>
      </c>
      <c r="BE136" s="11" t="s">
        <v>22</v>
      </c>
      <c r="BF136" s="11" t="s">
        <v>22</v>
      </c>
      <c r="BG136" s="11" t="s">
        <v>22</v>
      </c>
      <c r="BH136" s="11" t="s">
        <v>22</v>
      </c>
      <c r="BI136" s="25" t="s">
        <v>22</v>
      </c>
      <c r="CD136" s="155"/>
      <c r="CH136" s="155"/>
      <c r="CV136" s="25"/>
      <c r="CZ136" s="25"/>
    </row>
    <row r="137" spans="1:105" s="44" customFormat="1">
      <c r="L137" s="45"/>
      <c r="N137" s="127"/>
      <c r="Z137" s="64"/>
      <c r="AE137" s="45"/>
      <c r="AI137" s="45"/>
      <c r="AU137" s="85"/>
      <c r="BI137" s="45"/>
      <c r="CD137" s="157"/>
      <c r="CH137" s="157"/>
      <c r="CV137" s="45"/>
      <c r="CZ137" s="45"/>
    </row>
    <row r="138" spans="1:105" s="11" customFormat="1" ht="16" customHeight="1">
      <c r="A138" s="11" t="s">
        <v>116</v>
      </c>
      <c r="B138" s="11" t="s">
        <v>120</v>
      </c>
      <c r="C138" s="11" t="s">
        <v>1688</v>
      </c>
      <c r="D138" s="11" t="s">
        <v>523</v>
      </c>
      <c r="E138" s="11" t="s">
        <v>10</v>
      </c>
      <c r="F138" s="94" t="s">
        <v>9</v>
      </c>
      <c r="G138" s="11" t="s">
        <v>88</v>
      </c>
      <c r="H138" s="11" t="s">
        <v>109</v>
      </c>
      <c r="I138" s="11" t="s">
        <v>36</v>
      </c>
      <c r="J138" s="16" t="s">
        <v>112</v>
      </c>
      <c r="K138" s="11" t="s">
        <v>40</v>
      </c>
      <c r="L138" s="24">
        <v>43973</v>
      </c>
      <c r="M138" s="11" t="s">
        <v>626</v>
      </c>
      <c r="N138" s="125">
        <v>43906</v>
      </c>
      <c r="O138" s="11" t="s">
        <v>24</v>
      </c>
      <c r="P138" s="11" t="s">
        <v>24</v>
      </c>
      <c r="Q138" s="11" t="s">
        <v>137</v>
      </c>
      <c r="R138" s="11" t="s">
        <v>89</v>
      </c>
      <c r="S138" s="11" t="s">
        <v>48</v>
      </c>
      <c r="T138" s="11" t="s">
        <v>23</v>
      </c>
      <c r="U138" s="11" t="s">
        <v>23</v>
      </c>
      <c r="V138" s="11">
        <v>108</v>
      </c>
      <c r="W138" s="11" t="s">
        <v>74</v>
      </c>
      <c r="X138" s="11" t="s">
        <v>136</v>
      </c>
      <c r="Y138" s="11" t="s">
        <v>443</v>
      </c>
      <c r="Z138" s="25" t="s">
        <v>90</v>
      </c>
      <c r="AA138" s="11" t="s">
        <v>0</v>
      </c>
      <c r="AB138" s="11">
        <v>1</v>
      </c>
      <c r="AC138" s="11" t="s">
        <v>127</v>
      </c>
      <c r="AD138" s="11" t="s">
        <v>1319</v>
      </c>
      <c r="AE138" s="25" t="s">
        <v>26</v>
      </c>
      <c r="AF138" s="11" t="s">
        <v>137</v>
      </c>
      <c r="AG138" s="11" t="s">
        <v>1005</v>
      </c>
      <c r="AH138" s="11" t="s">
        <v>1007</v>
      </c>
      <c r="AI138" s="38" t="s">
        <v>22</v>
      </c>
      <c r="AJ138" s="11" t="s">
        <v>27</v>
      </c>
      <c r="AK138" s="17" t="s">
        <v>239</v>
      </c>
      <c r="AL138" s="17">
        <v>1</v>
      </c>
      <c r="AM138" s="17" t="s">
        <v>427</v>
      </c>
      <c r="AN138" s="17" t="s">
        <v>44</v>
      </c>
      <c r="AO138" s="17" t="s">
        <v>78</v>
      </c>
      <c r="AP138" s="17" t="s">
        <v>949</v>
      </c>
      <c r="AQ138" s="11" t="s">
        <v>23</v>
      </c>
      <c r="AR138" s="11" t="s">
        <v>23</v>
      </c>
      <c r="AS138" s="17" t="s">
        <v>144</v>
      </c>
      <c r="AT138" s="17" t="s">
        <v>62</v>
      </c>
      <c r="AU138" s="86" t="s">
        <v>169</v>
      </c>
      <c r="AV138" s="11" t="str">
        <f>MID(LEFT(AU138,FIND(" (",AU138)-1),FIND("/",AU138)+1,LEN(AU138))</f>
        <v>36</v>
      </c>
      <c r="AW138" s="11" t="str">
        <f t="shared" ref="AW138:AW149" si="185">MID(LEFT(AU138,FIND("%",AU138)-1),FIND("(",AU138)+1,LEN(AU138))</f>
        <v>97</v>
      </c>
      <c r="AX138" s="11" t="s">
        <v>22</v>
      </c>
      <c r="AY138" s="11" t="s">
        <v>22</v>
      </c>
      <c r="AZ138" s="11" t="s">
        <v>22</v>
      </c>
      <c r="BA138" s="11" t="s">
        <v>22</v>
      </c>
      <c r="BB138" s="11" t="s">
        <v>22</v>
      </c>
      <c r="BC138" s="11">
        <v>36</v>
      </c>
      <c r="BD138" s="58" t="s">
        <v>174</v>
      </c>
      <c r="BE138" s="11" t="str">
        <f>LEFT(BD138,FIND(" ", BD138)-1)</f>
        <v>615.8</v>
      </c>
      <c r="BF138" s="11" t="str">
        <f>MID(LEFT(BD138,FIND("–",BD138)-1),FIND("(",BD138)+1,LEN(BD138))</f>
        <v>405.4</v>
      </c>
      <c r="BG138" s="11" t="str">
        <f>MID(LEFT(BD138,FIND(")",BD138)-1),FIND("–",BD138)+1,LEN(BD138))</f>
        <v>935.5</v>
      </c>
      <c r="BH138" s="11" t="s">
        <v>22</v>
      </c>
      <c r="BI138" s="25" t="s">
        <v>346</v>
      </c>
      <c r="BJ138" s="11" t="s">
        <v>228</v>
      </c>
      <c r="BK138" s="11" t="s">
        <v>230</v>
      </c>
      <c r="BL138" s="11" t="s">
        <v>329</v>
      </c>
      <c r="BM138" s="11">
        <v>16</v>
      </c>
      <c r="BN138" s="11" t="s">
        <v>546</v>
      </c>
      <c r="BO138" s="11" t="str">
        <f t="shared" ref="BO138:BO147" si="186">LEFT(BN138,FIND(" ", BN138)-1)</f>
        <v>1,013.3</v>
      </c>
      <c r="BP138" s="11" t="str">
        <f t="shared" ref="BP138:BP147" si="187">MID(LEFT(BN138,FIND("–",BN138)-1),FIND("(",BN138)+1,LEN(BN138))</f>
        <v>468.2</v>
      </c>
      <c r="BQ138" s="11" t="str">
        <f t="shared" ref="BQ138:BQ147" si="188">MID(LEFT(BN138,FIND(")",BN138)-1),FIND("–",BN138)+1,LEN(BN138))</f>
        <v>2,192.7</v>
      </c>
      <c r="BR138" s="17" t="s">
        <v>347</v>
      </c>
      <c r="BS138" s="11" t="str">
        <f>MID(LEFT(BR138,FIND("%",BR138)-1),FIND("(",BR138)+1,LEN(BR138))</f>
        <v>94</v>
      </c>
      <c r="BT138" s="11" t="s">
        <v>231</v>
      </c>
      <c r="BU138" s="11" t="s">
        <v>330</v>
      </c>
      <c r="BV138" s="11">
        <v>20</v>
      </c>
      <c r="BW138" s="11" t="s">
        <v>196</v>
      </c>
      <c r="BX138" s="11" t="str">
        <f t="shared" ref="BX138:BX147" si="189">LEFT(BW138,FIND(" ", BW138)-1)</f>
        <v>413.5</v>
      </c>
      <c r="BY138" s="11" t="str">
        <f t="shared" ref="BY138:BY147" si="190">MID(LEFT(BW138,FIND("–",BW138)-1),FIND("(",BW138)+1,LEN(BW138))</f>
        <v>273.4</v>
      </c>
      <c r="BZ138" s="11" t="str">
        <f t="shared" ref="BZ138:BZ147" si="191">MID(LEFT(BW138,FIND(")",BW138)-1),FIND("–",BW138)+1,LEN(BW138))</f>
        <v>625.2</v>
      </c>
      <c r="CA138" s="17" t="s">
        <v>349</v>
      </c>
      <c r="CB138" s="11" t="str">
        <f>MID(LEFT(CA138,FIND("%",CA138)-1),FIND("(",CA138)+1,LEN(CA138))</f>
        <v>100</v>
      </c>
      <c r="CC138" s="11" t="s">
        <v>290</v>
      </c>
      <c r="CD138" s="103" t="s">
        <v>22</v>
      </c>
      <c r="CE138" s="94" t="s">
        <v>22</v>
      </c>
      <c r="CF138" s="94" t="s">
        <v>22</v>
      </c>
      <c r="CG138" s="94" t="s">
        <v>22</v>
      </c>
      <c r="CH138" s="155" t="s">
        <v>26</v>
      </c>
      <c r="CI138" s="94" t="s">
        <v>22</v>
      </c>
      <c r="CJ138" s="94" t="s">
        <v>22</v>
      </c>
      <c r="CK138" s="94" t="s">
        <v>22</v>
      </c>
      <c r="CL138" s="94" t="s">
        <v>22</v>
      </c>
      <c r="CM138" s="94" t="s">
        <v>22</v>
      </c>
      <c r="CN138" s="94" t="s">
        <v>22</v>
      </c>
      <c r="CO138" s="94" t="s">
        <v>22</v>
      </c>
      <c r="CP138" s="94" t="s">
        <v>22</v>
      </c>
      <c r="CQ138" s="94" t="s">
        <v>22</v>
      </c>
      <c r="CR138" s="94" t="s">
        <v>22</v>
      </c>
      <c r="CS138" s="94" t="s">
        <v>22</v>
      </c>
      <c r="CT138" s="94" t="s">
        <v>22</v>
      </c>
      <c r="CU138" s="94" t="s">
        <v>22</v>
      </c>
      <c r="CV138" s="98" t="s">
        <v>22</v>
      </c>
      <c r="CW138" s="11" t="s">
        <v>594</v>
      </c>
      <c r="CX138" s="11" t="s">
        <v>22</v>
      </c>
      <c r="CY138" s="11" t="s">
        <v>560</v>
      </c>
      <c r="CZ138" s="98" t="s">
        <v>1262</v>
      </c>
      <c r="DA138" s="11" t="s">
        <v>68</v>
      </c>
    </row>
    <row r="139" spans="1:105" s="11" customFormat="1">
      <c r="A139" s="11" t="s">
        <v>116</v>
      </c>
      <c r="L139" s="25"/>
      <c r="N139" s="125"/>
      <c r="Z139" s="25"/>
      <c r="AE139" s="36"/>
      <c r="AI139" s="25"/>
      <c r="AJ139" s="11" t="s">
        <v>27</v>
      </c>
      <c r="AK139" s="17" t="s">
        <v>238</v>
      </c>
      <c r="AL139" s="17">
        <v>2</v>
      </c>
      <c r="AM139" s="20" t="s">
        <v>427</v>
      </c>
      <c r="AN139" s="17" t="s">
        <v>44</v>
      </c>
      <c r="AO139" s="17" t="s">
        <v>78</v>
      </c>
      <c r="AP139" s="17" t="s">
        <v>949</v>
      </c>
      <c r="AQ139" s="11" t="s">
        <v>23</v>
      </c>
      <c r="AR139" s="11" t="s">
        <v>23</v>
      </c>
      <c r="AS139" s="17" t="s">
        <v>144</v>
      </c>
      <c r="AT139" s="17" t="s">
        <v>62</v>
      </c>
      <c r="AU139" s="86" t="s">
        <v>170</v>
      </c>
      <c r="AV139" s="11" t="str">
        <f t="shared" ref="AV139:AV148" si="192">MID(LEFT(AU139,FIND(" (",AU139)-1),FIND("/",AU139)+1,LEN(AU139))</f>
        <v>36</v>
      </c>
      <c r="AW139" s="11" t="str">
        <f t="shared" si="185"/>
        <v>94</v>
      </c>
      <c r="AX139" s="11" t="s">
        <v>22</v>
      </c>
      <c r="AY139" s="11" t="s">
        <v>22</v>
      </c>
      <c r="AZ139" s="11" t="s">
        <v>22</v>
      </c>
      <c r="BA139" s="11" t="s">
        <v>22</v>
      </c>
      <c r="BB139" s="11" t="s">
        <v>22</v>
      </c>
      <c r="BC139" s="11">
        <v>36</v>
      </c>
      <c r="BD139" s="58" t="s">
        <v>544</v>
      </c>
      <c r="BE139" s="11" t="str">
        <f t="shared" ref="BE139:BE155" si="193">LEFT(BD139,FIND(" ", BD139)-1)</f>
        <v>806.0</v>
      </c>
      <c r="BF139" s="11" t="str">
        <f t="shared" ref="BF139:BF155" si="194">MID(LEFT(BD139,FIND("–",BD139)-1),FIND("(",BD139)+1,LEN(BD139))</f>
        <v>528.2</v>
      </c>
      <c r="BG139" s="11" t="str">
        <f t="shared" ref="BG139:BG155" si="195">MID(LEFT(BD139,FIND(")",BD139)-1),FIND("–",BD139)+1,LEN(BD139))</f>
        <v>1,229.9</v>
      </c>
      <c r="BH139" s="11" t="s">
        <v>22</v>
      </c>
      <c r="BI139" s="25" t="s">
        <v>22</v>
      </c>
      <c r="BJ139" s="11" t="s">
        <v>22</v>
      </c>
      <c r="BK139" s="11" t="s">
        <v>22</v>
      </c>
      <c r="BL139" s="11" t="s">
        <v>22</v>
      </c>
      <c r="BM139" s="11">
        <v>17</v>
      </c>
      <c r="BN139" s="11" t="s">
        <v>547</v>
      </c>
      <c r="BO139" s="11" t="str">
        <f t="shared" si="186"/>
        <v>1,444.7</v>
      </c>
      <c r="BP139" s="11" t="str">
        <f t="shared" si="187"/>
        <v>882.8</v>
      </c>
      <c r="BQ139" s="11" t="str">
        <f t="shared" si="188"/>
        <v>2,364.3</v>
      </c>
      <c r="BR139" s="17" t="s">
        <v>348</v>
      </c>
      <c r="BS139" s="11" t="str">
        <f t="shared" ref="BS139:BS149" si="196">MID(LEFT(BR139,FIND("%",BR139)-1),FIND("(",BR139)+1,LEN(BR139))</f>
        <v>100</v>
      </c>
      <c r="BT139" s="11" t="s">
        <v>22</v>
      </c>
      <c r="BU139" s="11" t="s">
        <v>22</v>
      </c>
      <c r="BV139" s="11">
        <v>19</v>
      </c>
      <c r="BW139" s="11" t="s">
        <v>197</v>
      </c>
      <c r="BX139" s="11" t="str">
        <f t="shared" si="189"/>
        <v>478.2</v>
      </c>
      <c r="BY139" s="11" t="str">
        <f t="shared" si="190"/>
        <v>259.5</v>
      </c>
      <c r="BZ139" s="11" t="str">
        <f t="shared" si="191"/>
        <v>881.0</v>
      </c>
      <c r="CA139" s="17" t="s">
        <v>350</v>
      </c>
      <c r="CB139" s="11" t="str">
        <f t="shared" ref="CB139:CB149" si="197">MID(LEFT(CA139,FIND("%",CA139)-1),FIND("(",CA139)+1,LEN(CA139))</f>
        <v>89</v>
      </c>
      <c r="CC139" s="11" t="s">
        <v>22</v>
      </c>
      <c r="CD139" s="155"/>
      <c r="CH139" s="155"/>
      <c r="CV139" s="25"/>
      <c r="CW139" s="11" t="s">
        <v>551</v>
      </c>
      <c r="CZ139" s="25"/>
    </row>
    <row r="140" spans="1:105" s="11" customFormat="1">
      <c r="A140" s="11" t="s">
        <v>116</v>
      </c>
      <c r="L140" s="25"/>
      <c r="N140" s="125"/>
      <c r="Z140" s="33"/>
      <c r="AE140" s="36"/>
      <c r="AI140" s="25"/>
      <c r="AJ140" s="11" t="s">
        <v>27</v>
      </c>
      <c r="AK140" s="17" t="s">
        <v>240</v>
      </c>
      <c r="AL140" s="17">
        <v>3</v>
      </c>
      <c r="AM140" s="20" t="s">
        <v>427</v>
      </c>
      <c r="AN140" s="17" t="s">
        <v>44</v>
      </c>
      <c r="AO140" s="17" t="s">
        <v>78</v>
      </c>
      <c r="AP140" s="17" t="s">
        <v>949</v>
      </c>
      <c r="AQ140" s="11" t="s">
        <v>23</v>
      </c>
      <c r="AR140" s="11" t="s">
        <v>23</v>
      </c>
      <c r="AS140" s="17" t="s">
        <v>144</v>
      </c>
      <c r="AT140" s="17" t="s">
        <v>62</v>
      </c>
      <c r="AU140" s="86" t="s">
        <v>171</v>
      </c>
      <c r="AV140" s="11" t="str">
        <f t="shared" si="192"/>
        <v>36</v>
      </c>
      <c r="AW140" s="11" t="str">
        <f t="shared" si="185"/>
        <v>100</v>
      </c>
      <c r="AX140" s="11" t="s">
        <v>22</v>
      </c>
      <c r="AY140" s="11" t="s">
        <v>22</v>
      </c>
      <c r="AZ140" s="11" t="s">
        <v>22</v>
      </c>
      <c r="BA140" s="11" t="s">
        <v>22</v>
      </c>
      <c r="BB140" s="11" t="s">
        <v>22</v>
      </c>
      <c r="BC140" s="11">
        <v>36</v>
      </c>
      <c r="BD140" s="58" t="s">
        <v>545</v>
      </c>
      <c r="BE140" s="11" t="str">
        <f t="shared" si="193"/>
        <v>1,445.8</v>
      </c>
      <c r="BF140" s="11" t="str">
        <f t="shared" si="194"/>
        <v>935.5</v>
      </c>
      <c r="BG140" s="11" t="str">
        <f t="shared" si="195"/>
        <v>2,234.5</v>
      </c>
      <c r="BH140" s="11" t="s">
        <v>22</v>
      </c>
      <c r="BI140" s="25" t="s">
        <v>22</v>
      </c>
      <c r="BJ140" s="11" t="s">
        <v>22</v>
      </c>
      <c r="BK140" s="11" t="s">
        <v>22</v>
      </c>
      <c r="BL140" s="11" t="s">
        <v>22</v>
      </c>
      <c r="BM140" s="11">
        <v>20</v>
      </c>
      <c r="BN140" s="11" t="s">
        <v>548</v>
      </c>
      <c r="BO140" s="11" t="str">
        <f t="shared" si="186"/>
        <v>2,275.9</v>
      </c>
      <c r="BP140" s="11" t="str">
        <f t="shared" si="187"/>
        <v>1,231.3</v>
      </c>
      <c r="BQ140" s="11" t="str">
        <f t="shared" si="188"/>
        <v>4,206.6</v>
      </c>
      <c r="BR140" s="19" t="s">
        <v>349</v>
      </c>
      <c r="BS140" s="11" t="str">
        <f t="shared" si="196"/>
        <v>100</v>
      </c>
      <c r="BT140" s="11" t="s">
        <v>22</v>
      </c>
      <c r="BU140" s="11" t="s">
        <v>22</v>
      </c>
      <c r="BV140" s="11">
        <v>16</v>
      </c>
      <c r="BW140" s="11" t="s">
        <v>549</v>
      </c>
      <c r="BX140" s="11" t="str">
        <f t="shared" si="189"/>
        <v>820.0</v>
      </c>
      <c r="BY140" s="11" t="str">
        <f t="shared" si="190"/>
        <v>473.4</v>
      </c>
      <c r="BZ140" s="11" t="str">
        <f t="shared" si="191"/>
        <v>1,420.5</v>
      </c>
      <c r="CA140" s="19" t="s">
        <v>351</v>
      </c>
      <c r="CB140" s="11" t="str">
        <f t="shared" si="197"/>
        <v>100</v>
      </c>
      <c r="CC140" s="11" t="s">
        <v>22</v>
      </c>
      <c r="CD140" s="155"/>
      <c r="CH140" s="155"/>
      <c r="CV140" s="25"/>
      <c r="CW140" s="11" t="s">
        <v>550</v>
      </c>
      <c r="CZ140" s="25"/>
    </row>
    <row r="141" spans="1:105" s="11" customFormat="1">
      <c r="A141" s="11" t="s">
        <v>116</v>
      </c>
      <c r="L141" s="25"/>
      <c r="N141" s="125"/>
      <c r="Z141" s="25"/>
      <c r="AE141" s="25"/>
      <c r="AI141" s="25"/>
      <c r="AJ141" s="11" t="s">
        <v>27</v>
      </c>
      <c r="AK141" s="17" t="s">
        <v>239</v>
      </c>
      <c r="AL141" s="17">
        <v>1</v>
      </c>
      <c r="AM141" s="20" t="s">
        <v>344</v>
      </c>
      <c r="AN141" s="17" t="s">
        <v>96</v>
      </c>
      <c r="AO141" s="17" t="s">
        <v>78</v>
      </c>
      <c r="AP141" s="17" t="s">
        <v>949</v>
      </c>
      <c r="AQ141" s="11" t="s">
        <v>23</v>
      </c>
      <c r="AR141" s="11" t="s">
        <v>23</v>
      </c>
      <c r="AS141" s="17" t="s">
        <v>144</v>
      </c>
      <c r="AT141" s="17" t="s">
        <v>62</v>
      </c>
      <c r="AU141" s="86" t="s">
        <v>93</v>
      </c>
      <c r="AV141" s="11" t="str">
        <f t="shared" si="192"/>
        <v>36</v>
      </c>
      <c r="AW141" s="11" t="str">
        <f t="shared" si="185"/>
        <v>50</v>
      </c>
      <c r="AX141" s="11" t="s">
        <v>22</v>
      </c>
      <c r="AY141" s="11" t="s">
        <v>22</v>
      </c>
      <c r="AZ141" s="11" t="s">
        <v>22</v>
      </c>
      <c r="BA141" s="11" t="s">
        <v>22</v>
      </c>
      <c r="BB141" s="11" t="s">
        <v>22</v>
      </c>
      <c r="BC141" s="11">
        <v>36</v>
      </c>
      <c r="BD141" s="58" t="s">
        <v>175</v>
      </c>
      <c r="BE141" s="11" t="str">
        <f t="shared" si="193"/>
        <v>14.5</v>
      </c>
      <c r="BF141" s="11" t="str">
        <f t="shared" si="194"/>
        <v>9.6</v>
      </c>
      <c r="BG141" s="11" t="str">
        <f t="shared" si="195"/>
        <v>21.8</v>
      </c>
      <c r="BH141" s="11" t="s">
        <v>22</v>
      </c>
      <c r="BI141" s="25" t="s">
        <v>22</v>
      </c>
      <c r="BJ141" s="11" t="s">
        <v>22</v>
      </c>
      <c r="BK141" s="11" t="s">
        <v>22</v>
      </c>
      <c r="BL141" s="11" t="s">
        <v>22</v>
      </c>
      <c r="BM141" s="11">
        <v>16</v>
      </c>
      <c r="BN141" s="11" t="s">
        <v>198</v>
      </c>
      <c r="BO141" s="11" t="str">
        <f t="shared" si="186"/>
        <v>30.6</v>
      </c>
      <c r="BP141" s="11" t="str">
        <f t="shared" si="187"/>
        <v>16.9</v>
      </c>
      <c r="BQ141" s="11" t="str">
        <f t="shared" si="188"/>
        <v>55.6</v>
      </c>
      <c r="BR141" s="17" t="s">
        <v>352</v>
      </c>
      <c r="BS141" s="11" t="str">
        <f t="shared" si="196"/>
        <v>81</v>
      </c>
      <c r="BT141" s="11" t="s">
        <v>22</v>
      </c>
      <c r="BU141" s="11" t="s">
        <v>22</v>
      </c>
      <c r="BV141" s="11">
        <v>20</v>
      </c>
      <c r="BW141" s="11" t="s">
        <v>201</v>
      </c>
      <c r="BX141" s="11" t="str">
        <f t="shared" si="189"/>
        <v>8.0</v>
      </c>
      <c r="BY141" s="11" t="str">
        <f t="shared" si="190"/>
        <v>5.2</v>
      </c>
      <c r="BZ141" s="11" t="str">
        <f t="shared" si="191"/>
        <v>12.2</v>
      </c>
      <c r="CA141" s="17" t="s">
        <v>355</v>
      </c>
      <c r="CB141" s="11" t="str">
        <f t="shared" si="197"/>
        <v>25</v>
      </c>
      <c r="CC141" s="11" t="s">
        <v>22</v>
      </c>
      <c r="CD141" s="155"/>
      <c r="CH141" s="155"/>
      <c r="CV141" s="25"/>
      <c r="CW141" s="11" t="s">
        <v>610</v>
      </c>
      <c r="CZ141" s="25"/>
    </row>
    <row r="142" spans="1:105" s="11" customFormat="1">
      <c r="A142" s="11" t="s">
        <v>116</v>
      </c>
      <c r="L142" s="25"/>
      <c r="N142" s="125"/>
      <c r="Z142" s="25"/>
      <c r="AE142" s="25"/>
      <c r="AI142" s="25"/>
      <c r="AJ142" s="11" t="s">
        <v>27</v>
      </c>
      <c r="AK142" s="17" t="s">
        <v>238</v>
      </c>
      <c r="AL142" s="17">
        <v>2</v>
      </c>
      <c r="AM142" s="20" t="s">
        <v>344</v>
      </c>
      <c r="AN142" s="17" t="s">
        <v>96</v>
      </c>
      <c r="AO142" s="17" t="s">
        <v>78</v>
      </c>
      <c r="AP142" s="17" t="s">
        <v>949</v>
      </c>
      <c r="AQ142" s="11" t="s">
        <v>23</v>
      </c>
      <c r="AR142" s="11" t="s">
        <v>23</v>
      </c>
      <c r="AS142" s="17" t="s">
        <v>144</v>
      </c>
      <c r="AT142" s="17" t="s">
        <v>62</v>
      </c>
      <c r="AU142" s="86" t="s">
        <v>93</v>
      </c>
      <c r="AV142" s="11" t="str">
        <f t="shared" si="192"/>
        <v>36</v>
      </c>
      <c r="AW142" s="11" t="str">
        <f t="shared" si="185"/>
        <v>50</v>
      </c>
      <c r="AX142" s="11" t="s">
        <v>22</v>
      </c>
      <c r="AY142" s="11" t="s">
        <v>22</v>
      </c>
      <c r="AZ142" s="11" t="s">
        <v>22</v>
      </c>
      <c r="BA142" s="11" t="s">
        <v>22</v>
      </c>
      <c r="BB142" s="11" t="s">
        <v>22</v>
      </c>
      <c r="BC142" s="11">
        <v>36</v>
      </c>
      <c r="BD142" s="58" t="s">
        <v>101</v>
      </c>
      <c r="BE142" s="11" t="str">
        <f t="shared" si="193"/>
        <v>16.2</v>
      </c>
      <c r="BF142" s="11" t="str">
        <f t="shared" si="194"/>
        <v>10.4</v>
      </c>
      <c r="BG142" s="11" t="str">
        <f t="shared" si="195"/>
        <v>25.2</v>
      </c>
      <c r="BH142" s="11" t="s">
        <v>22</v>
      </c>
      <c r="BI142" s="25" t="s">
        <v>22</v>
      </c>
      <c r="BJ142" s="11" t="s">
        <v>22</v>
      </c>
      <c r="BK142" s="11" t="s">
        <v>22</v>
      </c>
      <c r="BL142" s="11" t="s">
        <v>22</v>
      </c>
      <c r="BM142" s="11">
        <v>17</v>
      </c>
      <c r="BN142" s="11" t="s">
        <v>199</v>
      </c>
      <c r="BO142" s="11" t="str">
        <f t="shared" si="186"/>
        <v>27.8</v>
      </c>
      <c r="BP142" s="11" t="str">
        <f t="shared" si="187"/>
        <v>14.6</v>
      </c>
      <c r="BQ142" s="11" t="str">
        <f t="shared" si="188"/>
        <v>53.0</v>
      </c>
      <c r="BR142" s="17" t="s">
        <v>353</v>
      </c>
      <c r="BS142" s="11" t="str">
        <f t="shared" si="196"/>
        <v>65</v>
      </c>
      <c r="BT142" s="11" t="s">
        <v>22</v>
      </c>
      <c r="BU142" s="11" t="s">
        <v>22</v>
      </c>
      <c r="BV142" s="11">
        <v>19</v>
      </c>
      <c r="BW142" s="11" t="s">
        <v>202</v>
      </c>
      <c r="BX142" s="11" t="str">
        <f t="shared" si="189"/>
        <v>10.0</v>
      </c>
      <c r="BY142" s="11" t="str">
        <f t="shared" si="190"/>
        <v>5.6</v>
      </c>
      <c r="BZ142" s="11" t="str">
        <f t="shared" si="191"/>
        <v>17.7</v>
      </c>
      <c r="CA142" s="17" t="s">
        <v>356</v>
      </c>
      <c r="CB142" s="11" t="str">
        <f t="shared" si="197"/>
        <v>37</v>
      </c>
      <c r="CC142" s="11" t="s">
        <v>22</v>
      </c>
      <c r="CD142" s="155"/>
      <c r="CH142" s="155"/>
      <c r="CV142" s="25"/>
      <c r="CZ142" s="25"/>
    </row>
    <row r="143" spans="1:105" s="11" customFormat="1">
      <c r="A143" s="11" t="s">
        <v>116</v>
      </c>
      <c r="L143" s="25"/>
      <c r="N143" s="125"/>
      <c r="Z143" s="25"/>
      <c r="AE143" s="36"/>
      <c r="AI143" s="25"/>
      <c r="AJ143" s="11" t="s">
        <v>27</v>
      </c>
      <c r="AK143" s="17" t="s">
        <v>240</v>
      </c>
      <c r="AL143" s="17">
        <v>3</v>
      </c>
      <c r="AM143" s="20" t="s">
        <v>344</v>
      </c>
      <c r="AN143" s="17" t="s">
        <v>96</v>
      </c>
      <c r="AO143" s="17" t="s">
        <v>78</v>
      </c>
      <c r="AP143" s="17" t="s">
        <v>949</v>
      </c>
      <c r="AQ143" s="11" t="s">
        <v>23</v>
      </c>
      <c r="AR143" s="11" t="s">
        <v>23</v>
      </c>
      <c r="AS143" s="17" t="s">
        <v>144</v>
      </c>
      <c r="AT143" s="17" t="s">
        <v>62</v>
      </c>
      <c r="AU143" s="86" t="s">
        <v>100</v>
      </c>
      <c r="AV143" s="11" t="str">
        <f t="shared" si="192"/>
        <v>36</v>
      </c>
      <c r="AW143" s="11" t="str">
        <f t="shared" si="185"/>
        <v>75</v>
      </c>
      <c r="AX143" s="11" t="s">
        <v>22</v>
      </c>
      <c r="AY143" s="11" t="s">
        <v>22</v>
      </c>
      <c r="AZ143" s="11" t="s">
        <v>22</v>
      </c>
      <c r="BA143" s="11" t="s">
        <v>22</v>
      </c>
      <c r="BB143" s="11" t="s">
        <v>22</v>
      </c>
      <c r="BC143" s="11">
        <v>36</v>
      </c>
      <c r="BD143" s="58" t="s">
        <v>102</v>
      </c>
      <c r="BE143" s="11" t="str">
        <f t="shared" si="193"/>
        <v>34.0</v>
      </c>
      <c r="BF143" s="11" t="str">
        <f t="shared" si="194"/>
        <v>22.6</v>
      </c>
      <c r="BG143" s="11" t="str">
        <f t="shared" si="195"/>
        <v>50.1</v>
      </c>
      <c r="BH143" s="11" t="s">
        <v>22</v>
      </c>
      <c r="BI143" s="25" t="s">
        <v>22</v>
      </c>
      <c r="BJ143" s="11" t="s">
        <v>22</v>
      </c>
      <c r="BK143" s="11" t="s">
        <v>22</v>
      </c>
      <c r="BL143" s="11" t="s">
        <v>22</v>
      </c>
      <c r="BM143" s="11">
        <v>20</v>
      </c>
      <c r="BN143" s="11" t="s">
        <v>200</v>
      </c>
      <c r="BO143" s="11" t="str">
        <f t="shared" si="186"/>
        <v>50.2</v>
      </c>
      <c r="BP143" s="11" t="str">
        <f t="shared" si="187"/>
        <v>30.0</v>
      </c>
      <c r="BQ143" s="11" t="str">
        <f t="shared" si="188"/>
        <v>84.0</v>
      </c>
      <c r="BR143" s="17" t="s">
        <v>354</v>
      </c>
      <c r="BS143" s="11" t="str">
        <f t="shared" si="196"/>
        <v>85</v>
      </c>
      <c r="BT143" s="11" t="s">
        <v>22</v>
      </c>
      <c r="BU143" s="11" t="s">
        <v>22</v>
      </c>
      <c r="BV143" s="11">
        <v>16</v>
      </c>
      <c r="BW143" s="11" t="s">
        <v>203</v>
      </c>
      <c r="BX143" s="11" t="str">
        <f t="shared" si="189"/>
        <v>20.8</v>
      </c>
      <c r="BY143" s="11" t="str">
        <f t="shared" si="190"/>
        <v>11.2</v>
      </c>
      <c r="BZ143" s="11" t="str">
        <f t="shared" si="191"/>
        <v>38.7</v>
      </c>
      <c r="CA143" s="17" t="s">
        <v>357</v>
      </c>
      <c r="CB143" s="11" t="str">
        <f t="shared" si="197"/>
        <v>63</v>
      </c>
      <c r="CC143" s="11" t="s">
        <v>22</v>
      </c>
      <c r="CD143" s="155"/>
      <c r="CH143" s="155"/>
      <c r="CV143" s="25"/>
      <c r="CZ143" s="25"/>
    </row>
    <row r="144" spans="1:105" s="11" customFormat="1">
      <c r="A144" s="11" t="s">
        <v>116</v>
      </c>
      <c r="L144" s="25"/>
      <c r="N144" s="125"/>
      <c r="Z144" s="25"/>
      <c r="AE144" s="25"/>
      <c r="AI144" s="25"/>
      <c r="AJ144" s="11" t="s">
        <v>27</v>
      </c>
      <c r="AK144" s="17" t="s">
        <v>239</v>
      </c>
      <c r="AL144" s="17">
        <v>1</v>
      </c>
      <c r="AM144" s="20" t="s">
        <v>55</v>
      </c>
      <c r="AN144" s="17" t="s">
        <v>95</v>
      </c>
      <c r="AO144" s="17" t="s">
        <v>78</v>
      </c>
      <c r="AP144" s="17" t="s">
        <v>949</v>
      </c>
      <c r="AQ144" s="11" t="s">
        <v>23</v>
      </c>
      <c r="AR144" s="11" t="s">
        <v>23</v>
      </c>
      <c r="AS144" s="17" t="s">
        <v>144</v>
      </c>
      <c r="AT144" s="17" t="s">
        <v>62</v>
      </c>
      <c r="AU144" s="86" t="s">
        <v>94</v>
      </c>
      <c r="AV144" s="11" t="str">
        <f t="shared" si="192"/>
        <v>36</v>
      </c>
      <c r="AW144" s="11" t="str">
        <f t="shared" si="185"/>
        <v>58</v>
      </c>
      <c r="AX144" s="11" t="s">
        <v>22</v>
      </c>
      <c r="AY144" s="11" t="s">
        <v>22</v>
      </c>
      <c r="AZ144" s="11" t="s">
        <v>22</v>
      </c>
      <c r="BA144" s="11" t="s">
        <v>22</v>
      </c>
      <c r="BB144" s="11" t="s">
        <v>22</v>
      </c>
      <c r="BC144" s="11">
        <v>36</v>
      </c>
      <c r="BD144" s="58" t="s">
        <v>176</v>
      </c>
      <c r="BE144" s="11" t="str">
        <f t="shared" si="193"/>
        <v>29.8</v>
      </c>
      <c r="BF144" s="11" t="str">
        <f t="shared" si="194"/>
        <v>18.4</v>
      </c>
      <c r="BG144" s="11" t="str">
        <f t="shared" si="195"/>
        <v>48.1</v>
      </c>
      <c r="BH144" s="11" t="s">
        <v>22</v>
      </c>
      <c r="BI144" s="25" t="s">
        <v>22</v>
      </c>
      <c r="BJ144" s="11" t="s">
        <v>22</v>
      </c>
      <c r="BK144" s="11" t="s">
        <v>22</v>
      </c>
      <c r="BL144" s="11" t="s">
        <v>22</v>
      </c>
      <c r="BM144" s="11">
        <v>16</v>
      </c>
      <c r="BN144" s="11" t="s">
        <v>204</v>
      </c>
      <c r="BO144" s="11" t="str">
        <f t="shared" si="186"/>
        <v>61.2</v>
      </c>
      <c r="BP144" s="11" t="str">
        <f t="shared" si="187"/>
        <v>31.4</v>
      </c>
      <c r="BQ144" s="11" t="str">
        <f t="shared" si="188"/>
        <v>119.3</v>
      </c>
      <c r="BR144" s="17" t="s">
        <v>352</v>
      </c>
      <c r="BS144" s="11" t="str">
        <f t="shared" si="196"/>
        <v>81</v>
      </c>
      <c r="BT144" s="11" t="s">
        <v>22</v>
      </c>
      <c r="BU144" s="11" t="s">
        <v>22</v>
      </c>
      <c r="BV144" s="11">
        <v>20</v>
      </c>
      <c r="BW144" s="11" t="s">
        <v>207</v>
      </c>
      <c r="BX144" s="11" t="str">
        <f t="shared" si="189"/>
        <v>16.8</v>
      </c>
      <c r="BY144" s="11" t="str">
        <f t="shared" si="190"/>
        <v>9.1</v>
      </c>
      <c r="BZ144" s="11" t="str">
        <f t="shared" si="191"/>
        <v>30.7</v>
      </c>
      <c r="CA144" s="17" t="s">
        <v>360</v>
      </c>
      <c r="CB144" s="11" t="str">
        <f t="shared" si="197"/>
        <v>40</v>
      </c>
      <c r="CC144" s="11" t="s">
        <v>22</v>
      </c>
      <c r="CD144" s="155"/>
      <c r="CH144" s="155"/>
      <c r="CV144" s="25"/>
      <c r="CZ144" s="25"/>
    </row>
    <row r="145" spans="1:105" s="11" customFormat="1">
      <c r="A145" s="11" t="s">
        <v>116</v>
      </c>
      <c r="L145" s="25"/>
      <c r="N145" s="125"/>
      <c r="Z145" s="25"/>
      <c r="AE145" s="25"/>
      <c r="AI145" s="25"/>
      <c r="AJ145" s="11" t="s">
        <v>27</v>
      </c>
      <c r="AK145" s="17" t="s">
        <v>238</v>
      </c>
      <c r="AL145" s="17">
        <v>2</v>
      </c>
      <c r="AM145" s="20" t="s">
        <v>55</v>
      </c>
      <c r="AN145" s="17" t="s">
        <v>95</v>
      </c>
      <c r="AO145" s="17" t="s">
        <v>78</v>
      </c>
      <c r="AP145" s="17" t="s">
        <v>949</v>
      </c>
      <c r="AQ145" s="11" t="s">
        <v>23</v>
      </c>
      <c r="AR145" s="11" t="s">
        <v>23</v>
      </c>
      <c r="AS145" s="17" t="s">
        <v>144</v>
      </c>
      <c r="AT145" s="17" t="s">
        <v>62</v>
      </c>
      <c r="AU145" s="86" t="s">
        <v>97</v>
      </c>
      <c r="AV145" s="11" t="str">
        <f t="shared" si="192"/>
        <v>36</v>
      </c>
      <c r="AW145" s="11" t="str">
        <f t="shared" si="185"/>
        <v>53</v>
      </c>
      <c r="AX145" s="11" t="s">
        <v>22</v>
      </c>
      <c r="AY145" s="11" t="s">
        <v>22</v>
      </c>
      <c r="AZ145" s="11" t="s">
        <v>22</v>
      </c>
      <c r="BA145" s="11" t="s">
        <v>22</v>
      </c>
      <c r="BB145" s="11" t="s">
        <v>22</v>
      </c>
      <c r="BC145" s="11">
        <v>36</v>
      </c>
      <c r="BD145" s="58" t="s">
        <v>177</v>
      </c>
      <c r="BE145" s="11" t="str">
        <f t="shared" si="193"/>
        <v>27.3</v>
      </c>
      <c r="BF145" s="11" t="str">
        <f t="shared" si="194"/>
        <v>16.9</v>
      </c>
      <c r="BG145" s="11" t="str">
        <f t="shared" si="195"/>
        <v>44.3</v>
      </c>
      <c r="BH145" s="11" t="s">
        <v>22</v>
      </c>
      <c r="BI145" s="25" t="s">
        <v>22</v>
      </c>
      <c r="BJ145" s="11" t="s">
        <v>22</v>
      </c>
      <c r="BK145" s="11" t="s">
        <v>22</v>
      </c>
      <c r="BL145" s="11" t="s">
        <v>22</v>
      </c>
      <c r="BM145" s="11">
        <v>17</v>
      </c>
      <c r="BN145" s="11" t="s">
        <v>205</v>
      </c>
      <c r="BO145" s="11" t="str">
        <f t="shared" si="186"/>
        <v>45.5</v>
      </c>
      <c r="BP145" s="11" t="str">
        <f t="shared" si="187"/>
        <v>23.4</v>
      </c>
      <c r="BQ145" s="11" t="str">
        <f t="shared" si="188"/>
        <v>88.7</v>
      </c>
      <c r="BR145" s="17" t="s">
        <v>358</v>
      </c>
      <c r="BS145" s="11" t="str">
        <f t="shared" si="196"/>
        <v>71</v>
      </c>
      <c r="BT145" s="11" t="s">
        <v>22</v>
      </c>
      <c r="BU145" s="11" t="s">
        <v>22</v>
      </c>
      <c r="BV145" s="11">
        <v>19</v>
      </c>
      <c r="BW145" s="11" t="s">
        <v>208</v>
      </c>
      <c r="BX145" s="11" t="str">
        <f t="shared" si="189"/>
        <v>17.3</v>
      </c>
      <c r="BY145" s="11" t="str">
        <f t="shared" si="190"/>
        <v>8.8</v>
      </c>
      <c r="BZ145" s="11" t="str">
        <f t="shared" si="191"/>
        <v>34.2</v>
      </c>
      <c r="CA145" s="17" t="s">
        <v>356</v>
      </c>
      <c r="CB145" s="10" t="str">
        <f t="shared" si="197"/>
        <v>37</v>
      </c>
      <c r="CC145" s="11" t="s">
        <v>22</v>
      </c>
      <c r="CD145" s="155"/>
      <c r="CH145" s="155"/>
      <c r="CV145" s="25"/>
      <c r="CZ145" s="25"/>
    </row>
    <row r="146" spans="1:105" s="11" customFormat="1">
      <c r="A146" s="11" t="s">
        <v>116</v>
      </c>
      <c r="L146" s="25"/>
      <c r="N146" s="125"/>
      <c r="Z146" s="25"/>
      <c r="AE146" s="36"/>
      <c r="AI146" s="25"/>
      <c r="AJ146" s="11" t="s">
        <v>27</v>
      </c>
      <c r="AK146" s="17" t="s">
        <v>240</v>
      </c>
      <c r="AL146" s="17">
        <v>3</v>
      </c>
      <c r="AM146" s="20" t="s">
        <v>55</v>
      </c>
      <c r="AN146" s="17" t="s">
        <v>95</v>
      </c>
      <c r="AO146" s="17" t="s">
        <v>78</v>
      </c>
      <c r="AP146" s="17" t="s">
        <v>949</v>
      </c>
      <c r="AQ146" s="11" t="s">
        <v>23</v>
      </c>
      <c r="AR146" s="11" t="s">
        <v>23</v>
      </c>
      <c r="AS146" s="17" t="s">
        <v>144</v>
      </c>
      <c r="AT146" s="17" t="s">
        <v>62</v>
      </c>
      <c r="AU146" s="86" t="s">
        <v>98</v>
      </c>
      <c r="AV146" s="20" t="str">
        <f t="shared" si="192"/>
        <v>36</v>
      </c>
      <c r="AW146" s="20" t="str">
        <f t="shared" si="185"/>
        <v>69</v>
      </c>
      <c r="AX146" s="20" t="s">
        <v>22</v>
      </c>
      <c r="AY146" s="11" t="s">
        <v>22</v>
      </c>
      <c r="AZ146" s="11" t="s">
        <v>22</v>
      </c>
      <c r="BA146" s="11" t="s">
        <v>22</v>
      </c>
      <c r="BB146" s="11" t="s">
        <v>22</v>
      </c>
      <c r="BC146" s="11">
        <v>36</v>
      </c>
      <c r="BD146" s="58" t="s">
        <v>99</v>
      </c>
      <c r="BE146" s="11" t="str">
        <f t="shared" si="193"/>
        <v>45.6</v>
      </c>
      <c r="BF146" s="11" t="str">
        <f t="shared" si="194"/>
        <v>28.4</v>
      </c>
      <c r="BG146" s="11" t="str">
        <f t="shared" si="195"/>
        <v>73.0</v>
      </c>
      <c r="BH146" s="11" t="s">
        <v>22</v>
      </c>
      <c r="BI146" s="25" t="s">
        <v>22</v>
      </c>
      <c r="BJ146" s="11" t="s">
        <v>22</v>
      </c>
      <c r="BK146" s="11" t="s">
        <v>22</v>
      </c>
      <c r="BL146" s="11" t="s">
        <v>22</v>
      </c>
      <c r="BM146" s="11">
        <v>20</v>
      </c>
      <c r="BN146" s="11" t="s">
        <v>206</v>
      </c>
      <c r="BO146" s="11" t="str">
        <f t="shared" si="186"/>
        <v>63.8</v>
      </c>
      <c r="BP146" s="11" t="str">
        <f t="shared" si="187"/>
        <v>34.4</v>
      </c>
      <c r="BQ146" s="11" t="str">
        <f t="shared" si="188"/>
        <v>118.5</v>
      </c>
      <c r="BR146" s="17" t="s">
        <v>359</v>
      </c>
      <c r="BS146" s="11" t="str">
        <f t="shared" si="196"/>
        <v>80</v>
      </c>
      <c r="BT146" s="11" t="s">
        <v>22</v>
      </c>
      <c r="BU146" s="11" t="s">
        <v>22</v>
      </c>
      <c r="BV146" s="11">
        <v>16</v>
      </c>
      <c r="BW146" s="11" t="s">
        <v>209</v>
      </c>
      <c r="BX146" s="11" t="str">
        <f t="shared" si="189"/>
        <v>29.9</v>
      </c>
      <c r="BY146" s="11" t="str">
        <f t="shared" si="190"/>
        <v>14.1</v>
      </c>
      <c r="BZ146" s="11" t="str">
        <f t="shared" si="191"/>
        <v>63.3</v>
      </c>
      <c r="CA146" s="17" t="s">
        <v>361</v>
      </c>
      <c r="CB146" s="10" t="str">
        <f t="shared" si="197"/>
        <v>56</v>
      </c>
      <c r="CC146" s="11" t="s">
        <v>22</v>
      </c>
      <c r="CD146" s="155"/>
      <c r="CH146" s="155"/>
      <c r="CV146" s="25"/>
      <c r="CZ146" s="25"/>
    </row>
    <row r="147" spans="1:105" s="11" customFormat="1">
      <c r="A147" s="11" t="s">
        <v>116</v>
      </c>
      <c r="L147" s="25"/>
      <c r="N147" s="125"/>
      <c r="Z147" s="25"/>
      <c r="AE147" s="25"/>
      <c r="AI147" s="25"/>
      <c r="AJ147" s="17" t="s">
        <v>60</v>
      </c>
      <c r="AK147" s="17" t="s">
        <v>239</v>
      </c>
      <c r="AL147" s="17">
        <v>1</v>
      </c>
      <c r="AM147" s="20" t="s">
        <v>552</v>
      </c>
      <c r="AN147" s="17" t="s">
        <v>556</v>
      </c>
      <c r="AO147" s="17" t="s">
        <v>564</v>
      </c>
      <c r="AP147" s="17" t="s">
        <v>950</v>
      </c>
      <c r="AQ147" s="11" t="s">
        <v>24</v>
      </c>
      <c r="AR147" s="11" t="s">
        <v>23</v>
      </c>
      <c r="AS147" s="17" t="s">
        <v>144</v>
      </c>
      <c r="AT147" s="17" t="s">
        <v>133</v>
      </c>
      <c r="AU147" s="89" t="s">
        <v>555</v>
      </c>
      <c r="AV147" s="20" t="str">
        <f t="shared" si="192"/>
        <v>36</v>
      </c>
      <c r="AW147" s="20" t="str">
        <f t="shared" si="185"/>
        <v>78</v>
      </c>
      <c r="AX147" s="20">
        <v>36</v>
      </c>
      <c r="AY147" s="58" t="s">
        <v>80</v>
      </c>
      <c r="AZ147" s="11" t="str">
        <f>LEFT(AY147,FIND(" ", AY147)-1)</f>
        <v>1</v>
      </c>
      <c r="BA147" s="11" t="str">
        <f>MID(LEFT(AY147,FIND("–",AY147)-1),FIND("(",AY147)+1,LEN(AY147))</f>
        <v>1</v>
      </c>
      <c r="BB147" s="11" t="str">
        <f>MID(LEFT(AY147,FIND(")",AY147)-1),FIND("–",AY147)+1,LEN(AY147))</f>
        <v>1</v>
      </c>
      <c r="BC147" s="20">
        <v>36</v>
      </c>
      <c r="BD147" s="50" t="s">
        <v>172</v>
      </c>
      <c r="BE147" s="20" t="str">
        <f t="shared" si="193"/>
        <v>14</v>
      </c>
      <c r="BF147" s="20" t="str">
        <f t="shared" si="194"/>
        <v>9</v>
      </c>
      <c r="BG147" s="20" t="str">
        <f t="shared" si="195"/>
        <v>23</v>
      </c>
      <c r="BH147" s="11" t="s">
        <v>22</v>
      </c>
      <c r="BI147" s="25" t="s">
        <v>22</v>
      </c>
      <c r="BJ147" s="11" t="s">
        <v>22</v>
      </c>
      <c r="BK147" s="11" t="s">
        <v>22</v>
      </c>
      <c r="BL147" s="11" t="s">
        <v>22</v>
      </c>
      <c r="BM147" s="11">
        <v>16</v>
      </c>
      <c r="BN147" s="15" t="s">
        <v>210</v>
      </c>
      <c r="BO147" s="10" t="str">
        <f t="shared" si="186"/>
        <v>36</v>
      </c>
      <c r="BP147" s="10" t="str">
        <f t="shared" si="187"/>
        <v>22</v>
      </c>
      <c r="BQ147" s="10" t="str">
        <f t="shared" si="188"/>
        <v>58</v>
      </c>
      <c r="BR147" s="15" t="s">
        <v>351</v>
      </c>
      <c r="BS147" s="10" t="str">
        <f t="shared" si="196"/>
        <v>100</v>
      </c>
      <c r="BT147" s="11" t="s">
        <v>22</v>
      </c>
      <c r="BU147" s="11" t="s">
        <v>22</v>
      </c>
      <c r="BV147" s="11">
        <v>20</v>
      </c>
      <c r="BW147" s="15" t="s">
        <v>213</v>
      </c>
      <c r="BX147" s="10" t="str">
        <f t="shared" si="189"/>
        <v>6</v>
      </c>
      <c r="BY147" s="10" t="str">
        <f t="shared" si="190"/>
        <v>3</v>
      </c>
      <c r="BZ147" s="10" t="str">
        <f t="shared" si="191"/>
        <v>13</v>
      </c>
      <c r="CA147" s="51" t="s">
        <v>363</v>
      </c>
      <c r="CB147" s="10" t="str">
        <f t="shared" si="197"/>
        <v>60</v>
      </c>
      <c r="CC147" s="11" t="s">
        <v>22</v>
      </c>
      <c r="CD147" s="155"/>
      <c r="CH147" s="155"/>
      <c r="CV147" s="25"/>
      <c r="CZ147" s="25"/>
    </row>
    <row r="148" spans="1:105" s="11" customFormat="1">
      <c r="A148" s="11" t="s">
        <v>116</v>
      </c>
      <c r="L148" s="25"/>
      <c r="N148" s="125"/>
      <c r="Z148" s="25"/>
      <c r="AE148" s="36"/>
      <c r="AI148" s="25"/>
      <c r="AJ148" s="11" t="s">
        <v>60</v>
      </c>
      <c r="AK148" s="17" t="s">
        <v>238</v>
      </c>
      <c r="AL148" s="11">
        <v>2</v>
      </c>
      <c r="AM148" s="20" t="s">
        <v>552</v>
      </c>
      <c r="AN148" s="17" t="s">
        <v>556</v>
      </c>
      <c r="AO148" s="17" t="s">
        <v>564</v>
      </c>
      <c r="AP148" s="17" t="s">
        <v>950</v>
      </c>
      <c r="AQ148" s="11" t="s">
        <v>24</v>
      </c>
      <c r="AR148" s="11" t="s">
        <v>23</v>
      </c>
      <c r="AS148" s="17" t="s">
        <v>144</v>
      </c>
      <c r="AT148" s="17" t="s">
        <v>133</v>
      </c>
      <c r="AU148" s="89" t="s">
        <v>179</v>
      </c>
      <c r="AV148" s="20" t="str">
        <f t="shared" si="192"/>
        <v>36</v>
      </c>
      <c r="AW148" s="20" t="str">
        <f t="shared" si="185"/>
        <v>92</v>
      </c>
      <c r="AX148" s="20">
        <v>36</v>
      </c>
      <c r="AY148" s="58" t="s">
        <v>80</v>
      </c>
      <c r="AZ148" s="11" t="str">
        <f t="shared" ref="AZ148:AZ155" si="198">LEFT(AY148,FIND(" ", AY148)-1)</f>
        <v>1</v>
      </c>
      <c r="BA148" s="11" t="str">
        <f t="shared" ref="BA148:BA155" si="199">MID(LEFT(AY148,FIND("–",AY148)-1),FIND("(",AY148)+1,LEN(AY148))</f>
        <v>1</v>
      </c>
      <c r="BB148" s="11" t="str">
        <f t="shared" ref="BB148:BB155" si="200">MID(LEFT(AY148,FIND(")",AY148)-1),FIND("–",AY148)+1,LEN(AY148))</f>
        <v>1</v>
      </c>
      <c r="BC148" s="20">
        <v>36</v>
      </c>
      <c r="BD148" s="50" t="s">
        <v>178</v>
      </c>
      <c r="BE148" s="20" t="str">
        <f t="shared" si="193"/>
        <v>18</v>
      </c>
      <c r="BF148" s="20" t="str">
        <f t="shared" si="194"/>
        <v>13</v>
      </c>
      <c r="BG148" s="20" t="str">
        <f t="shared" si="195"/>
        <v>24</v>
      </c>
      <c r="BH148" s="11" t="s">
        <v>22</v>
      </c>
      <c r="BI148" s="25" t="s">
        <v>22</v>
      </c>
      <c r="BJ148" s="11" t="s">
        <v>22</v>
      </c>
      <c r="BK148" s="11" t="s">
        <v>22</v>
      </c>
      <c r="BL148" s="11" t="s">
        <v>22</v>
      </c>
      <c r="BM148" s="11">
        <v>17</v>
      </c>
      <c r="BN148" s="15" t="s">
        <v>211</v>
      </c>
      <c r="BO148" s="10" t="str">
        <f t="shared" ref="BO148:BO155" si="201">LEFT(BN148,FIND(" ", BN148)-1)</f>
        <v>30</v>
      </c>
      <c r="BP148" s="10" t="str">
        <f t="shared" ref="BP148:BP155" si="202">MID(LEFT(BN148,FIND("–",BN148)-1),FIND("(",BN148)+1,LEN(BN148))</f>
        <v>19</v>
      </c>
      <c r="BQ148" s="10" t="str">
        <f t="shared" ref="BQ148:BQ155" si="203">MID(LEFT(BN148,FIND(")",BN148)-1),FIND("–",BN148)+1,LEN(BN148))</f>
        <v>47</v>
      </c>
      <c r="BR148" s="15" t="s">
        <v>348</v>
      </c>
      <c r="BS148" s="10" t="str">
        <f t="shared" si="196"/>
        <v>100</v>
      </c>
      <c r="BT148" s="11" t="s">
        <v>22</v>
      </c>
      <c r="BU148" s="11" t="s">
        <v>22</v>
      </c>
      <c r="BV148" s="11">
        <v>19</v>
      </c>
      <c r="BW148" s="15" t="s">
        <v>214</v>
      </c>
      <c r="BX148" s="10" t="str">
        <f t="shared" ref="BX148:BX155" si="204">LEFT(BW148,FIND(" ", BW148)-1)</f>
        <v>11</v>
      </c>
      <c r="BY148" s="10" t="str">
        <f t="shared" ref="BY148:BY155" si="205">MID(LEFT(BW148,FIND("–",BW148)-1),FIND("(",BW148)+1,LEN(BW148))</f>
        <v>7</v>
      </c>
      <c r="BZ148" s="10" t="str">
        <f t="shared" ref="BZ148:BZ155" si="206">MID(LEFT(BW148,FIND(")",BW148)-1),FIND("–",BW148)+1,LEN(BW148))</f>
        <v>17</v>
      </c>
      <c r="CA148" s="50" t="s">
        <v>364</v>
      </c>
      <c r="CB148" s="10" t="str">
        <f t="shared" si="197"/>
        <v>84</v>
      </c>
      <c r="CC148" s="11" t="s">
        <v>22</v>
      </c>
      <c r="CD148" s="155"/>
      <c r="CH148" s="155"/>
      <c r="CV148" s="25"/>
      <c r="CZ148" s="25"/>
    </row>
    <row r="149" spans="1:105" s="11" customFormat="1" ht="16" customHeight="1">
      <c r="A149" s="11" t="s">
        <v>116</v>
      </c>
      <c r="L149" s="25"/>
      <c r="N149" s="125"/>
      <c r="Z149" s="25"/>
      <c r="AE149" s="36"/>
      <c r="AI149" s="25"/>
      <c r="AJ149" s="11" t="s">
        <v>60</v>
      </c>
      <c r="AK149" s="17" t="s">
        <v>240</v>
      </c>
      <c r="AL149" s="11">
        <v>3</v>
      </c>
      <c r="AM149" s="17" t="s">
        <v>552</v>
      </c>
      <c r="AN149" s="17" t="s">
        <v>556</v>
      </c>
      <c r="AO149" s="17" t="s">
        <v>564</v>
      </c>
      <c r="AP149" s="17" t="s">
        <v>950</v>
      </c>
      <c r="AQ149" s="11" t="s">
        <v>24</v>
      </c>
      <c r="AR149" s="11" t="s">
        <v>23</v>
      </c>
      <c r="AS149" s="17" t="s">
        <v>144</v>
      </c>
      <c r="AT149" s="17" t="s">
        <v>133</v>
      </c>
      <c r="AU149" s="89" t="s">
        <v>169</v>
      </c>
      <c r="AV149" s="20" t="str">
        <f>MID(LEFT(AU149,FIND(" (",AU149)-1),FIND("/",AU149)+1,LEN(AU149))</f>
        <v>36</v>
      </c>
      <c r="AW149" s="20" t="str">
        <f t="shared" si="185"/>
        <v>97</v>
      </c>
      <c r="AX149" s="20">
        <v>36</v>
      </c>
      <c r="AY149" s="58" t="s">
        <v>80</v>
      </c>
      <c r="AZ149" s="11" t="str">
        <f t="shared" si="198"/>
        <v>1</v>
      </c>
      <c r="BA149" s="11" t="str">
        <f t="shared" si="199"/>
        <v>1</v>
      </c>
      <c r="BB149" s="11" t="str">
        <f t="shared" si="200"/>
        <v>1</v>
      </c>
      <c r="BC149" s="20">
        <v>36</v>
      </c>
      <c r="BD149" s="50" t="s">
        <v>173</v>
      </c>
      <c r="BE149" s="20" t="str">
        <f t="shared" si="193"/>
        <v>23</v>
      </c>
      <c r="BF149" s="20" t="str">
        <f t="shared" si="194"/>
        <v>16</v>
      </c>
      <c r="BG149" s="20" t="str">
        <f t="shared" si="195"/>
        <v>31</v>
      </c>
      <c r="BH149" s="11" t="s">
        <v>22</v>
      </c>
      <c r="BI149" s="25" t="s">
        <v>22</v>
      </c>
      <c r="BJ149" s="11" t="s">
        <v>22</v>
      </c>
      <c r="BK149" s="11" t="s">
        <v>22</v>
      </c>
      <c r="BL149" s="11" t="s">
        <v>22</v>
      </c>
      <c r="BM149" s="11">
        <v>20</v>
      </c>
      <c r="BN149" s="15" t="s">
        <v>212</v>
      </c>
      <c r="BO149" s="10" t="str">
        <f t="shared" si="201"/>
        <v>25</v>
      </c>
      <c r="BP149" s="10" t="str">
        <f t="shared" si="202"/>
        <v>15</v>
      </c>
      <c r="BQ149" s="10" t="str">
        <f t="shared" si="203"/>
        <v>42</v>
      </c>
      <c r="BR149" s="15" t="s">
        <v>362</v>
      </c>
      <c r="BS149" s="10" t="str">
        <f t="shared" si="196"/>
        <v>95</v>
      </c>
      <c r="BT149" s="11" t="s">
        <v>22</v>
      </c>
      <c r="BU149" s="11" t="s">
        <v>22</v>
      </c>
      <c r="BV149" s="11">
        <v>16</v>
      </c>
      <c r="BW149" s="15" t="s">
        <v>215</v>
      </c>
      <c r="BX149" s="10" t="str">
        <f t="shared" si="204"/>
        <v>20</v>
      </c>
      <c r="BY149" s="10" t="str">
        <f t="shared" si="205"/>
        <v>13</v>
      </c>
      <c r="BZ149" s="10" t="str">
        <f t="shared" si="206"/>
        <v>30</v>
      </c>
      <c r="CA149" s="50" t="s">
        <v>351</v>
      </c>
      <c r="CB149" s="10" t="str">
        <f t="shared" si="197"/>
        <v>100</v>
      </c>
      <c r="CC149" s="11" t="s">
        <v>22</v>
      </c>
      <c r="CD149" s="155"/>
      <c r="CH149" s="155"/>
      <c r="CV149" s="25"/>
      <c r="CZ149" s="25"/>
    </row>
    <row r="150" spans="1:105" s="11" customFormat="1" ht="16" customHeight="1">
      <c r="A150" s="11" t="s">
        <v>116</v>
      </c>
      <c r="L150" s="25"/>
      <c r="N150" s="125"/>
      <c r="Z150" s="25"/>
      <c r="AE150" s="25"/>
      <c r="AI150" s="25"/>
      <c r="AJ150" s="11" t="s">
        <v>60</v>
      </c>
      <c r="AK150" s="17" t="s">
        <v>239</v>
      </c>
      <c r="AL150" s="11">
        <v>1</v>
      </c>
      <c r="AM150" s="11" t="s">
        <v>553</v>
      </c>
      <c r="AN150" s="11" t="s">
        <v>557</v>
      </c>
      <c r="AO150" s="11" t="s">
        <v>558</v>
      </c>
      <c r="AP150" s="11" t="s">
        <v>952</v>
      </c>
      <c r="AQ150" s="11" t="s">
        <v>24</v>
      </c>
      <c r="AR150" s="11" t="s">
        <v>23</v>
      </c>
      <c r="AS150" s="17" t="s">
        <v>144</v>
      </c>
      <c r="AT150" s="11" t="s">
        <v>22</v>
      </c>
      <c r="AU150" s="84" t="s">
        <v>22</v>
      </c>
      <c r="AV150" s="20" t="s">
        <v>22</v>
      </c>
      <c r="AW150" s="20" t="s">
        <v>22</v>
      </c>
      <c r="AX150" s="20">
        <v>36</v>
      </c>
      <c r="AY150" s="15" t="s">
        <v>180</v>
      </c>
      <c r="AZ150" s="20" t="str">
        <f t="shared" si="198"/>
        <v>0.002</v>
      </c>
      <c r="BA150" s="20" t="str">
        <f t="shared" si="199"/>
        <v>0.001</v>
      </c>
      <c r="BB150" s="20" t="str">
        <f t="shared" si="200"/>
        <v>0.002</v>
      </c>
      <c r="BC150" s="20">
        <v>36</v>
      </c>
      <c r="BD150" s="15" t="s">
        <v>181</v>
      </c>
      <c r="BE150" s="20" t="str">
        <f t="shared" si="193"/>
        <v>0.122</v>
      </c>
      <c r="BF150" s="20" t="str">
        <f t="shared" si="194"/>
        <v>0.082</v>
      </c>
      <c r="BG150" s="20" t="str">
        <f t="shared" si="195"/>
        <v>0.175</v>
      </c>
      <c r="BH150" s="11" t="s">
        <v>22</v>
      </c>
      <c r="BI150" s="25" t="s">
        <v>22</v>
      </c>
      <c r="BJ150" s="11" t="s">
        <v>22</v>
      </c>
      <c r="BK150" s="11" t="s">
        <v>22</v>
      </c>
      <c r="BL150" s="11" t="s">
        <v>22</v>
      </c>
      <c r="BM150" s="11">
        <v>16</v>
      </c>
      <c r="BN150" s="15" t="s">
        <v>216</v>
      </c>
      <c r="BO150" s="10" t="str">
        <f t="shared" si="201"/>
        <v>0.163</v>
      </c>
      <c r="BP150" s="10" t="str">
        <f t="shared" si="202"/>
        <v>0.108</v>
      </c>
      <c r="BQ150" s="10" t="str">
        <f t="shared" si="203"/>
        <v>0.252</v>
      </c>
      <c r="BR150" s="11" t="s">
        <v>22</v>
      </c>
      <c r="BS150" s="10" t="s">
        <v>22</v>
      </c>
      <c r="BT150" s="11" t="s">
        <v>22</v>
      </c>
      <c r="BU150" s="11" t="s">
        <v>22</v>
      </c>
      <c r="BV150" s="11">
        <v>20</v>
      </c>
      <c r="BW150" s="15" t="s">
        <v>219</v>
      </c>
      <c r="BX150" s="10" t="str">
        <f t="shared" si="204"/>
        <v>0.093</v>
      </c>
      <c r="BY150" s="10" t="str">
        <f t="shared" si="205"/>
        <v>0.048</v>
      </c>
      <c r="BZ150" s="10" t="str">
        <f t="shared" si="206"/>
        <v>0.167</v>
      </c>
      <c r="CA150" s="11" t="s">
        <v>22</v>
      </c>
      <c r="CB150" s="10" t="s">
        <v>22</v>
      </c>
      <c r="CC150" s="11" t="s">
        <v>22</v>
      </c>
      <c r="CD150" s="155"/>
      <c r="CH150" s="155"/>
      <c r="CV150" s="25"/>
      <c r="CZ150" s="25"/>
    </row>
    <row r="151" spans="1:105" s="11" customFormat="1" ht="16" customHeight="1">
      <c r="A151" s="11" t="s">
        <v>116</v>
      </c>
      <c r="L151" s="25"/>
      <c r="N151" s="125"/>
      <c r="Z151" s="25"/>
      <c r="AE151" s="36"/>
      <c r="AI151" s="25"/>
      <c r="AJ151" s="11" t="s">
        <v>60</v>
      </c>
      <c r="AK151" s="17" t="s">
        <v>238</v>
      </c>
      <c r="AL151" s="11">
        <v>2</v>
      </c>
      <c r="AM151" s="11" t="s">
        <v>553</v>
      </c>
      <c r="AN151" s="11" t="s">
        <v>557</v>
      </c>
      <c r="AO151" s="11" t="s">
        <v>558</v>
      </c>
      <c r="AP151" s="11" t="s">
        <v>952</v>
      </c>
      <c r="AQ151" s="11" t="s">
        <v>24</v>
      </c>
      <c r="AR151" s="11" t="s">
        <v>23</v>
      </c>
      <c r="AS151" s="17" t="s">
        <v>144</v>
      </c>
      <c r="AT151" s="11" t="s">
        <v>22</v>
      </c>
      <c r="AU151" s="84" t="s">
        <v>22</v>
      </c>
      <c r="AV151" s="11" t="s">
        <v>22</v>
      </c>
      <c r="AW151" s="11" t="s">
        <v>22</v>
      </c>
      <c r="AX151" s="11">
        <v>36</v>
      </c>
      <c r="AY151" s="15" t="s">
        <v>180</v>
      </c>
      <c r="AZ151" s="20" t="str">
        <f t="shared" si="198"/>
        <v>0.002</v>
      </c>
      <c r="BA151" s="20" t="str">
        <f t="shared" si="199"/>
        <v>0.001</v>
      </c>
      <c r="BB151" s="20" t="str">
        <f t="shared" si="200"/>
        <v>0.002</v>
      </c>
      <c r="BC151" s="20">
        <v>36</v>
      </c>
      <c r="BD151" s="15" t="s">
        <v>182</v>
      </c>
      <c r="BE151" s="20" t="str">
        <f t="shared" si="193"/>
        <v>0.141</v>
      </c>
      <c r="BF151" s="20" t="str">
        <f t="shared" si="194"/>
        <v>0.108</v>
      </c>
      <c r="BG151" s="20" t="str">
        <f t="shared" si="195"/>
        <v>0.182</v>
      </c>
      <c r="BH151" s="11" t="s">
        <v>22</v>
      </c>
      <c r="BI151" s="25" t="s">
        <v>22</v>
      </c>
      <c r="BJ151" s="11" t="s">
        <v>22</v>
      </c>
      <c r="BK151" s="11" t="s">
        <v>22</v>
      </c>
      <c r="BL151" s="11" t="s">
        <v>22</v>
      </c>
      <c r="BM151" s="11">
        <v>17</v>
      </c>
      <c r="BN151" s="15" t="s">
        <v>217</v>
      </c>
      <c r="BO151" s="10" t="str">
        <f t="shared" si="201"/>
        <v>0.168</v>
      </c>
      <c r="BP151" s="10" t="str">
        <f t="shared" si="202"/>
        <v>0.119</v>
      </c>
      <c r="BQ151" s="10" t="str">
        <f t="shared" si="203"/>
        <v>0.246</v>
      </c>
      <c r="BR151" s="11" t="s">
        <v>22</v>
      </c>
      <c r="BS151" s="11" t="s">
        <v>22</v>
      </c>
      <c r="BT151" s="11" t="s">
        <v>22</v>
      </c>
      <c r="BU151" s="11" t="s">
        <v>22</v>
      </c>
      <c r="BV151" s="11">
        <v>19</v>
      </c>
      <c r="BW151" s="15" t="s">
        <v>220</v>
      </c>
      <c r="BX151" s="10" t="str">
        <f t="shared" si="204"/>
        <v>0.112</v>
      </c>
      <c r="BY151" s="10" t="str">
        <f t="shared" si="205"/>
        <v>0.076</v>
      </c>
      <c r="BZ151" s="10" t="str">
        <f t="shared" si="206"/>
        <v>0.166</v>
      </c>
      <c r="CA151" s="11" t="s">
        <v>22</v>
      </c>
      <c r="CB151" s="10" t="s">
        <v>22</v>
      </c>
      <c r="CC151" s="11" t="s">
        <v>22</v>
      </c>
      <c r="CD151" s="155"/>
      <c r="CH151" s="155"/>
      <c r="CV151" s="25"/>
      <c r="CZ151" s="25"/>
    </row>
    <row r="152" spans="1:105" s="11" customFormat="1">
      <c r="A152" s="11" t="s">
        <v>116</v>
      </c>
      <c r="L152" s="25"/>
      <c r="N152" s="125"/>
      <c r="Z152" s="25"/>
      <c r="AE152" s="36"/>
      <c r="AI152" s="25"/>
      <c r="AJ152" s="11" t="s">
        <v>60</v>
      </c>
      <c r="AK152" s="17" t="s">
        <v>240</v>
      </c>
      <c r="AL152" s="11">
        <v>3</v>
      </c>
      <c r="AM152" s="11" t="s">
        <v>553</v>
      </c>
      <c r="AN152" s="11" t="s">
        <v>557</v>
      </c>
      <c r="AO152" s="11" t="s">
        <v>558</v>
      </c>
      <c r="AP152" s="11" t="s">
        <v>952</v>
      </c>
      <c r="AQ152" s="11" t="s">
        <v>24</v>
      </c>
      <c r="AR152" s="11" t="s">
        <v>23</v>
      </c>
      <c r="AS152" s="17" t="s">
        <v>144</v>
      </c>
      <c r="AT152" s="11" t="s">
        <v>22</v>
      </c>
      <c r="AU152" s="84" t="s">
        <v>22</v>
      </c>
      <c r="AV152" s="11" t="s">
        <v>22</v>
      </c>
      <c r="AW152" s="11" t="s">
        <v>22</v>
      </c>
      <c r="AX152" s="11">
        <v>36</v>
      </c>
      <c r="AY152" s="15" t="s">
        <v>180</v>
      </c>
      <c r="AZ152" s="20" t="str">
        <f t="shared" si="198"/>
        <v>0.002</v>
      </c>
      <c r="BA152" s="20" t="str">
        <f t="shared" si="199"/>
        <v>0.001</v>
      </c>
      <c r="BB152" s="20" t="str">
        <f t="shared" si="200"/>
        <v>0.002</v>
      </c>
      <c r="BC152" s="20">
        <v>36</v>
      </c>
      <c r="BD152" s="15" t="s">
        <v>183</v>
      </c>
      <c r="BE152" s="20" t="str">
        <f t="shared" si="193"/>
        <v>0.137</v>
      </c>
      <c r="BF152" s="20" t="str">
        <f t="shared" si="194"/>
        <v>0.104</v>
      </c>
      <c r="BG152" s="20" t="str">
        <f t="shared" si="195"/>
        <v>0.182</v>
      </c>
      <c r="BH152" s="11" t="s">
        <v>22</v>
      </c>
      <c r="BI152" s="25" t="s">
        <v>22</v>
      </c>
      <c r="BJ152" s="11" t="s">
        <v>22</v>
      </c>
      <c r="BK152" s="11" t="s">
        <v>22</v>
      </c>
      <c r="BL152" s="11" t="s">
        <v>22</v>
      </c>
      <c r="BM152" s="11">
        <v>20</v>
      </c>
      <c r="BN152" s="15" t="s">
        <v>218</v>
      </c>
      <c r="BO152" s="10" t="str">
        <f t="shared" si="201"/>
        <v>0.126</v>
      </c>
      <c r="BP152" s="10" t="str">
        <f t="shared" si="202"/>
        <v>0.082</v>
      </c>
      <c r="BQ152" s="10" t="str">
        <f t="shared" si="203"/>
        <v>0.196</v>
      </c>
      <c r="BR152" s="11" t="s">
        <v>22</v>
      </c>
      <c r="BS152" s="11" t="s">
        <v>22</v>
      </c>
      <c r="BT152" s="11" t="s">
        <v>22</v>
      </c>
      <c r="BU152" s="11" t="s">
        <v>22</v>
      </c>
      <c r="BV152" s="11">
        <v>16</v>
      </c>
      <c r="BW152" s="15" t="s">
        <v>221</v>
      </c>
      <c r="BX152" s="10" t="str">
        <f t="shared" si="204"/>
        <v>0.142</v>
      </c>
      <c r="BY152" s="10" t="str">
        <f t="shared" si="205"/>
        <v>0.097</v>
      </c>
      <c r="BZ152" s="10" t="str">
        <f t="shared" si="206"/>
        <v>0.206</v>
      </c>
      <c r="CA152" s="11" t="s">
        <v>22</v>
      </c>
      <c r="CB152" s="11" t="s">
        <v>22</v>
      </c>
      <c r="CC152" s="11" t="s">
        <v>22</v>
      </c>
      <c r="CD152" s="155"/>
      <c r="CH152" s="155"/>
      <c r="CV152" s="25"/>
      <c r="CZ152" s="25"/>
    </row>
    <row r="153" spans="1:105" s="11" customFormat="1" ht="16" customHeight="1">
      <c r="A153" s="11" t="s">
        <v>116</v>
      </c>
      <c r="L153" s="25"/>
      <c r="N153" s="125"/>
      <c r="Z153" s="25"/>
      <c r="AE153" s="25"/>
      <c r="AI153" s="25"/>
      <c r="AJ153" s="11" t="s">
        <v>60</v>
      </c>
      <c r="AK153" s="17" t="s">
        <v>239</v>
      </c>
      <c r="AL153" s="11">
        <v>1</v>
      </c>
      <c r="AM153" s="11" t="s">
        <v>554</v>
      </c>
      <c r="AN153" s="11" t="s">
        <v>557</v>
      </c>
      <c r="AO153" s="11" t="s">
        <v>559</v>
      </c>
      <c r="AP153" s="11" t="s">
        <v>952</v>
      </c>
      <c r="AQ153" s="11" t="s">
        <v>24</v>
      </c>
      <c r="AR153" s="11" t="s">
        <v>23</v>
      </c>
      <c r="AS153" s="17" t="s">
        <v>144</v>
      </c>
      <c r="AT153" s="11" t="s">
        <v>22</v>
      </c>
      <c r="AU153" s="84" t="s">
        <v>22</v>
      </c>
      <c r="AV153" s="11" t="s">
        <v>22</v>
      </c>
      <c r="AW153" s="11" t="s">
        <v>22</v>
      </c>
      <c r="AX153" s="11">
        <v>36</v>
      </c>
      <c r="AY153" s="15" t="s">
        <v>184</v>
      </c>
      <c r="AZ153" s="20" t="str">
        <f t="shared" si="198"/>
        <v>0.002</v>
      </c>
      <c r="BA153" s="20" t="str">
        <f t="shared" si="199"/>
        <v>0.001</v>
      </c>
      <c r="BB153" s="20" t="str">
        <f t="shared" si="200"/>
        <v>0.003</v>
      </c>
      <c r="BC153" s="20">
        <v>36</v>
      </c>
      <c r="BD153" s="15" t="s">
        <v>185</v>
      </c>
      <c r="BE153" s="20" t="str">
        <f t="shared" si="193"/>
        <v>0.079</v>
      </c>
      <c r="BF153" s="20" t="str">
        <f t="shared" si="194"/>
        <v>0.044</v>
      </c>
      <c r="BG153" s="20" t="str">
        <f t="shared" si="195"/>
        <v>0.141</v>
      </c>
      <c r="BH153" s="11" t="s">
        <v>22</v>
      </c>
      <c r="BI153" s="25" t="s">
        <v>22</v>
      </c>
      <c r="BJ153" s="11" t="s">
        <v>22</v>
      </c>
      <c r="BK153" s="11" t="s">
        <v>22</v>
      </c>
      <c r="BL153" s="11" t="s">
        <v>22</v>
      </c>
      <c r="BM153" s="11">
        <v>16</v>
      </c>
      <c r="BN153" s="15" t="s">
        <v>222</v>
      </c>
      <c r="BO153" s="10" t="str">
        <f t="shared" si="201"/>
        <v>0.215</v>
      </c>
      <c r="BP153" s="10" t="str">
        <f t="shared" si="202"/>
        <v>0.113</v>
      </c>
      <c r="BQ153" s="10" t="str">
        <f t="shared" si="203"/>
        <v>0.409</v>
      </c>
      <c r="BR153" s="11" t="s">
        <v>22</v>
      </c>
      <c r="BS153" s="11" t="s">
        <v>22</v>
      </c>
      <c r="BT153" s="11" t="s">
        <v>22</v>
      </c>
      <c r="BU153" s="11" t="s">
        <v>22</v>
      </c>
      <c r="BV153" s="11">
        <v>20</v>
      </c>
      <c r="BW153" s="15" t="s">
        <v>225</v>
      </c>
      <c r="BX153" s="10" t="str">
        <f t="shared" si="204"/>
        <v>0.036</v>
      </c>
      <c r="BY153" s="10" t="str">
        <f t="shared" si="205"/>
        <v>0.016</v>
      </c>
      <c r="BZ153" s="10" t="str">
        <f t="shared" si="206"/>
        <v>0.083</v>
      </c>
      <c r="CA153" s="11" t="s">
        <v>22</v>
      </c>
      <c r="CB153" s="11" t="s">
        <v>22</v>
      </c>
      <c r="CC153" s="11" t="s">
        <v>22</v>
      </c>
      <c r="CD153" s="155"/>
      <c r="CH153" s="155"/>
      <c r="CV153" s="25"/>
      <c r="CZ153" s="25"/>
    </row>
    <row r="154" spans="1:105" s="11" customFormat="1" ht="16" customHeight="1">
      <c r="A154" s="11" t="s">
        <v>116</v>
      </c>
      <c r="L154" s="25"/>
      <c r="N154" s="125"/>
      <c r="Z154" s="25"/>
      <c r="AE154" s="36"/>
      <c r="AI154" s="25"/>
      <c r="AJ154" s="11" t="s">
        <v>60</v>
      </c>
      <c r="AK154" s="17" t="s">
        <v>238</v>
      </c>
      <c r="AL154" s="11">
        <v>2</v>
      </c>
      <c r="AM154" s="11" t="s">
        <v>554</v>
      </c>
      <c r="AN154" s="11" t="s">
        <v>557</v>
      </c>
      <c r="AO154" s="11" t="s">
        <v>559</v>
      </c>
      <c r="AP154" s="11" t="s">
        <v>952</v>
      </c>
      <c r="AQ154" s="11" t="s">
        <v>24</v>
      </c>
      <c r="AR154" s="11" t="s">
        <v>23</v>
      </c>
      <c r="AS154" s="17" t="s">
        <v>144</v>
      </c>
      <c r="AT154" s="11" t="s">
        <v>22</v>
      </c>
      <c r="AU154" s="84" t="s">
        <v>22</v>
      </c>
      <c r="AV154" s="11" t="s">
        <v>22</v>
      </c>
      <c r="AW154" s="11" t="s">
        <v>22</v>
      </c>
      <c r="AX154" s="11">
        <v>36</v>
      </c>
      <c r="AY154" s="15" t="s">
        <v>180</v>
      </c>
      <c r="AZ154" s="20" t="str">
        <f t="shared" si="198"/>
        <v>0.002</v>
      </c>
      <c r="BA154" s="20" t="str">
        <f t="shared" si="199"/>
        <v>0.001</v>
      </c>
      <c r="BB154" s="20" t="str">
        <f t="shared" si="200"/>
        <v>0.002</v>
      </c>
      <c r="BC154" s="20">
        <v>36</v>
      </c>
      <c r="BD154" s="15" t="s">
        <v>186</v>
      </c>
      <c r="BE154" s="20" t="str">
        <f t="shared" si="193"/>
        <v>0.110</v>
      </c>
      <c r="BF154" s="20" t="str">
        <f t="shared" si="194"/>
        <v>0.074</v>
      </c>
      <c r="BG154" s="20" t="str">
        <f t="shared" si="195"/>
        <v>0.166</v>
      </c>
      <c r="BH154" s="11" t="s">
        <v>22</v>
      </c>
      <c r="BI154" s="25" t="s">
        <v>22</v>
      </c>
      <c r="BJ154" s="11" t="s">
        <v>22</v>
      </c>
      <c r="BK154" s="11" t="s">
        <v>22</v>
      </c>
      <c r="BL154" s="11" t="s">
        <v>22</v>
      </c>
      <c r="BM154" s="11">
        <v>17</v>
      </c>
      <c r="BN154" s="15" t="s">
        <v>223</v>
      </c>
      <c r="BO154" s="10" t="str">
        <f t="shared" si="201"/>
        <v>0.190</v>
      </c>
      <c r="BP154" s="10" t="str">
        <f t="shared" si="202"/>
        <v>0.100</v>
      </c>
      <c r="BQ154" s="10" t="str">
        <f t="shared" si="203"/>
        <v>0.360</v>
      </c>
      <c r="BR154" s="11" t="s">
        <v>22</v>
      </c>
      <c r="BS154" s="11" t="s">
        <v>22</v>
      </c>
      <c r="BT154" s="11" t="s">
        <v>22</v>
      </c>
      <c r="BU154" s="11" t="s">
        <v>22</v>
      </c>
      <c r="BV154" s="11">
        <v>19</v>
      </c>
      <c r="BW154" s="15" t="s">
        <v>226</v>
      </c>
      <c r="BX154" s="10" t="str">
        <f t="shared" si="204"/>
        <v>0.067</v>
      </c>
      <c r="BY154" s="10" t="str">
        <f t="shared" si="205"/>
        <v>0.043</v>
      </c>
      <c r="BZ154" s="10" t="str">
        <f t="shared" si="206"/>
        <v>0.105</v>
      </c>
      <c r="CA154" s="11" t="s">
        <v>22</v>
      </c>
      <c r="CB154" s="11" t="s">
        <v>22</v>
      </c>
      <c r="CC154" s="11" t="s">
        <v>22</v>
      </c>
      <c r="CD154" s="155"/>
      <c r="CH154" s="155"/>
      <c r="CV154" s="25"/>
      <c r="CZ154" s="25"/>
    </row>
    <row r="155" spans="1:105" s="11" customFormat="1">
      <c r="A155" s="11" t="s">
        <v>116</v>
      </c>
      <c r="L155" s="25"/>
      <c r="N155" s="125"/>
      <c r="Z155" s="25"/>
      <c r="AE155" s="36"/>
      <c r="AI155" s="25"/>
      <c r="AJ155" s="11" t="s">
        <v>60</v>
      </c>
      <c r="AK155" s="17" t="s">
        <v>240</v>
      </c>
      <c r="AL155" s="11">
        <v>3</v>
      </c>
      <c r="AM155" s="11" t="s">
        <v>554</v>
      </c>
      <c r="AN155" s="11" t="s">
        <v>557</v>
      </c>
      <c r="AO155" s="11" t="s">
        <v>559</v>
      </c>
      <c r="AP155" s="11" t="s">
        <v>952</v>
      </c>
      <c r="AQ155" s="11" t="s">
        <v>24</v>
      </c>
      <c r="AR155" s="11" t="s">
        <v>23</v>
      </c>
      <c r="AS155" s="17" t="s">
        <v>144</v>
      </c>
      <c r="AT155" s="11" t="s">
        <v>22</v>
      </c>
      <c r="AU155" s="84" t="s">
        <v>22</v>
      </c>
      <c r="AV155" s="11" t="s">
        <v>22</v>
      </c>
      <c r="AW155" s="11" t="s">
        <v>22</v>
      </c>
      <c r="AX155" s="11">
        <v>36</v>
      </c>
      <c r="AY155" s="15" t="s">
        <v>180</v>
      </c>
      <c r="AZ155" s="20" t="str">
        <f t="shared" si="198"/>
        <v>0.002</v>
      </c>
      <c r="BA155" s="20" t="str">
        <f t="shared" si="199"/>
        <v>0.001</v>
      </c>
      <c r="BB155" s="20" t="str">
        <f t="shared" si="200"/>
        <v>0.002</v>
      </c>
      <c r="BC155" s="20">
        <v>36</v>
      </c>
      <c r="BD155" s="15" t="s">
        <v>187</v>
      </c>
      <c r="BE155" s="20" t="str">
        <f t="shared" si="193"/>
        <v>0.106</v>
      </c>
      <c r="BF155" s="20" t="str">
        <f t="shared" si="194"/>
        <v>0.064</v>
      </c>
      <c r="BG155" s="20" t="str">
        <f t="shared" si="195"/>
        <v>0.176</v>
      </c>
      <c r="BH155" s="11" t="s">
        <v>22</v>
      </c>
      <c r="BI155" s="25" t="s">
        <v>22</v>
      </c>
      <c r="BJ155" s="11" t="s">
        <v>22</v>
      </c>
      <c r="BK155" s="11" t="s">
        <v>22</v>
      </c>
      <c r="BL155" s="11" t="s">
        <v>22</v>
      </c>
      <c r="BM155" s="11">
        <v>20</v>
      </c>
      <c r="BN155" s="15" t="s">
        <v>224</v>
      </c>
      <c r="BO155" s="10" t="str">
        <f t="shared" si="201"/>
        <v>0.147</v>
      </c>
      <c r="BP155" s="10" t="str">
        <f t="shared" si="202"/>
        <v>0.081</v>
      </c>
      <c r="BQ155" s="10" t="str">
        <f t="shared" si="203"/>
        <v>0.273</v>
      </c>
      <c r="BR155" s="11" t="s">
        <v>22</v>
      </c>
      <c r="BS155" s="11" t="s">
        <v>22</v>
      </c>
      <c r="BT155" s="11" t="s">
        <v>22</v>
      </c>
      <c r="BU155" s="11" t="s">
        <v>22</v>
      </c>
      <c r="BV155" s="11">
        <v>16</v>
      </c>
      <c r="BW155" s="15" t="s">
        <v>227</v>
      </c>
      <c r="BX155" s="10" t="str">
        <f t="shared" si="204"/>
        <v>0.070</v>
      </c>
      <c r="BY155" s="10" t="str">
        <f t="shared" si="205"/>
        <v>0.029</v>
      </c>
      <c r="BZ155" s="10" t="str">
        <f t="shared" si="206"/>
        <v>0.170</v>
      </c>
      <c r="CA155" s="11" t="s">
        <v>22</v>
      </c>
      <c r="CB155" s="11" t="s">
        <v>22</v>
      </c>
      <c r="CC155" s="11" t="s">
        <v>22</v>
      </c>
      <c r="CD155" s="155"/>
      <c r="CH155" s="155"/>
      <c r="CV155" s="25"/>
      <c r="CZ155" s="25"/>
    </row>
    <row r="156" spans="1:105" s="44" customFormat="1">
      <c r="K156" s="47"/>
      <c r="L156" s="45"/>
      <c r="N156" s="127"/>
      <c r="Z156" s="45"/>
      <c r="AE156" s="46"/>
      <c r="AI156" s="45"/>
      <c r="AJ156" s="48"/>
      <c r="AL156" s="48"/>
      <c r="AU156" s="85"/>
      <c r="AV156" s="49"/>
      <c r="BI156" s="45"/>
      <c r="BX156" s="59"/>
      <c r="BY156" s="59"/>
      <c r="BZ156" s="59"/>
      <c r="CD156" s="157"/>
      <c r="CH156" s="157"/>
      <c r="CV156" s="45"/>
      <c r="CZ156" s="45"/>
    </row>
    <row r="157" spans="1:105" s="11" customFormat="1" ht="17">
      <c r="A157" s="28" t="s">
        <v>117</v>
      </c>
      <c r="B157" s="11" t="s">
        <v>120</v>
      </c>
      <c r="C157" s="11" t="s">
        <v>1688</v>
      </c>
      <c r="D157" s="11" t="s">
        <v>523</v>
      </c>
      <c r="E157" s="11" t="s">
        <v>11</v>
      </c>
      <c r="F157" s="94" t="s">
        <v>9</v>
      </c>
      <c r="G157" s="11" t="s">
        <v>103</v>
      </c>
      <c r="H157" s="16" t="s">
        <v>110</v>
      </c>
      <c r="I157" s="11" t="s">
        <v>36</v>
      </c>
      <c r="J157" s="16" t="s">
        <v>113</v>
      </c>
      <c r="K157" s="11" t="s">
        <v>41</v>
      </c>
      <c r="L157" s="24">
        <v>44032</v>
      </c>
      <c r="M157" s="11" t="s">
        <v>526</v>
      </c>
      <c r="N157" s="125">
        <v>43932</v>
      </c>
      <c r="O157" s="11" t="s">
        <v>24</v>
      </c>
      <c r="P157" s="11" t="s">
        <v>24</v>
      </c>
      <c r="Q157" s="11" t="s">
        <v>236</v>
      </c>
      <c r="R157" s="11" t="s">
        <v>89</v>
      </c>
      <c r="S157" s="11" t="s">
        <v>48</v>
      </c>
      <c r="T157" s="11" t="s">
        <v>23</v>
      </c>
      <c r="U157" s="11" t="s">
        <v>23</v>
      </c>
      <c r="V157" s="11">
        <v>508</v>
      </c>
      <c r="W157" s="11" t="s">
        <v>24</v>
      </c>
      <c r="X157" s="11" t="s">
        <v>104</v>
      </c>
      <c r="Y157" s="11" t="s">
        <v>447</v>
      </c>
      <c r="Z157" s="25" t="s">
        <v>237</v>
      </c>
      <c r="AA157" s="11" t="s">
        <v>0</v>
      </c>
      <c r="AB157" s="11">
        <v>1</v>
      </c>
      <c r="AC157" s="11" t="s">
        <v>127</v>
      </c>
      <c r="AD157" s="11" t="s">
        <v>1320</v>
      </c>
      <c r="AE157" s="36" t="s">
        <v>241</v>
      </c>
      <c r="AF157" s="11" t="s">
        <v>137</v>
      </c>
      <c r="AG157" s="11" t="s">
        <v>1005</v>
      </c>
      <c r="AH157" s="11" t="s">
        <v>1008</v>
      </c>
      <c r="AI157" s="38" t="s">
        <v>22</v>
      </c>
      <c r="AJ157" s="11" t="s">
        <v>27</v>
      </c>
      <c r="AK157" s="11" t="s">
        <v>105</v>
      </c>
      <c r="AL157" s="11">
        <v>1</v>
      </c>
      <c r="AM157" s="17" t="s">
        <v>427</v>
      </c>
      <c r="AN157" s="17" t="s">
        <v>44</v>
      </c>
      <c r="AO157" s="17" t="s">
        <v>78</v>
      </c>
      <c r="AP157" s="17" t="s">
        <v>949</v>
      </c>
      <c r="AQ157" s="11" t="s">
        <v>24</v>
      </c>
      <c r="AR157" s="11" t="s">
        <v>23</v>
      </c>
      <c r="AS157" s="11" t="s">
        <v>144</v>
      </c>
      <c r="AT157" s="17" t="s">
        <v>62</v>
      </c>
      <c r="AU157" s="86" t="s">
        <v>268</v>
      </c>
      <c r="AV157" s="11" t="str">
        <f t="shared" ref="AV157:AV168" si="207">MID(LEFT(AU157,FIND(" (",AU157)-1),FIND("/",AU157)+1,LEN(AU157))</f>
        <v>126</v>
      </c>
      <c r="AW157" s="18" t="str">
        <f t="shared" ref="AW157:AW168" si="208">MID(LEFT(AU157,FIND("%",AU157)-1),FIND("(",AU157)+1,LEN(AU157))</f>
        <v>0</v>
      </c>
      <c r="AX157" s="11">
        <v>126</v>
      </c>
      <c r="AY157" s="58" t="s">
        <v>242</v>
      </c>
      <c r="AZ157" s="20" t="str">
        <f>LEFT(AY157,FIND(" ", AY157)-1)</f>
        <v>20.7</v>
      </c>
      <c r="BA157" s="20" t="str">
        <f>MID(LEFT(AY157,FIND("–",AY157)-1),FIND("(",AY157)+1,LEN(AY157))</f>
        <v>19.7</v>
      </c>
      <c r="BB157" s="20" t="str">
        <f>MID(LEFT(AY157,FIND(")",AY157)-1),FIND("–",AY157)+1,LEN(AY157))</f>
        <v>21.8</v>
      </c>
      <c r="BC157" s="11">
        <v>126</v>
      </c>
      <c r="BD157" s="15" t="s">
        <v>281</v>
      </c>
      <c r="BE157" s="11" t="str">
        <f t="shared" ref="BE157:BE168" si="209">LEFT(BD157,FIND(" ", BD157)-1)</f>
        <v>23.7</v>
      </c>
      <c r="BF157" s="11" t="str">
        <f t="shared" ref="BF157:BF168" si="210">MID(LEFT(BD157,FIND("–",BD157)-1),FIND("(",BD157)+1,LEN(BD157))</f>
        <v>21.4</v>
      </c>
      <c r="BG157" s="11" t="str">
        <f t="shared" ref="BG157:BG168" si="211">MID(LEFT(BD157,FIND(")",BD157)-1),FIND("–",BD157)+1,LEN(BD157))</f>
        <v>27.9</v>
      </c>
      <c r="BH157" s="11" t="s">
        <v>22</v>
      </c>
      <c r="BI157" s="25" t="s">
        <v>346</v>
      </c>
      <c r="BJ157" s="11" t="s">
        <v>249</v>
      </c>
      <c r="BK157" s="11" t="s">
        <v>230</v>
      </c>
      <c r="BL157" s="11" t="s">
        <v>329</v>
      </c>
      <c r="BM157" s="11">
        <v>61</v>
      </c>
      <c r="BN157" s="58" t="s">
        <v>251</v>
      </c>
      <c r="BO157" s="11" t="str">
        <f>LEFT(BN157,FIND(" ", BN157)-1)</f>
        <v>21.2</v>
      </c>
      <c r="BP157" s="11" t="str">
        <f>MID(LEFT(BN157,FIND("–",BN157)-1),FIND("(",BN157)+1,LEN(BN157))</f>
        <v>19.4</v>
      </c>
      <c r="BQ157" s="11" t="str">
        <f>MID(LEFT(BN157,FIND(")",BN157)-1),FIND("–",BN157)+1,LEN(BN157))</f>
        <v>23.2</v>
      </c>
      <c r="BR157" s="58" t="s">
        <v>291</v>
      </c>
      <c r="BS157" s="11" t="str">
        <f>MID(LEFT(BR157,FIND("%",BR157)-1),FIND("(",BR157)+1,LEN(BR157))</f>
        <v>0</v>
      </c>
      <c r="BT157" s="11" t="s">
        <v>231</v>
      </c>
      <c r="BU157" s="11" t="s">
        <v>330</v>
      </c>
      <c r="BV157" s="11">
        <v>65</v>
      </c>
      <c r="BW157" s="58" t="s">
        <v>250</v>
      </c>
      <c r="BX157" s="10" t="str">
        <f>LEFT(BW157,FIND(" ", BW157)-1)</f>
        <v>20.3</v>
      </c>
      <c r="BY157" s="10" t="str">
        <f>MID(LEFT(BW157,FIND("–",BW157)-1),FIND("(",BW157)+1,LEN(BW157))</f>
        <v>19.7</v>
      </c>
      <c r="BZ157" s="10" t="str">
        <f>MID(LEFT(BW157,FIND(")",BW157)-1),FIND("–",BW157)+1,LEN(BW157))</f>
        <v>21.0</v>
      </c>
      <c r="CA157" s="58" t="s">
        <v>294</v>
      </c>
      <c r="CB157" s="11" t="str">
        <f>MID(LEFT(CA157,FIND("%",CA157)-1),FIND("(",CA157)+1,LEN(CA157))</f>
        <v>0</v>
      </c>
      <c r="CC157" s="11" t="s">
        <v>566</v>
      </c>
      <c r="CD157" s="103" t="s">
        <v>22</v>
      </c>
      <c r="CE157" s="94" t="s">
        <v>22</v>
      </c>
      <c r="CF157" s="94" t="s">
        <v>22</v>
      </c>
      <c r="CG157" s="94" t="s">
        <v>22</v>
      </c>
      <c r="CH157" s="155" t="s">
        <v>26</v>
      </c>
      <c r="CI157" s="94" t="s">
        <v>22</v>
      </c>
      <c r="CJ157" s="94" t="s">
        <v>22</v>
      </c>
      <c r="CK157" s="94" t="s">
        <v>22</v>
      </c>
      <c r="CL157" s="94" t="s">
        <v>22</v>
      </c>
      <c r="CM157" s="94" t="s">
        <v>22</v>
      </c>
      <c r="CN157" s="94" t="s">
        <v>22</v>
      </c>
      <c r="CO157" s="94" t="s">
        <v>22</v>
      </c>
      <c r="CP157" s="94" t="s">
        <v>22</v>
      </c>
      <c r="CQ157" s="94" t="s">
        <v>22</v>
      </c>
      <c r="CR157" s="94" t="s">
        <v>22</v>
      </c>
      <c r="CS157" s="94" t="s">
        <v>22</v>
      </c>
      <c r="CT157" s="94" t="s">
        <v>22</v>
      </c>
      <c r="CU157" s="94" t="s">
        <v>22</v>
      </c>
      <c r="CV157" s="98" t="s">
        <v>22</v>
      </c>
      <c r="CW157" s="11" t="s">
        <v>593</v>
      </c>
      <c r="CX157" s="11" t="s">
        <v>567</v>
      </c>
      <c r="CY157" s="11" t="s">
        <v>332</v>
      </c>
      <c r="CZ157" s="98" t="s">
        <v>1262</v>
      </c>
      <c r="DA157" s="11" t="s">
        <v>68</v>
      </c>
    </row>
    <row r="158" spans="1:105" s="11" customFormat="1">
      <c r="A158" s="28" t="s">
        <v>117</v>
      </c>
      <c r="L158" s="25"/>
      <c r="N158" s="125"/>
      <c r="Z158" s="25"/>
      <c r="AE158" s="36"/>
      <c r="AI158" s="25"/>
      <c r="AJ158" s="11" t="s">
        <v>27</v>
      </c>
      <c r="AK158" s="11" t="s">
        <v>239</v>
      </c>
      <c r="AL158" s="11">
        <v>2</v>
      </c>
      <c r="AM158" s="17" t="s">
        <v>427</v>
      </c>
      <c r="AN158" s="17" t="s">
        <v>44</v>
      </c>
      <c r="AO158" s="17" t="s">
        <v>78</v>
      </c>
      <c r="AP158" s="17" t="s">
        <v>949</v>
      </c>
      <c r="AQ158" s="11" t="s">
        <v>24</v>
      </c>
      <c r="AR158" s="11" t="s">
        <v>23</v>
      </c>
      <c r="AS158" s="11" t="s">
        <v>144</v>
      </c>
      <c r="AT158" s="17" t="s">
        <v>62</v>
      </c>
      <c r="AU158" s="86" t="s">
        <v>267</v>
      </c>
      <c r="AV158" s="11" t="str">
        <f>MID(LEFT(AU158,FIND(" (",AU158)-1),FIND("/",AU158)+1,LEN(AU158))</f>
        <v>129</v>
      </c>
      <c r="AW158" s="18" t="str">
        <f>MID(LEFT(AU158,FIND("%",AU158)-1),FIND("(",AU158)+1,LEN(AU158))</f>
        <v>97</v>
      </c>
      <c r="AX158" s="11">
        <v>129</v>
      </c>
      <c r="AY158" s="58" t="s">
        <v>244</v>
      </c>
      <c r="AZ158" s="20" t="str">
        <f>LEFT(AY158,FIND(" ", AY158)-1)</f>
        <v>21.9</v>
      </c>
      <c r="BA158" s="20" t="str">
        <f>MID(LEFT(AY158,FIND("–",AY158)-1),FIND("(",AY158)+1,LEN(AY158))</f>
        <v>20.4</v>
      </c>
      <c r="BB158" s="20" t="str">
        <f>MID(LEFT(AY158,FIND(")",AY158)-1),FIND("–",AY158)+1,LEN(AY158))</f>
        <v>23.6</v>
      </c>
      <c r="BC158" s="11">
        <v>129</v>
      </c>
      <c r="BD158" s="58" t="s">
        <v>276</v>
      </c>
      <c r="BE158" s="11" t="str">
        <f>LEFT(BD158,FIND(" ", BD158)-1)</f>
        <v>571.0</v>
      </c>
      <c r="BF158" s="11" t="str">
        <f>MID(LEFT(BD158,FIND("–",BD158)-1),FIND("(",BD158)+1,LEN(BD158))</f>
        <v>467.6</v>
      </c>
      <c r="BG158" s="11" t="str">
        <f>MID(LEFT(BD158,FIND(")",BD158)-1),FIND("–",BD158)+1,LEN(BD158))</f>
        <v>697.3</v>
      </c>
      <c r="BH158" s="11" t="s">
        <v>22</v>
      </c>
      <c r="BI158" s="25" t="s">
        <v>22</v>
      </c>
      <c r="BJ158" s="11" t="s">
        <v>22</v>
      </c>
      <c r="BK158" s="11" t="s">
        <v>22</v>
      </c>
      <c r="BL158" s="11" t="s">
        <v>22</v>
      </c>
      <c r="BM158" s="11">
        <v>54</v>
      </c>
      <c r="BN158" s="58" t="s">
        <v>562</v>
      </c>
      <c r="BO158" s="11" t="str">
        <f>LEFT(BN158,FIND(" ", BN158)-1)</f>
        <v>826.7</v>
      </c>
      <c r="BP158" s="11" t="str">
        <f>MID(LEFT(BN158,FIND("–",BN158)-1),FIND("(",BN158)+1,LEN(BN158))</f>
        <v>638.3</v>
      </c>
      <c r="BQ158" s="11" t="str">
        <f>MID(LEFT(BN158,FIND(")",BN158)-1),FIND("–",BN158)+1,LEN(BN158))</f>
        <v>1,070.7</v>
      </c>
      <c r="BR158" s="58" t="s">
        <v>293</v>
      </c>
      <c r="BS158" s="11" t="str">
        <f>MID(LEFT(BR158,FIND("%",BR158)-1),FIND("(",BR158)+1,LEN(BR158))</f>
        <v>100</v>
      </c>
      <c r="BT158" s="11" t="s">
        <v>22</v>
      </c>
      <c r="BU158" s="11" t="s">
        <v>22</v>
      </c>
      <c r="BV158" s="11">
        <v>75</v>
      </c>
      <c r="BW158" s="58" t="s">
        <v>253</v>
      </c>
      <c r="BX158" s="10" t="str">
        <f>LEFT(BW158,FIND(" ", BW158)-1)</f>
        <v>437.5</v>
      </c>
      <c r="BY158" s="10" t="str">
        <f>MID(LEFT(BW158,FIND("–",BW158)-1),FIND("(",BW158)+1,LEN(BW158))</f>
        <v>331.3</v>
      </c>
      <c r="BZ158" s="10" t="str">
        <f>MID(LEFT(BW158,FIND(")",BW158)-1),FIND("–",BW158)+1,LEN(BW158))</f>
        <v>577.7</v>
      </c>
      <c r="CA158" s="58" t="s">
        <v>296</v>
      </c>
      <c r="CB158" s="11" t="str">
        <f>MID(LEFT(CA158,FIND("%",CA158)-1),FIND("(",CA158)+1,LEN(CA158))</f>
        <v>95</v>
      </c>
      <c r="CC158" s="11" t="s">
        <v>22</v>
      </c>
      <c r="CD158" s="155"/>
      <c r="CH158" s="155"/>
      <c r="CV158" s="25"/>
      <c r="CZ158" s="25"/>
    </row>
    <row r="159" spans="1:105" s="11" customFormat="1">
      <c r="A159" s="28" t="s">
        <v>117</v>
      </c>
      <c r="L159" s="25"/>
      <c r="N159" s="125"/>
      <c r="Z159" s="25"/>
      <c r="AE159" s="36"/>
      <c r="AI159" s="25"/>
      <c r="AJ159" s="11" t="s">
        <v>27</v>
      </c>
      <c r="AK159" s="11" t="s">
        <v>240</v>
      </c>
      <c r="AL159" s="11">
        <v>3</v>
      </c>
      <c r="AM159" s="17" t="s">
        <v>427</v>
      </c>
      <c r="AN159" s="17" t="s">
        <v>44</v>
      </c>
      <c r="AO159" s="17" t="s">
        <v>78</v>
      </c>
      <c r="AP159" s="17" t="s">
        <v>949</v>
      </c>
      <c r="AQ159" s="11" t="s">
        <v>24</v>
      </c>
      <c r="AR159" s="11" t="s">
        <v>23</v>
      </c>
      <c r="AS159" s="11" t="s">
        <v>144</v>
      </c>
      <c r="AT159" s="17" t="s">
        <v>62</v>
      </c>
      <c r="AU159" s="86" t="s">
        <v>266</v>
      </c>
      <c r="AV159" s="11" t="str">
        <f t="shared" si="207"/>
        <v>253</v>
      </c>
      <c r="AW159" s="18" t="str">
        <f t="shared" si="208"/>
        <v>96</v>
      </c>
      <c r="AX159" s="11">
        <v>253</v>
      </c>
      <c r="AY159" s="58" t="s">
        <v>243</v>
      </c>
      <c r="AZ159" s="20" t="str">
        <f t="shared" ref="AZ159:AZ165" si="212">LEFT(AY159,FIND(" ", AY159)-1)</f>
        <v>21.5</v>
      </c>
      <c r="BA159" s="20" t="str">
        <f t="shared" ref="BA159:BA165" si="213">MID(LEFT(AY159,FIND("–",AY159)-1),FIND("(",AY159)+1,LEN(AY159))</f>
        <v>20.6</v>
      </c>
      <c r="BB159" s="20" t="str">
        <f t="shared" ref="BB159:BB165" si="214">MID(LEFT(AY159,FIND(")",AY159)-1),FIND("–",AY159)+1,LEN(AY159))</f>
        <v>22.5</v>
      </c>
      <c r="BC159" s="11">
        <v>253</v>
      </c>
      <c r="BD159" s="58" t="s">
        <v>265</v>
      </c>
      <c r="BE159" s="11" t="str">
        <f t="shared" si="209"/>
        <v>656.5</v>
      </c>
      <c r="BF159" s="11" t="str">
        <f t="shared" si="210"/>
        <v>575.2</v>
      </c>
      <c r="BG159" s="11" t="str">
        <f t="shared" si="211"/>
        <v>749.2</v>
      </c>
      <c r="BH159" s="11" t="s">
        <v>22</v>
      </c>
      <c r="BI159" s="25" t="s">
        <v>22</v>
      </c>
      <c r="BJ159" s="11" t="s">
        <v>22</v>
      </c>
      <c r="BK159" s="11" t="s">
        <v>22</v>
      </c>
      <c r="BL159" s="11" t="s">
        <v>22</v>
      </c>
      <c r="BM159" s="11">
        <v>127</v>
      </c>
      <c r="BN159" s="58" t="s">
        <v>561</v>
      </c>
      <c r="BO159" s="11" t="str">
        <f t="shared" ref="BO159:BO165" si="215">LEFT(BN159,FIND(" ", BN159)-1)</f>
        <v>995.2</v>
      </c>
      <c r="BP159" s="11" t="str">
        <f t="shared" ref="BP159:BP165" si="216">MID(LEFT(BN159,FIND("–",BN159)-1),FIND("(",BN159)+1,LEN(BN159))</f>
        <v>853.8</v>
      </c>
      <c r="BQ159" s="11" t="str">
        <f t="shared" ref="BQ159:BQ165" si="217">MID(LEFT(BN159,FIND(")",BN159)-1),FIND("–",BN159)+1,LEN(BN159))</f>
        <v>1,160.1</v>
      </c>
      <c r="BR159" s="58" t="s">
        <v>292</v>
      </c>
      <c r="BS159" s="11" t="str">
        <f t="shared" ref="BS159:BS168" si="218">MID(LEFT(BR159,FIND("%",BR159)-1),FIND("(",BR159)+1,LEN(BR159))</f>
        <v>98</v>
      </c>
      <c r="BT159" s="11" t="s">
        <v>22</v>
      </c>
      <c r="BU159" s="11" t="s">
        <v>22</v>
      </c>
      <c r="BV159" s="11">
        <v>126</v>
      </c>
      <c r="BW159" s="58" t="s">
        <v>252</v>
      </c>
      <c r="BX159" s="10" t="str">
        <f t="shared" ref="BX159:BX165" si="219">LEFT(BW159,FIND(" ", BW159)-1)</f>
        <v>431.6</v>
      </c>
      <c r="BY159" s="10" t="str">
        <f t="shared" ref="BY159:BY165" si="220">MID(LEFT(BW159,FIND("–",BW159)-1),FIND("(",BW159)+1,LEN(BW159))</f>
        <v>356.5</v>
      </c>
      <c r="BZ159" s="10" t="str">
        <f t="shared" ref="BZ159:BZ165" si="221">MID(LEFT(BW159,FIND(")",BW159)-1),FIND("–",BW159)+1,LEN(BW159))</f>
        <v>522.5</v>
      </c>
      <c r="CA159" s="58" t="s">
        <v>295</v>
      </c>
      <c r="CB159" s="11" t="str">
        <f t="shared" ref="CB159:CB168" si="222">MID(LEFT(CA159,FIND("%",CA159)-1),FIND("(",CA159)+1,LEN(CA159))</f>
        <v>94</v>
      </c>
      <c r="CC159" s="11" t="s">
        <v>22</v>
      </c>
      <c r="CD159" s="155"/>
      <c r="CH159" s="155"/>
      <c r="CV159" s="25"/>
      <c r="CZ159" s="25"/>
    </row>
    <row r="160" spans="1:105" s="11" customFormat="1">
      <c r="A160" s="28" t="s">
        <v>117</v>
      </c>
      <c r="L160" s="25"/>
      <c r="N160" s="125"/>
      <c r="Z160" s="25"/>
      <c r="AE160" s="36"/>
      <c r="AI160" s="25"/>
      <c r="AJ160" s="11" t="s">
        <v>27</v>
      </c>
      <c r="AK160" s="11" t="s">
        <v>105</v>
      </c>
      <c r="AL160" s="11">
        <v>1</v>
      </c>
      <c r="AM160" s="20" t="s">
        <v>344</v>
      </c>
      <c r="AN160" s="17" t="s">
        <v>96</v>
      </c>
      <c r="AO160" s="17" t="s">
        <v>78</v>
      </c>
      <c r="AP160" s="17" t="s">
        <v>949</v>
      </c>
      <c r="AQ160" s="11" t="s">
        <v>24</v>
      </c>
      <c r="AR160" s="11" t="s">
        <v>23</v>
      </c>
      <c r="AS160" s="11" t="s">
        <v>144</v>
      </c>
      <c r="AT160" s="17" t="s">
        <v>62</v>
      </c>
      <c r="AU160" s="90" t="s">
        <v>273</v>
      </c>
      <c r="AV160" s="11" t="str">
        <f t="shared" si="207"/>
        <v>126</v>
      </c>
      <c r="AW160" s="18" t="str">
        <f t="shared" si="208"/>
        <v>1</v>
      </c>
      <c r="AX160" s="11">
        <v>126</v>
      </c>
      <c r="AY160" s="58" t="s">
        <v>245</v>
      </c>
      <c r="AZ160" s="20" t="str">
        <f t="shared" si="212"/>
        <v>4.1</v>
      </c>
      <c r="BA160" s="20" t="str">
        <f t="shared" si="213"/>
        <v>3.9</v>
      </c>
      <c r="BB160" s="20" t="str">
        <f t="shared" si="214"/>
        <v>4.3</v>
      </c>
      <c r="BC160" s="11">
        <v>126</v>
      </c>
      <c r="BD160" s="15" t="s">
        <v>274</v>
      </c>
      <c r="BE160" s="11" t="str">
        <f t="shared" si="209"/>
        <v>4.3</v>
      </c>
      <c r="BF160" s="11" t="str">
        <f t="shared" si="210"/>
        <v>4.0</v>
      </c>
      <c r="BG160" s="11" t="str">
        <f t="shared" si="211"/>
        <v>4.5</v>
      </c>
      <c r="BH160" s="11" t="s">
        <v>22</v>
      </c>
      <c r="BI160" s="25" t="s">
        <v>22</v>
      </c>
      <c r="BJ160" s="11" t="s">
        <v>22</v>
      </c>
      <c r="BK160" s="11" t="s">
        <v>22</v>
      </c>
      <c r="BL160" s="11" t="s">
        <v>22</v>
      </c>
      <c r="BM160" s="11">
        <v>61</v>
      </c>
      <c r="BN160" s="58" t="s">
        <v>254</v>
      </c>
      <c r="BO160" s="11" t="str">
        <f t="shared" si="215"/>
        <v>4.1</v>
      </c>
      <c r="BP160" s="11" t="str">
        <f t="shared" si="216"/>
        <v>3.9</v>
      </c>
      <c r="BQ160" s="11" t="str">
        <f t="shared" si="217"/>
        <v>4.4</v>
      </c>
      <c r="BR160" s="58" t="s">
        <v>291</v>
      </c>
      <c r="BS160" s="11" t="str">
        <f t="shared" si="218"/>
        <v>0</v>
      </c>
      <c r="BT160" s="11" t="s">
        <v>22</v>
      </c>
      <c r="BU160" s="11" t="s">
        <v>22</v>
      </c>
      <c r="BV160" s="11">
        <v>65</v>
      </c>
      <c r="BW160" s="58" t="s">
        <v>245</v>
      </c>
      <c r="BX160" s="10" t="str">
        <f t="shared" si="219"/>
        <v>4.1</v>
      </c>
      <c r="BY160" s="10" t="str">
        <f t="shared" si="220"/>
        <v>3.9</v>
      </c>
      <c r="BZ160" s="10" t="str">
        <f t="shared" si="221"/>
        <v>4.3</v>
      </c>
      <c r="CA160" s="58" t="s">
        <v>302</v>
      </c>
      <c r="CB160" s="11" t="str">
        <f t="shared" si="222"/>
        <v>2</v>
      </c>
      <c r="CC160" s="11" t="s">
        <v>22</v>
      </c>
      <c r="CD160" s="155"/>
      <c r="CH160" s="155"/>
      <c r="CV160" s="25"/>
      <c r="CZ160" s="25"/>
    </row>
    <row r="161" spans="1:105" s="11" customFormat="1">
      <c r="A161" s="28" t="s">
        <v>117</v>
      </c>
      <c r="L161" s="25"/>
      <c r="N161" s="125"/>
      <c r="Z161" s="25"/>
      <c r="AE161" s="36"/>
      <c r="AI161" s="25"/>
      <c r="AJ161" s="11" t="s">
        <v>27</v>
      </c>
      <c r="AK161" s="11" t="s">
        <v>239</v>
      </c>
      <c r="AL161" s="11">
        <v>2</v>
      </c>
      <c r="AM161" s="20" t="s">
        <v>344</v>
      </c>
      <c r="AN161" s="17" t="s">
        <v>96</v>
      </c>
      <c r="AO161" s="17" t="s">
        <v>78</v>
      </c>
      <c r="AP161" s="17" t="s">
        <v>949</v>
      </c>
      <c r="AQ161" s="11" t="s">
        <v>24</v>
      </c>
      <c r="AR161" s="11" t="s">
        <v>23</v>
      </c>
      <c r="AS161" s="11" t="s">
        <v>144</v>
      </c>
      <c r="AT161" s="17" t="s">
        <v>62</v>
      </c>
      <c r="AU161" s="86" t="s">
        <v>270</v>
      </c>
      <c r="AV161" s="11" t="str">
        <f>MID(LEFT(AU161,FIND(" (",AU161)-1),FIND("/",AU161)+1,LEN(AU161))</f>
        <v>129</v>
      </c>
      <c r="AW161" s="18" t="str">
        <f>MID(LEFT(AU161,FIND("%",AU161)-1),FIND("(",AU161)+1,LEN(AU161))</f>
        <v>47</v>
      </c>
      <c r="AX161" s="11">
        <v>129</v>
      </c>
      <c r="AY161" s="58" t="s">
        <v>65</v>
      </c>
      <c r="AZ161" s="20" t="str">
        <f>LEFT(AY161,FIND(" ", AY161)-1)</f>
        <v>4</v>
      </c>
      <c r="BA161" s="20" t="str">
        <f>MID(LEFT(AY161,FIND("–",AY161)-1),FIND("(",AY161)+1,LEN(AY161))</f>
        <v>4</v>
      </c>
      <c r="BB161" s="20" t="str">
        <f>MID(LEFT(AY161,FIND(")",AY161)-1),FIND("–",AY161)+1,LEN(AY161))</f>
        <v>4</v>
      </c>
      <c r="BC161" s="11">
        <v>129</v>
      </c>
      <c r="BD161" s="58" t="s">
        <v>278</v>
      </c>
      <c r="BE161" s="11" t="str">
        <f>LEFT(BD161,FIND(" ", BD161)-1)</f>
        <v>18.3</v>
      </c>
      <c r="BF161" s="11" t="str">
        <f>MID(LEFT(BD161,FIND("–",BD161)-1),FIND("(",BD161)+1,LEN(BD161))</f>
        <v>14.4</v>
      </c>
      <c r="BG161" s="11" t="str">
        <f>MID(LEFT(BD161,FIND(")",BD161)-1),FIND("–",BD161)+1,LEN(BD161))</f>
        <v>23.3</v>
      </c>
      <c r="BH161" s="11" t="s">
        <v>22</v>
      </c>
      <c r="BI161" s="25" t="s">
        <v>22</v>
      </c>
      <c r="BJ161" s="11" t="s">
        <v>22</v>
      </c>
      <c r="BK161" s="11" t="s">
        <v>22</v>
      </c>
      <c r="BL161" s="11" t="s">
        <v>22</v>
      </c>
      <c r="BM161" s="11">
        <v>54</v>
      </c>
      <c r="BN161" s="58" t="s">
        <v>256</v>
      </c>
      <c r="BO161" s="11" t="str">
        <f>LEFT(BN161,FIND(" ", BN161)-1)</f>
        <v>27.0</v>
      </c>
      <c r="BP161" s="11" t="str">
        <f>MID(LEFT(BN161,FIND("–",BN161)-1),FIND("(",BN161)+1,LEN(BN161))</f>
        <v>18.9</v>
      </c>
      <c r="BQ161" s="11" t="str">
        <f>MID(LEFT(BN161,FIND(")",BN161)-1),FIND("–",BN161)+1,LEN(BN161))</f>
        <v>38.5</v>
      </c>
      <c r="BR161" s="58" t="s">
        <v>298</v>
      </c>
      <c r="BS161" s="11" t="str">
        <f>MID(LEFT(BR161,FIND("%",BR161)-1),FIND("(",BR161)+1,LEN(BR161))</f>
        <v>63</v>
      </c>
      <c r="BT161" s="11" t="s">
        <v>22</v>
      </c>
      <c r="BU161" s="11" t="s">
        <v>22</v>
      </c>
      <c r="BV161" s="11">
        <v>75</v>
      </c>
      <c r="BW161" s="58" t="s">
        <v>258</v>
      </c>
      <c r="BX161" s="10" t="str">
        <f>LEFT(BW161,FIND(" ", BW161)-1)</f>
        <v>13.8</v>
      </c>
      <c r="BY161" s="10" t="str">
        <f>MID(LEFT(BW161,FIND("–",BW161)-1),FIND("(",BW161)+1,LEN(BW161))</f>
        <v>10.1</v>
      </c>
      <c r="BZ161" s="10" t="str">
        <f>MID(LEFT(BW161,FIND(")",BW161)-1),FIND("–",BW161)+1,LEN(BW161))</f>
        <v>19.0</v>
      </c>
      <c r="CA161" s="58" t="s">
        <v>304</v>
      </c>
      <c r="CB161" s="11" t="str">
        <f>MID(LEFT(CA161,FIND("%",CA161)-1),FIND("(",CA161)+1,LEN(CA161))</f>
        <v>36</v>
      </c>
      <c r="CC161" s="11" t="s">
        <v>22</v>
      </c>
      <c r="CD161" s="155"/>
      <c r="CH161" s="155"/>
      <c r="CV161" s="25"/>
      <c r="CZ161" s="25"/>
    </row>
    <row r="162" spans="1:105" s="11" customFormat="1">
      <c r="A162" s="28" t="s">
        <v>117</v>
      </c>
      <c r="L162" s="25"/>
      <c r="N162" s="125"/>
      <c r="Z162" s="25"/>
      <c r="AE162" s="36"/>
      <c r="AI162" s="25"/>
      <c r="AJ162" s="11" t="s">
        <v>27</v>
      </c>
      <c r="AK162" s="11" t="s">
        <v>240</v>
      </c>
      <c r="AL162" s="11">
        <v>3</v>
      </c>
      <c r="AM162" s="20" t="s">
        <v>344</v>
      </c>
      <c r="AN162" s="17" t="s">
        <v>96</v>
      </c>
      <c r="AO162" s="17" t="s">
        <v>78</v>
      </c>
      <c r="AP162" s="17" t="s">
        <v>949</v>
      </c>
      <c r="AQ162" s="11" t="s">
        <v>24</v>
      </c>
      <c r="AR162" s="11" t="s">
        <v>23</v>
      </c>
      <c r="AS162" s="11" t="s">
        <v>144</v>
      </c>
      <c r="AT162" s="17" t="s">
        <v>62</v>
      </c>
      <c r="AU162" s="86" t="s">
        <v>269</v>
      </c>
      <c r="AV162" s="11" t="str">
        <f t="shared" si="207"/>
        <v>253</v>
      </c>
      <c r="AW162" s="18" t="str">
        <f t="shared" si="208"/>
        <v>59</v>
      </c>
      <c r="AX162" s="11">
        <v>253</v>
      </c>
      <c r="AY162" s="58" t="s">
        <v>65</v>
      </c>
      <c r="AZ162" s="20" t="str">
        <f t="shared" si="212"/>
        <v>4</v>
      </c>
      <c r="BA162" s="20" t="str">
        <f t="shared" si="213"/>
        <v>4</v>
      </c>
      <c r="BB162" s="20" t="str">
        <f t="shared" si="214"/>
        <v>4</v>
      </c>
      <c r="BC162" s="11">
        <v>253</v>
      </c>
      <c r="BD162" s="58" t="s">
        <v>277</v>
      </c>
      <c r="BE162" s="11" t="str">
        <f t="shared" si="209"/>
        <v>19.5</v>
      </c>
      <c r="BF162" s="11" t="str">
        <f t="shared" si="210"/>
        <v>16.8</v>
      </c>
      <c r="BG162" s="11" t="str">
        <f t="shared" si="211"/>
        <v>22.7</v>
      </c>
      <c r="BH162" s="11" t="s">
        <v>22</v>
      </c>
      <c r="BI162" s="25" t="s">
        <v>22</v>
      </c>
      <c r="BJ162" s="11" t="s">
        <v>22</v>
      </c>
      <c r="BK162" s="11" t="s">
        <v>22</v>
      </c>
      <c r="BL162" s="11" t="s">
        <v>22</v>
      </c>
      <c r="BM162" s="11">
        <v>127</v>
      </c>
      <c r="BN162" s="58" t="s">
        <v>255</v>
      </c>
      <c r="BO162" s="11" t="str">
        <f t="shared" si="215"/>
        <v>31.1</v>
      </c>
      <c r="BP162" s="11" t="str">
        <f t="shared" si="216"/>
        <v>25.5</v>
      </c>
      <c r="BQ162" s="11" t="str">
        <f t="shared" si="217"/>
        <v>37.9</v>
      </c>
      <c r="BR162" s="58" t="s">
        <v>297</v>
      </c>
      <c r="BS162" s="11" t="str">
        <f t="shared" si="218"/>
        <v>74</v>
      </c>
      <c r="BT162" s="11" t="s">
        <v>22</v>
      </c>
      <c r="BU162" s="11" t="s">
        <v>22</v>
      </c>
      <c r="BV162" s="11">
        <v>126</v>
      </c>
      <c r="BW162" s="58" t="s">
        <v>257</v>
      </c>
      <c r="BX162" s="10" t="str">
        <f t="shared" si="219"/>
        <v>12.2</v>
      </c>
      <c r="BY162" s="10" t="str">
        <f t="shared" si="220"/>
        <v>10.1</v>
      </c>
      <c r="BZ162" s="10" t="str">
        <f t="shared" si="221"/>
        <v>14.8</v>
      </c>
      <c r="CA162" s="58" t="s">
        <v>303</v>
      </c>
      <c r="CB162" s="11" t="str">
        <f t="shared" si="222"/>
        <v>43</v>
      </c>
      <c r="CC162" s="11" t="s">
        <v>22</v>
      </c>
      <c r="CD162" s="155"/>
      <c r="CH162" s="155"/>
      <c r="CV162" s="25"/>
      <c r="CZ162" s="25"/>
    </row>
    <row r="163" spans="1:105" s="11" customFormat="1">
      <c r="A163" s="28" t="s">
        <v>117</v>
      </c>
      <c r="L163" s="25"/>
      <c r="N163" s="125"/>
      <c r="Z163" s="25"/>
      <c r="AE163" s="36"/>
      <c r="AI163" s="25"/>
      <c r="AJ163" s="11" t="s">
        <v>27</v>
      </c>
      <c r="AK163" s="11" t="s">
        <v>105</v>
      </c>
      <c r="AL163" s="11">
        <v>1</v>
      </c>
      <c r="AM163" s="20" t="s">
        <v>55</v>
      </c>
      <c r="AN163" s="17" t="s">
        <v>95</v>
      </c>
      <c r="AO163" s="17" t="s">
        <v>78</v>
      </c>
      <c r="AP163" s="17" t="s">
        <v>949</v>
      </c>
      <c r="AQ163" s="11" t="s">
        <v>24</v>
      </c>
      <c r="AR163" s="11" t="s">
        <v>23</v>
      </c>
      <c r="AS163" s="11" t="s">
        <v>144</v>
      </c>
      <c r="AT163" s="17" t="s">
        <v>62</v>
      </c>
      <c r="AU163" s="90" t="s">
        <v>273</v>
      </c>
      <c r="AV163" s="11" t="str">
        <f t="shared" si="207"/>
        <v>126</v>
      </c>
      <c r="AW163" s="18" t="str">
        <f t="shared" si="208"/>
        <v>1</v>
      </c>
      <c r="AX163" s="11">
        <v>126</v>
      </c>
      <c r="AY163" s="58" t="s">
        <v>246</v>
      </c>
      <c r="AZ163" s="20" t="str">
        <f t="shared" si="212"/>
        <v>5.1</v>
      </c>
      <c r="BA163" s="20" t="str">
        <f t="shared" si="213"/>
        <v>4.9</v>
      </c>
      <c r="BB163" s="20" t="str">
        <f t="shared" si="214"/>
        <v>5.4</v>
      </c>
      <c r="BC163" s="11">
        <v>126</v>
      </c>
      <c r="BD163" s="15" t="s">
        <v>275</v>
      </c>
      <c r="BE163" s="11" t="str">
        <f t="shared" si="209"/>
        <v>5.8</v>
      </c>
      <c r="BF163" s="11" t="str">
        <f t="shared" si="210"/>
        <v>5.4</v>
      </c>
      <c r="BG163" s="11" t="str">
        <f t="shared" si="211"/>
        <v>6.4</v>
      </c>
      <c r="BH163" s="11" t="s">
        <v>22</v>
      </c>
      <c r="BI163" s="25" t="s">
        <v>22</v>
      </c>
      <c r="BJ163" s="11" t="s">
        <v>22</v>
      </c>
      <c r="BK163" s="11" t="s">
        <v>22</v>
      </c>
      <c r="BL163" s="11" t="s">
        <v>22</v>
      </c>
      <c r="BM163" s="11">
        <v>61</v>
      </c>
      <c r="BN163" s="58" t="s">
        <v>259</v>
      </c>
      <c r="BO163" s="11" t="str">
        <f t="shared" si="215"/>
        <v>5.9</v>
      </c>
      <c r="BP163" s="11" t="str">
        <f t="shared" si="216"/>
        <v>5.0</v>
      </c>
      <c r="BQ163" s="11" t="str">
        <f t="shared" si="217"/>
        <v>7.0</v>
      </c>
      <c r="BR163" s="58" t="s">
        <v>299</v>
      </c>
      <c r="BS163" s="11" t="str">
        <f t="shared" si="218"/>
        <v>2</v>
      </c>
      <c r="BT163" s="11" t="s">
        <v>22</v>
      </c>
      <c r="BU163" s="11" t="s">
        <v>22</v>
      </c>
      <c r="BV163" s="11">
        <v>65</v>
      </c>
      <c r="BW163" s="58" t="s">
        <v>262</v>
      </c>
      <c r="BX163" s="10" t="str">
        <f t="shared" si="219"/>
        <v>5.2</v>
      </c>
      <c r="BY163" s="10" t="str">
        <f t="shared" si="220"/>
        <v>5.0</v>
      </c>
      <c r="BZ163" s="10" t="str">
        <f t="shared" si="221"/>
        <v>5.4</v>
      </c>
      <c r="CA163" s="58" t="s">
        <v>294</v>
      </c>
      <c r="CB163" s="11" t="str">
        <f t="shared" si="222"/>
        <v>0</v>
      </c>
      <c r="CC163" s="11" t="s">
        <v>22</v>
      </c>
      <c r="CD163" s="155"/>
      <c r="CH163" s="155"/>
      <c r="CV163" s="25"/>
      <c r="CZ163" s="25"/>
    </row>
    <row r="164" spans="1:105" s="11" customFormat="1">
      <c r="A164" s="28" t="s">
        <v>117</v>
      </c>
      <c r="L164" s="25"/>
      <c r="N164" s="125"/>
      <c r="Z164" s="25"/>
      <c r="AE164" s="36"/>
      <c r="AI164" s="25"/>
      <c r="AJ164" s="11" t="s">
        <v>27</v>
      </c>
      <c r="AK164" s="11" t="s">
        <v>239</v>
      </c>
      <c r="AL164" s="11">
        <v>2</v>
      </c>
      <c r="AM164" s="17" t="s">
        <v>55</v>
      </c>
      <c r="AN164" s="17" t="s">
        <v>95</v>
      </c>
      <c r="AO164" s="17" t="s">
        <v>78</v>
      </c>
      <c r="AP164" s="17" t="s">
        <v>949</v>
      </c>
      <c r="AQ164" s="11" t="s">
        <v>24</v>
      </c>
      <c r="AR164" s="11" t="s">
        <v>23</v>
      </c>
      <c r="AS164" s="11" t="s">
        <v>144</v>
      </c>
      <c r="AT164" s="17" t="s">
        <v>62</v>
      </c>
      <c r="AU164" s="86" t="s">
        <v>272</v>
      </c>
      <c r="AV164" s="11" t="str">
        <f>MID(LEFT(AU164,FIND(" (",AU164)-1),FIND("/",AU164)+1,LEN(AU164))</f>
        <v>129</v>
      </c>
      <c r="AW164" s="18" t="str">
        <f>MID(LEFT(AU164,FIND("%",AU164)-1),FIND("(",AU164)+1,LEN(AU164))</f>
        <v>83</v>
      </c>
      <c r="AX164" s="11">
        <v>129</v>
      </c>
      <c r="AY164" s="58" t="s">
        <v>248</v>
      </c>
      <c r="AZ164" s="20" t="str">
        <f>LEFT(AY164,FIND(" ", AY164)-1)</f>
        <v>5.5</v>
      </c>
      <c r="BA164" s="20" t="str">
        <f>MID(LEFT(AY164,FIND("–",AY164)-1),FIND("(",AY164)+1,LEN(AY164))</f>
        <v>5.1</v>
      </c>
      <c r="BB164" s="20" t="str">
        <f>MID(LEFT(AY164,FIND(")",AY164)-1),FIND("–",AY164)+1,LEN(AY164))</f>
        <v>6.0</v>
      </c>
      <c r="BC164" s="11">
        <v>129</v>
      </c>
      <c r="BD164" s="58" t="s">
        <v>280</v>
      </c>
      <c r="BE164" s="11" t="str">
        <f>LEFT(BD164,FIND(" ", BD164)-1)</f>
        <v>55.3</v>
      </c>
      <c r="BF164" s="11" t="str">
        <f>MID(LEFT(BD164,FIND("–",BD164)-1),FIND("(",BD164)+1,LEN(BD164))</f>
        <v>45.3</v>
      </c>
      <c r="BG164" s="11" t="str">
        <f>MID(LEFT(BD164,FIND(")",BD164)-1),FIND("–",BD164)+1,LEN(BD164))</f>
        <v>67.5</v>
      </c>
      <c r="BH164" s="11" t="s">
        <v>22</v>
      </c>
      <c r="BI164" s="25" t="s">
        <v>22</v>
      </c>
      <c r="BJ164" s="11" t="s">
        <v>22</v>
      </c>
      <c r="BK164" s="11" t="s">
        <v>22</v>
      </c>
      <c r="BL164" s="11" t="s">
        <v>22</v>
      </c>
      <c r="BM164" s="11">
        <v>54</v>
      </c>
      <c r="BN164" s="58" t="s">
        <v>261</v>
      </c>
      <c r="BO164" s="11" t="str">
        <f>LEFT(BN164,FIND(" ", BN164)-1)</f>
        <v>70.4</v>
      </c>
      <c r="BP164" s="11" t="str">
        <f>MID(LEFT(BN164,FIND("–",BN164)-1),FIND("(",BN164)+1,LEN(BN164))</f>
        <v>55.2</v>
      </c>
      <c r="BQ164" s="11" t="str">
        <f>MID(LEFT(BN164,FIND(")",BN164)-1),FIND("–",BN164)+1,LEN(BN164))</f>
        <v>90.0</v>
      </c>
      <c r="BR164" s="58" t="s">
        <v>301</v>
      </c>
      <c r="BS164" s="11" t="str">
        <f>MID(LEFT(BR164,FIND("%",BR164)-1),FIND("(",BR164)+1,LEN(BR164))</f>
        <v>91</v>
      </c>
      <c r="BT164" s="11" t="s">
        <v>22</v>
      </c>
      <c r="BU164" s="11" t="s">
        <v>22</v>
      </c>
      <c r="BV164" s="11">
        <v>75</v>
      </c>
      <c r="BW164" s="58" t="s">
        <v>264</v>
      </c>
      <c r="BX164" s="10" t="str">
        <f>LEFT(BW164,FIND(" ", BW164)-1)</f>
        <v>46.5</v>
      </c>
      <c r="BY164" s="10" t="str">
        <f>MID(LEFT(BW164,FIND("–",BW164)-1),FIND("(",BW164)+1,LEN(BW164))</f>
        <v>34.7</v>
      </c>
      <c r="BZ164" s="10" t="str">
        <f>MID(LEFT(BW164,FIND(")",BW164)-1),FIND("–",BW164)+1,LEN(BW164))</f>
        <v>62.4</v>
      </c>
      <c r="CA164" s="58" t="s">
        <v>306</v>
      </c>
      <c r="CB164" s="11" t="str">
        <f>MID(LEFT(CA164,FIND("%",CA164)-1),FIND("(",CA164)+1,LEN(CA164))</f>
        <v>77</v>
      </c>
      <c r="CC164" s="11" t="s">
        <v>22</v>
      </c>
      <c r="CD164" s="155"/>
      <c r="CH164" s="155"/>
      <c r="CV164" s="25"/>
      <c r="CZ164" s="25"/>
    </row>
    <row r="165" spans="1:105" s="11" customFormat="1">
      <c r="A165" s="28" t="s">
        <v>117</v>
      </c>
      <c r="L165" s="25"/>
      <c r="N165" s="125"/>
      <c r="Z165" s="25"/>
      <c r="AE165" s="36"/>
      <c r="AI165" s="25"/>
      <c r="AJ165" s="11" t="s">
        <v>27</v>
      </c>
      <c r="AK165" s="11" t="s">
        <v>240</v>
      </c>
      <c r="AL165" s="11">
        <v>3</v>
      </c>
      <c r="AM165" s="17" t="s">
        <v>55</v>
      </c>
      <c r="AN165" s="17" t="s">
        <v>95</v>
      </c>
      <c r="AO165" s="17" t="s">
        <v>78</v>
      </c>
      <c r="AP165" s="17" t="s">
        <v>949</v>
      </c>
      <c r="AQ165" s="11" t="s">
        <v>24</v>
      </c>
      <c r="AR165" s="11" t="s">
        <v>23</v>
      </c>
      <c r="AS165" s="11" t="s">
        <v>144</v>
      </c>
      <c r="AT165" s="17" t="s">
        <v>62</v>
      </c>
      <c r="AU165" s="86" t="s">
        <v>271</v>
      </c>
      <c r="AV165" s="11" t="str">
        <f t="shared" si="207"/>
        <v>253</v>
      </c>
      <c r="AW165" s="18" t="str">
        <f t="shared" si="208"/>
        <v>85</v>
      </c>
      <c r="AX165" s="11">
        <v>253</v>
      </c>
      <c r="AY165" s="58" t="s">
        <v>247</v>
      </c>
      <c r="AZ165" s="20" t="str">
        <f t="shared" si="212"/>
        <v>5.2</v>
      </c>
      <c r="BA165" s="20" t="str">
        <f t="shared" si="213"/>
        <v>5.1</v>
      </c>
      <c r="BB165" s="20" t="str">
        <f t="shared" si="214"/>
        <v>5.3</v>
      </c>
      <c r="BC165" s="11">
        <v>253</v>
      </c>
      <c r="BD165" s="58" t="s">
        <v>279</v>
      </c>
      <c r="BE165" s="11" t="str">
        <f t="shared" si="209"/>
        <v>61.4</v>
      </c>
      <c r="BF165" s="11" t="str">
        <f t="shared" si="210"/>
        <v>53.0</v>
      </c>
      <c r="BG165" s="11" t="str">
        <f t="shared" si="211"/>
        <v>71.0</v>
      </c>
      <c r="BH165" s="11" t="s">
        <v>22</v>
      </c>
      <c r="BI165" s="25" t="s">
        <v>22</v>
      </c>
      <c r="BJ165" s="11" t="s">
        <v>22</v>
      </c>
      <c r="BK165" s="11" t="s">
        <v>22</v>
      </c>
      <c r="BL165" s="11" t="s">
        <v>22</v>
      </c>
      <c r="BM165" s="11">
        <v>127</v>
      </c>
      <c r="BN165" s="58" t="s">
        <v>260</v>
      </c>
      <c r="BO165" s="11" t="str">
        <f t="shared" si="215"/>
        <v>85.7</v>
      </c>
      <c r="BP165" s="11" t="str">
        <f t="shared" si="216"/>
        <v>70.0</v>
      </c>
      <c r="BQ165" s="11" t="str">
        <f t="shared" si="217"/>
        <v>104.9</v>
      </c>
      <c r="BR165" s="58" t="s">
        <v>300</v>
      </c>
      <c r="BS165" s="11" t="str">
        <f t="shared" si="218"/>
        <v>92</v>
      </c>
      <c r="BT165" s="11" t="s">
        <v>22</v>
      </c>
      <c r="BU165" s="11" t="s">
        <v>22</v>
      </c>
      <c r="BV165" s="11">
        <v>126</v>
      </c>
      <c r="BW165" s="58" t="s">
        <v>263</v>
      </c>
      <c r="BX165" s="10" t="str">
        <f t="shared" si="219"/>
        <v>43.8</v>
      </c>
      <c r="BY165" s="10" t="str">
        <f t="shared" si="220"/>
        <v>36.0</v>
      </c>
      <c r="BZ165" s="10" t="str">
        <f t="shared" si="221"/>
        <v>53.4</v>
      </c>
      <c r="CA165" s="58" t="s">
        <v>305</v>
      </c>
      <c r="CB165" s="11" t="str">
        <f t="shared" si="222"/>
        <v>77</v>
      </c>
      <c r="CC165" s="11" t="s">
        <v>22</v>
      </c>
      <c r="CD165" s="155"/>
      <c r="CH165" s="155"/>
      <c r="CV165" s="25"/>
      <c r="CZ165" s="25"/>
    </row>
    <row r="166" spans="1:105" s="11" customFormat="1">
      <c r="A166" s="28" t="s">
        <v>117</v>
      </c>
      <c r="L166" s="25"/>
      <c r="N166" s="125"/>
      <c r="Z166" s="25"/>
      <c r="AE166" s="36"/>
      <c r="AI166" s="25"/>
      <c r="AJ166" s="11" t="s">
        <v>60</v>
      </c>
      <c r="AK166" s="11" t="s">
        <v>105</v>
      </c>
      <c r="AL166" s="11">
        <v>1</v>
      </c>
      <c r="AM166" s="17" t="s">
        <v>552</v>
      </c>
      <c r="AN166" s="17" t="s">
        <v>556</v>
      </c>
      <c r="AO166" s="17" t="s">
        <v>565</v>
      </c>
      <c r="AP166" s="17" t="s">
        <v>953</v>
      </c>
      <c r="AQ166" s="11" t="s">
        <v>24</v>
      </c>
      <c r="AR166" s="11" t="s">
        <v>23</v>
      </c>
      <c r="AS166" s="11" t="s">
        <v>144</v>
      </c>
      <c r="AT166" s="17" t="s">
        <v>563</v>
      </c>
      <c r="AU166" s="86" t="s">
        <v>268</v>
      </c>
      <c r="AV166" s="11" t="str">
        <f t="shared" si="207"/>
        <v>126</v>
      </c>
      <c r="AW166" s="18" t="str">
        <f t="shared" si="208"/>
        <v>0</v>
      </c>
      <c r="AX166" s="11">
        <v>126</v>
      </c>
      <c r="AY166" s="58" t="s">
        <v>80</v>
      </c>
      <c r="AZ166" s="20" t="str">
        <f>LEFT(AY166,FIND(" ", AY166)-1)</f>
        <v>1</v>
      </c>
      <c r="BA166" s="20" t="str">
        <f>MID(LEFT(AY166,FIND("–",AY166)-1),FIND("(",AY166)+1,LEN(AY166))</f>
        <v>1</v>
      </c>
      <c r="BB166" s="20" t="str">
        <f>MID(LEFT(AY166,FIND(")",AY166)-1),FIND("–",AY166)+1,LEN(AY166))</f>
        <v>1</v>
      </c>
      <c r="BC166" s="11">
        <v>126</v>
      </c>
      <c r="BD166" s="58" t="s">
        <v>80</v>
      </c>
      <c r="BE166" s="11" t="str">
        <f t="shared" si="209"/>
        <v>1</v>
      </c>
      <c r="BF166" s="11" t="str">
        <f t="shared" si="210"/>
        <v>1</v>
      </c>
      <c r="BG166" s="11" t="str">
        <f t="shared" si="211"/>
        <v>1</v>
      </c>
      <c r="BH166" s="11" t="s">
        <v>22</v>
      </c>
      <c r="BI166" s="25" t="s">
        <v>22</v>
      </c>
      <c r="BJ166" s="11" t="s">
        <v>22</v>
      </c>
      <c r="BK166" s="11" t="s">
        <v>22</v>
      </c>
      <c r="BL166" s="11" t="s">
        <v>22</v>
      </c>
      <c r="BM166" s="11">
        <v>61</v>
      </c>
      <c r="BN166" s="58" t="s">
        <v>80</v>
      </c>
      <c r="BO166" s="11" t="str">
        <f>LEFT(BN166,FIND(" ", BN166)-1)</f>
        <v>1</v>
      </c>
      <c r="BP166" s="11" t="str">
        <f>MID(LEFT(BN166,FIND("–",BN166)-1),FIND("(",BN166)+1,LEN(BN166))</f>
        <v>1</v>
      </c>
      <c r="BQ166" s="11" t="str">
        <f>MID(LEFT(BN166,FIND(")",BN166)-1),FIND("–",BN166)+1,LEN(BN166))</f>
        <v>1</v>
      </c>
      <c r="BR166" s="58" t="s">
        <v>291</v>
      </c>
      <c r="BS166" s="11" t="str">
        <f t="shared" si="218"/>
        <v>0</v>
      </c>
      <c r="BT166" s="11" t="s">
        <v>22</v>
      </c>
      <c r="BU166" s="11" t="s">
        <v>22</v>
      </c>
      <c r="BV166" s="11">
        <v>65</v>
      </c>
      <c r="BW166" s="58" t="s">
        <v>80</v>
      </c>
      <c r="BX166" s="11" t="str">
        <f>LEFT(BW166,FIND(" ", BW166)-1)</f>
        <v>1</v>
      </c>
      <c r="BY166" s="11" t="str">
        <f>MID(LEFT(BW166,FIND("–",BW166)-1),FIND("(",BW166)+1,LEN(BW166))</f>
        <v>1</v>
      </c>
      <c r="BZ166" s="11" t="str">
        <f>MID(LEFT(BW166,FIND(")",BW166)-1),FIND("–",BW166)+1,LEN(BW166))</f>
        <v>1</v>
      </c>
      <c r="CA166" s="58" t="s">
        <v>294</v>
      </c>
      <c r="CB166" s="11" t="str">
        <f t="shared" si="222"/>
        <v>0</v>
      </c>
      <c r="CC166" s="11" t="s">
        <v>22</v>
      </c>
      <c r="CD166" s="155"/>
      <c r="CH166" s="155"/>
      <c r="CV166" s="25"/>
      <c r="CZ166" s="25"/>
    </row>
    <row r="167" spans="1:105" s="11" customFormat="1">
      <c r="A167" s="28" t="s">
        <v>117</v>
      </c>
      <c r="L167" s="25"/>
      <c r="N167" s="125"/>
      <c r="Z167" s="25"/>
      <c r="AE167" s="36"/>
      <c r="AI167" s="25"/>
      <c r="AJ167" s="11" t="s">
        <v>60</v>
      </c>
      <c r="AK167" s="11" t="s">
        <v>239</v>
      </c>
      <c r="AL167" s="11">
        <v>2</v>
      </c>
      <c r="AM167" s="17" t="s">
        <v>552</v>
      </c>
      <c r="AN167" s="17" t="s">
        <v>556</v>
      </c>
      <c r="AO167" s="17" t="s">
        <v>565</v>
      </c>
      <c r="AP167" s="17" t="s">
        <v>953</v>
      </c>
      <c r="AQ167" s="11" t="s">
        <v>24</v>
      </c>
      <c r="AR167" s="11" t="s">
        <v>23</v>
      </c>
      <c r="AS167" s="11" t="s">
        <v>144</v>
      </c>
      <c r="AT167" s="17" t="s">
        <v>563</v>
      </c>
      <c r="AU167" s="86" t="s">
        <v>283</v>
      </c>
      <c r="AV167" s="11" t="str">
        <f>MID(LEFT(AU167,FIND(" (",AU167)-1),FIND("/",AU167)+1,LEN(AU167))</f>
        <v>129</v>
      </c>
      <c r="AW167" s="18" t="str">
        <f>MID(LEFT(AU167,FIND("%",AU167)-1),FIND("(",AU167)+1,LEN(AU167))</f>
        <v>88</v>
      </c>
      <c r="AX167" s="11">
        <v>129</v>
      </c>
      <c r="AY167" s="58" t="s">
        <v>80</v>
      </c>
      <c r="AZ167" s="11" t="str">
        <f>LEFT(AY167,FIND(" ", AY167)-1)</f>
        <v>1</v>
      </c>
      <c r="BA167" s="11" t="str">
        <f>MID(LEFT(AY167,FIND("–",AY167)-1),FIND("(",AY167)+1,LEN(AY167))</f>
        <v>1</v>
      </c>
      <c r="BB167" s="11" t="str">
        <f>MID(LEFT(AY167,FIND(")",AY167)-1),FIND("–",AY167)+1,LEN(AY167))</f>
        <v>1</v>
      </c>
      <c r="BC167" s="11">
        <v>129</v>
      </c>
      <c r="BD167" s="58" t="s">
        <v>285</v>
      </c>
      <c r="BE167" s="11" t="str">
        <f>LEFT(BD167,FIND(" ", BD167)-1)</f>
        <v>10.0</v>
      </c>
      <c r="BF167" s="11" t="str">
        <f>MID(LEFT(BD167,FIND("–",BD167)-1),FIND("(",BD167)+1,LEN(BD167))</f>
        <v>6.0</v>
      </c>
      <c r="BG167" s="11" t="str">
        <f>MID(LEFT(BD167,FIND(")",BD167)-1),FIND("–",BD167)+1,LEN(BD167))</f>
        <v>21.0</v>
      </c>
      <c r="BH167" s="11" t="s">
        <v>22</v>
      </c>
      <c r="BI167" s="25" t="s">
        <v>22</v>
      </c>
      <c r="BJ167" s="11" t="s">
        <v>22</v>
      </c>
      <c r="BK167" s="11" t="s">
        <v>22</v>
      </c>
      <c r="BL167" s="11" t="s">
        <v>22</v>
      </c>
      <c r="BM167" s="11">
        <v>54</v>
      </c>
      <c r="BN167" s="15" t="s">
        <v>287</v>
      </c>
      <c r="BO167" s="11" t="str">
        <f>LEFT(BN167,FIND(" ", BN167)-1)</f>
        <v>11.7</v>
      </c>
      <c r="BP167" s="11" t="str">
        <f>MID(LEFT(BN167,FIND("–",BN167)-1),FIND("(",BN167)+1,LEN(BN167))</f>
        <v>6.0</v>
      </c>
      <c r="BQ167" s="11" t="str">
        <f>MID(LEFT(BN167,FIND(")",BN167)-1),FIND("–",BN167)+1,LEN(BN167))</f>
        <v>27.0</v>
      </c>
      <c r="BR167" s="58" t="s">
        <v>310</v>
      </c>
      <c r="BS167" s="11" t="str">
        <f>MID(LEFT(BR167,FIND("%",BR167)-1),FIND("(",BR167)+1,LEN(BR167))</f>
        <v>87</v>
      </c>
      <c r="BT167" s="11" t="s">
        <v>22</v>
      </c>
      <c r="BU167" s="11" t="s">
        <v>22</v>
      </c>
      <c r="BV167" s="11">
        <v>75</v>
      </c>
      <c r="BW167" s="15" t="s">
        <v>289</v>
      </c>
      <c r="BX167" s="11" t="str">
        <f>LEFT(BW167,FIND(" ", BW167)-1)</f>
        <v>8.8</v>
      </c>
      <c r="BY167" s="11" t="str">
        <f>MID(LEFT(BW167,FIND("–",BW167)-1),FIND("(",BW167)+1,LEN(BW167))</f>
        <v>6.0</v>
      </c>
      <c r="BZ167" s="11" t="str">
        <f>MID(LEFT(BW167,FIND(")",BW167)-1),FIND("–",BW167)+1,LEN(BW167))</f>
        <v>17.6</v>
      </c>
      <c r="CA167" s="58" t="s">
        <v>308</v>
      </c>
      <c r="CB167" s="11" t="str">
        <f>MID(LEFT(CA167,FIND("%",CA167)-1),FIND("(",CA167)+1,LEN(CA167))</f>
        <v>88</v>
      </c>
      <c r="CC167" s="11" t="s">
        <v>22</v>
      </c>
      <c r="CD167" s="155"/>
      <c r="CH167" s="155"/>
      <c r="CV167" s="25"/>
      <c r="CZ167" s="25"/>
    </row>
    <row r="168" spans="1:105" s="11" customFormat="1">
      <c r="A168" s="28" t="s">
        <v>117</v>
      </c>
      <c r="L168" s="25"/>
      <c r="N168" s="125"/>
      <c r="Z168" s="25"/>
      <c r="AE168" s="36"/>
      <c r="AI168" s="25"/>
      <c r="AJ168" s="11" t="s">
        <v>60</v>
      </c>
      <c r="AK168" s="11" t="s">
        <v>240</v>
      </c>
      <c r="AL168" s="11">
        <v>3</v>
      </c>
      <c r="AM168" s="17" t="s">
        <v>552</v>
      </c>
      <c r="AN168" s="17" t="s">
        <v>556</v>
      </c>
      <c r="AO168" s="17" t="s">
        <v>565</v>
      </c>
      <c r="AP168" s="17" t="s">
        <v>953</v>
      </c>
      <c r="AQ168" s="11" t="s">
        <v>24</v>
      </c>
      <c r="AR168" s="11" t="s">
        <v>23</v>
      </c>
      <c r="AS168" s="11" t="s">
        <v>144</v>
      </c>
      <c r="AT168" s="17" t="s">
        <v>563</v>
      </c>
      <c r="AU168" s="86" t="s">
        <v>282</v>
      </c>
      <c r="AV168" s="11" t="str">
        <f t="shared" si="207"/>
        <v>253</v>
      </c>
      <c r="AW168" s="18" t="str">
        <f t="shared" si="208"/>
        <v>90</v>
      </c>
      <c r="AX168" s="11">
        <v>253</v>
      </c>
      <c r="AY168" s="58" t="s">
        <v>80</v>
      </c>
      <c r="AZ168" s="11" t="str">
        <f>LEFT(AY168,FIND(" ", AY168)-1)</f>
        <v>1</v>
      </c>
      <c r="BA168" s="11" t="str">
        <f>MID(LEFT(AY168,FIND("–",AY168)-1),FIND("(",AY168)+1,LEN(AY168))</f>
        <v>1</v>
      </c>
      <c r="BB168" s="11" t="str">
        <f>MID(LEFT(AY168,FIND(")",AY168)-1),FIND("–",AY168)+1,LEN(AY168))</f>
        <v>1</v>
      </c>
      <c r="BC168" s="11">
        <v>253</v>
      </c>
      <c r="BD168" s="58" t="s">
        <v>284</v>
      </c>
      <c r="BE168" s="11" t="str">
        <f t="shared" si="209"/>
        <v>11.0</v>
      </c>
      <c r="BF168" s="11" t="str">
        <f t="shared" si="210"/>
        <v>5.0</v>
      </c>
      <c r="BG168" s="11" t="str">
        <f t="shared" si="211"/>
        <v>25.0</v>
      </c>
      <c r="BH168" s="11" t="s">
        <v>22</v>
      </c>
      <c r="BI168" s="25" t="s">
        <v>22</v>
      </c>
      <c r="BJ168" s="11" t="s">
        <v>22</v>
      </c>
      <c r="BK168" s="11" t="s">
        <v>22</v>
      </c>
      <c r="BL168" s="11" t="s">
        <v>22</v>
      </c>
      <c r="BM168" s="11">
        <v>127</v>
      </c>
      <c r="BN168" s="15" t="s">
        <v>286</v>
      </c>
      <c r="BO168" s="11" t="str">
        <f>LEFT(BN168,FIND(" ", BN168)-1)</f>
        <v>12.7</v>
      </c>
      <c r="BP168" s="11" t="str">
        <f>MID(LEFT(BN168,FIND("–",BN168)-1),FIND("(",BN168)+1,LEN(BN168))</f>
        <v>7.0</v>
      </c>
      <c r="BQ168" s="11" t="str">
        <f>MID(LEFT(BN168,FIND(")",BN168)-1),FIND("–",BN168)+1,LEN(BN168))</f>
        <v>29.0</v>
      </c>
      <c r="BR168" s="58" t="s">
        <v>309</v>
      </c>
      <c r="BS168" s="11" t="str">
        <f t="shared" si="218"/>
        <v>91</v>
      </c>
      <c r="BT168" s="11" t="s">
        <v>22</v>
      </c>
      <c r="BU168" s="11" t="s">
        <v>22</v>
      </c>
      <c r="BV168" s="11">
        <v>126</v>
      </c>
      <c r="BW168" s="15" t="s">
        <v>288</v>
      </c>
      <c r="BX168" s="11" t="str">
        <f>LEFT(BW168,FIND(" ", BW168)-1)</f>
        <v>7.9</v>
      </c>
      <c r="BY168" s="11" t="str">
        <f>MID(LEFT(BW168,FIND("–",BW168)-1),FIND("(",BW168)+1,LEN(BW168))</f>
        <v>5.0</v>
      </c>
      <c r="BZ168" s="11" t="str">
        <f>MID(LEFT(BW168,FIND(")",BW168)-1),FIND("–",BW168)+1,LEN(BW168))</f>
        <v>22.5</v>
      </c>
      <c r="CA168" s="58" t="s">
        <v>307</v>
      </c>
      <c r="CB168" s="11" t="str">
        <f t="shared" si="222"/>
        <v>88</v>
      </c>
      <c r="CC168" s="11" t="s">
        <v>22</v>
      </c>
      <c r="CD168" s="155"/>
      <c r="CH168" s="155"/>
      <c r="CV168" s="25"/>
      <c r="CZ168" s="25"/>
    </row>
    <row r="169" spans="1:105" s="44" customFormat="1">
      <c r="L169" s="45"/>
      <c r="N169" s="127"/>
      <c r="Z169" s="45"/>
      <c r="AE169" s="46"/>
      <c r="AI169" s="45"/>
      <c r="AU169" s="85"/>
      <c r="BI169" s="45"/>
      <c r="CD169" s="157"/>
      <c r="CH169" s="157"/>
      <c r="CV169" s="45"/>
      <c r="CZ169" s="45"/>
    </row>
    <row r="170" spans="1:105" s="112" customFormat="1" ht="16" customHeight="1">
      <c r="A170" s="112" t="s">
        <v>1454</v>
      </c>
      <c r="B170" s="112" t="s">
        <v>1455</v>
      </c>
      <c r="C170" s="112" t="s">
        <v>35</v>
      </c>
      <c r="D170" s="109" t="s">
        <v>1524</v>
      </c>
      <c r="E170" s="112" t="s">
        <v>10</v>
      </c>
      <c r="F170" s="112" t="s">
        <v>9</v>
      </c>
      <c r="G170" s="112" t="s">
        <v>1456</v>
      </c>
      <c r="H170" s="114" t="s">
        <v>1457</v>
      </c>
      <c r="I170" s="112" t="s">
        <v>2036</v>
      </c>
      <c r="J170" s="114" t="s">
        <v>1903</v>
      </c>
      <c r="K170" s="112" t="s">
        <v>1904</v>
      </c>
      <c r="L170" s="115">
        <v>44225</v>
      </c>
      <c r="M170" s="112" t="s">
        <v>528</v>
      </c>
      <c r="N170" s="130">
        <v>44001</v>
      </c>
      <c r="O170" s="112" t="s">
        <v>24</v>
      </c>
      <c r="P170" s="112" t="s">
        <v>24</v>
      </c>
      <c r="Q170" s="112" t="s">
        <v>236</v>
      </c>
      <c r="R170" s="112" t="s">
        <v>371</v>
      </c>
      <c r="S170" s="109" t="s">
        <v>48</v>
      </c>
      <c r="T170" s="112" t="s">
        <v>23</v>
      </c>
      <c r="U170" s="112" t="s">
        <v>23</v>
      </c>
      <c r="V170" s="167">
        <v>151</v>
      </c>
      <c r="W170" s="112" t="s">
        <v>24</v>
      </c>
      <c r="X170" s="112" t="s">
        <v>1458</v>
      </c>
      <c r="Y170" s="112" t="s">
        <v>1459</v>
      </c>
      <c r="Z170" s="113" t="s">
        <v>1460</v>
      </c>
      <c r="AA170" s="112" t="s">
        <v>1461</v>
      </c>
      <c r="AB170" s="112" t="s">
        <v>1462</v>
      </c>
      <c r="AC170" s="112" t="s">
        <v>127</v>
      </c>
      <c r="AD170" s="168" t="s">
        <v>1531</v>
      </c>
      <c r="AE170" s="169" t="s">
        <v>1463</v>
      </c>
      <c r="AF170" s="109" t="s">
        <v>137</v>
      </c>
      <c r="AG170" s="112" t="s">
        <v>1905</v>
      </c>
      <c r="AH170" s="112" t="s">
        <v>1906</v>
      </c>
      <c r="AI170" s="110" t="s">
        <v>22</v>
      </c>
      <c r="AJ170" s="112" t="s">
        <v>27</v>
      </c>
      <c r="AK170" s="112" t="s">
        <v>1464</v>
      </c>
      <c r="AL170" s="112">
        <v>1</v>
      </c>
      <c r="AM170" s="112" t="s">
        <v>1505</v>
      </c>
      <c r="AN170" s="112" t="s">
        <v>44</v>
      </c>
      <c r="AO170" s="170" t="s">
        <v>78</v>
      </c>
      <c r="AP170" s="170" t="s">
        <v>949</v>
      </c>
      <c r="AQ170" s="109" t="s">
        <v>24</v>
      </c>
      <c r="AR170" s="109" t="s">
        <v>24</v>
      </c>
      <c r="AS170" s="109" t="s">
        <v>1917</v>
      </c>
      <c r="AT170" s="17" t="s">
        <v>62</v>
      </c>
      <c r="AU170" s="86" t="s">
        <v>1908</v>
      </c>
      <c r="AV170" s="11" t="str">
        <f t="shared" ref="AV170:AV199" si="223">MID(LEFT(AU170,FIND(" (",AU170)-1),FIND("/",AU170)+1,LEN(AU170))</f>
        <v>8</v>
      </c>
      <c r="AW170" s="18" t="str">
        <f t="shared" ref="AW170:AW199" si="224">MID(LEFT(AU170,FIND("%",AU170)-1),FIND("(",AU170)+1,LEN(AU170))</f>
        <v>13</v>
      </c>
      <c r="AX170" s="112">
        <v>8</v>
      </c>
      <c r="AY170" s="105" t="s">
        <v>1472</v>
      </c>
      <c r="AZ170" s="109" t="str">
        <f>LEFT(AY170,FIND(" ", AY170)-1)</f>
        <v>13</v>
      </c>
      <c r="BA170" s="109" t="str">
        <f>MID(LEFT(AY170,FIND("–",AY170)-1),FIND("(",AY170)+1,LEN(AY170))</f>
        <v>12</v>
      </c>
      <c r="BB170" s="109" t="str">
        <f>MID(LEFT(AY170,FIND(")",AY170)-1),FIND("–",AY170)+1,LEN(AY170))</f>
        <v>13</v>
      </c>
      <c r="BC170" s="112">
        <v>8</v>
      </c>
      <c r="BD170" s="105" t="s">
        <v>1473</v>
      </c>
      <c r="BE170" s="109" t="str">
        <f>LEFT(BD170,FIND(" ", BD170)-1)</f>
        <v>22</v>
      </c>
      <c r="BF170" s="109" t="str">
        <f>MID(LEFT(BD170,FIND("–",BD170)-1),FIND("(",BD170)+1,LEN(BD170))</f>
        <v>10</v>
      </c>
      <c r="BG170" s="109" t="str">
        <f>MID(LEFT(BD170,FIND(")",BD170)-1),FIND("–",BD170)+1,LEN(BD170))</f>
        <v>57</v>
      </c>
      <c r="BH170" s="112" t="s">
        <v>22</v>
      </c>
      <c r="BI170" s="25" t="s">
        <v>402</v>
      </c>
      <c r="BJ170" s="112" t="s">
        <v>26</v>
      </c>
      <c r="BK170" s="112" t="s">
        <v>22</v>
      </c>
      <c r="BL170" s="112" t="s">
        <v>22</v>
      </c>
      <c r="BM170" s="112" t="s">
        <v>22</v>
      </c>
      <c r="BN170" s="112" t="s">
        <v>22</v>
      </c>
      <c r="BO170" s="112" t="s">
        <v>22</v>
      </c>
      <c r="BP170" s="112" t="s">
        <v>22</v>
      </c>
      <c r="BQ170" s="112" t="s">
        <v>22</v>
      </c>
      <c r="BR170" s="112" t="s">
        <v>22</v>
      </c>
      <c r="BS170" s="112" t="s">
        <v>22</v>
      </c>
      <c r="BT170" s="112" t="s">
        <v>22</v>
      </c>
      <c r="BU170" s="112" t="s">
        <v>22</v>
      </c>
      <c r="BV170" s="112" t="s">
        <v>22</v>
      </c>
      <c r="BW170" s="112" t="s">
        <v>22</v>
      </c>
      <c r="BX170" s="112" t="s">
        <v>22</v>
      </c>
      <c r="BY170" s="112" t="s">
        <v>22</v>
      </c>
      <c r="BZ170" s="112" t="s">
        <v>22</v>
      </c>
      <c r="CA170" s="112" t="s">
        <v>22</v>
      </c>
      <c r="CB170" s="112" t="s">
        <v>22</v>
      </c>
      <c r="CC170" s="112" t="s">
        <v>22</v>
      </c>
      <c r="CD170" s="160" t="s">
        <v>26</v>
      </c>
      <c r="CE170" s="112" t="s">
        <v>22</v>
      </c>
      <c r="CF170" s="112" t="s">
        <v>22</v>
      </c>
      <c r="CG170" s="112" t="s">
        <v>22</v>
      </c>
      <c r="CH170" s="175" t="s">
        <v>22</v>
      </c>
      <c r="CI170" s="112" t="s">
        <v>22</v>
      </c>
      <c r="CJ170" s="112" t="s">
        <v>22</v>
      </c>
      <c r="CK170" s="112" t="s">
        <v>22</v>
      </c>
      <c r="CL170" s="112" t="s">
        <v>22</v>
      </c>
      <c r="CM170" s="112" t="s">
        <v>22</v>
      </c>
      <c r="CN170" s="112" t="s">
        <v>22</v>
      </c>
      <c r="CO170" s="112" t="s">
        <v>22</v>
      </c>
      <c r="CP170" s="112" t="s">
        <v>22</v>
      </c>
      <c r="CQ170" s="112" t="s">
        <v>22</v>
      </c>
      <c r="CR170" s="112" t="s">
        <v>22</v>
      </c>
      <c r="CS170" s="112" t="s">
        <v>22</v>
      </c>
      <c r="CT170" s="112" t="s">
        <v>22</v>
      </c>
      <c r="CU170" s="112" t="s">
        <v>22</v>
      </c>
      <c r="CV170" s="113" t="s">
        <v>22</v>
      </c>
      <c r="CW170" s="11" t="s">
        <v>1522</v>
      </c>
      <c r="CX170" s="11" t="s">
        <v>22</v>
      </c>
      <c r="CY170" s="112" t="s">
        <v>1525</v>
      </c>
      <c r="CZ170" s="113" t="s">
        <v>1262</v>
      </c>
      <c r="DA170" s="112" t="s">
        <v>68</v>
      </c>
    </row>
    <row r="171" spans="1:105" s="109" customFormat="1" ht="16" customHeight="1">
      <c r="A171" s="109" t="s">
        <v>1454</v>
      </c>
      <c r="H171" s="166"/>
      <c r="K171" s="171"/>
      <c r="L171" s="110"/>
      <c r="N171" s="131"/>
      <c r="Z171" s="110"/>
      <c r="AE171" s="169"/>
      <c r="AI171" s="110"/>
      <c r="AJ171" s="109" t="s">
        <v>27</v>
      </c>
      <c r="AK171" s="109" t="s">
        <v>1465</v>
      </c>
      <c r="AL171" s="109">
        <v>2</v>
      </c>
      <c r="AM171" s="109" t="s">
        <v>1505</v>
      </c>
      <c r="AN171" s="109" t="s">
        <v>44</v>
      </c>
      <c r="AO171" s="170" t="s">
        <v>78</v>
      </c>
      <c r="AP171" s="170" t="s">
        <v>949</v>
      </c>
      <c r="AQ171" s="109" t="s">
        <v>24</v>
      </c>
      <c r="AR171" s="109" t="s">
        <v>24</v>
      </c>
      <c r="AS171" s="109" t="s">
        <v>1917</v>
      </c>
      <c r="AT171" s="17" t="s">
        <v>62</v>
      </c>
      <c r="AU171" s="86" t="s">
        <v>1907</v>
      </c>
      <c r="AV171" s="11" t="str">
        <f t="shared" si="223"/>
        <v>8</v>
      </c>
      <c r="AW171" s="18" t="str">
        <f t="shared" si="224"/>
        <v>100</v>
      </c>
      <c r="AX171" s="109">
        <v>8</v>
      </c>
      <c r="AY171" s="15" t="s">
        <v>1472</v>
      </c>
      <c r="AZ171" s="109" t="str">
        <f t="shared" ref="AZ171:AZ172" si="225">LEFT(AY171,FIND(" ", AY171)-1)</f>
        <v>13</v>
      </c>
      <c r="BA171" s="109" t="str">
        <f t="shared" ref="BA171:BA172" si="226">MID(LEFT(AY171,FIND("–",AY171)-1),FIND("(",AY171)+1,LEN(AY171))</f>
        <v>12</v>
      </c>
      <c r="BB171" s="109" t="str">
        <f t="shared" ref="BB171:BB172" si="227">MID(LEFT(AY171,FIND(")",AY171)-1),FIND("–",AY171)+1,LEN(AY171))</f>
        <v>13</v>
      </c>
      <c r="BC171" s="109">
        <v>8</v>
      </c>
      <c r="BD171" s="15" t="s">
        <v>1474</v>
      </c>
      <c r="BE171" s="109" t="str">
        <f t="shared" ref="BE171:BE178" si="228">LEFT(BD171,FIND(" ", BD171)-1)</f>
        <v>1,859</v>
      </c>
      <c r="BF171" s="109" t="str">
        <f t="shared" ref="BF171:BF178" si="229">MID(LEFT(BD171,FIND("–",BD171)-1),FIND("(",BD171)+1,LEN(BD171))</f>
        <v>1,276</v>
      </c>
      <c r="BG171" s="109" t="str">
        <f t="shared" ref="BG171:BG178" si="230">MID(LEFT(BD171,FIND(")",BD171)-1),FIND("–",BD171)+1,LEN(BD171))</f>
        <v>2,683</v>
      </c>
      <c r="BH171" s="109" t="s">
        <v>22</v>
      </c>
      <c r="BI171" s="25" t="s">
        <v>22</v>
      </c>
      <c r="CD171" s="160"/>
      <c r="CH171" s="160"/>
      <c r="CV171" s="110"/>
      <c r="CW171" s="173" t="s">
        <v>1507</v>
      </c>
      <c r="CZ171" s="110"/>
    </row>
    <row r="172" spans="1:105" s="109" customFormat="1" ht="16" customHeight="1">
      <c r="A172" s="109" t="s">
        <v>1454</v>
      </c>
      <c r="H172" s="166"/>
      <c r="K172" s="171"/>
      <c r="L172" s="110"/>
      <c r="N172" s="131"/>
      <c r="Z172" s="110"/>
      <c r="AE172" s="169"/>
      <c r="AI172" s="110"/>
      <c r="AJ172" s="109" t="s">
        <v>27</v>
      </c>
      <c r="AK172" s="109" t="s">
        <v>1469</v>
      </c>
      <c r="AL172" s="109">
        <v>3</v>
      </c>
      <c r="AM172" s="109" t="s">
        <v>1505</v>
      </c>
      <c r="AN172" s="109" t="s">
        <v>44</v>
      </c>
      <c r="AO172" s="170" t="s">
        <v>78</v>
      </c>
      <c r="AP172" s="170" t="s">
        <v>949</v>
      </c>
      <c r="AQ172" s="109" t="s">
        <v>24</v>
      </c>
      <c r="AR172" s="109" t="s">
        <v>24</v>
      </c>
      <c r="AS172" s="109" t="s">
        <v>1917</v>
      </c>
      <c r="AT172" s="17" t="s">
        <v>62</v>
      </c>
      <c r="AU172" s="86" t="s">
        <v>1907</v>
      </c>
      <c r="AV172" s="11" t="str">
        <f t="shared" si="223"/>
        <v>8</v>
      </c>
      <c r="AW172" s="18" t="str">
        <f t="shared" si="224"/>
        <v>100</v>
      </c>
      <c r="AX172" s="109">
        <v>8</v>
      </c>
      <c r="AY172" s="15" t="s">
        <v>1475</v>
      </c>
      <c r="AZ172" s="109" t="str">
        <f t="shared" si="225"/>
        <v>14</v>
      </c>
      <c r="BA172" s="109" t="str">
        <f t="shared" si="226"/>
        <v>19</v>
      </c>
      <c r="BB172" s="109" t="str">
        <f t="shared" si="227"/>
        <v>20</v>
      </c>
      <c r="BC172" s="109">
        <v>8</v>
      </c>
      <c r="BD172" s="15" t="s">
        <v>1476</v>
      </c>
      <c r="BE172" s="109" t="str">
        <f t="shared" si="228"/>
        <v>370</v>
      </c>
      <c r="BF172" s="109" t="str">
        <f t="shared" si="229"/>
        <v>223</v>
      </c>
      <c r="BG172" s="109" t="str">
        <f t="shared" si="230"/>
        <v>607</v>
      </c>
      <c r="BH172" s="109" t="s">
        <v>22</v>
      </c>
      <c r="BI172" s="25" t="s">
        <v>22</v>
      </c>
      <c r="CD172" s="160"/>
      <c r="CH172" s="160"/>
      <c r="CV172" s="110"/>
      <c r="CW172" s="109" t="s">
        <v>1521</v>
      </c>
      <c r="CZ172" s="110"/>
    </row>
    <row r="173" spans="1:105" s="109" customFormat="1">
      <c r="A173" s="109" t="s">
        <v>1454</v>
      </c>
      <c r="H173" s="166"/>
      <c r="K173" s="171"/>
      <c r="L173" s="110"/>
      <c r="N173" s="131"/>
      <c r="Z173" s="110"/>
      <c r="AE173" s="110"/>
      <c r="AI173" s="110"/>
      <c r="AJ173" s="109" t="s">
        <v>27</v>
      </c>
      <c r="AK173" s="109" t="s">
        <v>1466</v>
      </c>
      <c r="AL173" s="109">
        <v>4</v>
      </c>
      <c r="AM173" s="109" t="s">
        <v>1505</v>
      </c>
      <c r="AN173" s="109" t="s">
        <v>44</v>
      </c>
      <c r="AO173" s="170" t="s">
        <v>78</v>
      </c>
      <c r="AP173" s="170" t="s">
        <v>949</v>
      </c>
      <c r="AQ173" s="109" t="s">
        <v>24</v>
      </c>
      <c r="AR173" s="109" t="s">
        <v>24</v>
      </c>
      <c r="AS173" s="109" t="s">
        <v>1917</v>
      </c>
      <c r="AT173" s="17" t="s">
        <v>62</v>
      </c>
      <c r="AU173" s="86" t="s">
        <v>1909</v>
      </c>
      <c r="AV173" s="11" t="str">
        <f t="shared" si="223"/>
        <v>8</v>
      </c>
      <c r="AW173" s="18" t="str">
        <f t="shared" si="224"/>
        <v>0</v>
      </c>
      <c r="AX173" s="109">
        <v>8</v>
      </c>
      <c r="AY173" s="15" t="s">
        <v>1472</v>
      </c>
      <c r="AZ173" s="109" t="str">
        <f t="shared" ref="AZ173" si="231">LEFT(AY173,FIND(" ", AY173)-1)</f>
        <v>13</v>
      </c>
      <c r="BA173" s="109" t="str">
        <f t="shared" ref="BA173" si="232">MID(LEFT(AY173,FIND("–",AY173)-1),FIND("(",AY173)+1,LEN(AY173))</f>
        <v>12</v>
      </c>
      <c r="BB173" s="109" t="str">
        <f t="shared" ref="BB173" si="233">MID(LEFT(AY173,FIND(")",AY173)-1),FIND("–",AY173)+1,LEN(AY173))</f>
        <v>13</v>
      </c>
      <c r="BC173" s="109">
        <v>8</v>
      </c>
      <c r="BD173" s="15" t="s">
        <v>1477</v>
      </c>
      <c r="BE173" s="109" t="str">
        <f t="shared" si="228"/>
        <v>17</v>
      </c>
      <c r="BF173" s="109" t="str">
        <f t="shared" si="229"/>
        <v>10</v>
      </c>
      <c r="BG173" s="109" t="str">
        <f t="shared" si="230"/>
        <v>27</v>
      </c>
      <c r="BH173" s="109" t="s">
        <v>22</v>
      </c>
      <c r="BI173" s="25" t="s">
        <v>22</v>
      </c>
      <c r="CD173" s="160"/>
      <c r="CH173" s="160"/>
      <c r="CV173" s="110"/>
      <c r="CZ173" s="110"/>
    </row>
    <row r="174" spans="1:105" s="109" customFormat="1">
      <c r="A174" s="109" t="s">
        <v>1454</v>
      </c>
      <c r="K174" s="171"/>
      <c r="L174" s="110"/>
      <c r="N174" s="131"/>
      <c r="Z174" s="110"/>
      <c r="AE174" s="169"/>
      <c r="AI174" s="110"/>
      <c r="AJ174" s="109" t="s">
        <v>27</v>
      </c>
      <c r="AK174" s="109" t="s">
        <v>1467</v>
      </c>
      <c r="AL174" s="109">
        <v>5</v>
      </c>
      <c r="AM174" s="109" t="s">
        <v>1505</v>
      </c>
      <c r="AN174" s="109" t="s">
        <v>44</v>
      </c>
      <c r="AO174" s="170" t="s">
        <v>78</v>
      </c>
      <c r="AP174" s="170" t="s">
        <v>949</v>
      </c>
      <c r="AQ174" s="109" t="s">
        <v>24</v>
      </c>
      <c r="AR174" s="109" t="s">
        <v>24</v>
      </c>
      <c r="AS174" s="109" t="s">
        <v>1917</v>
      </c>
      <c r="AT174" s="17" t="s">
        <v>62</v>
      </c>
      <c r="AU174" s="86" t="s">
        <v>1907</v>
      </c>
      <c r="AV174" s="11" t="str">
        <f t="shared" si="223"/>
        <v>8</v>
      </c>
      <c r="AW174" s="18" t="str">
        <f t="shared" si="224"/>
        <v>100</v>
      </c>
      <c r="AX174" s="109">
        <v>8</v>
      </c>
      <c r="AY174" s="15" t="s">
        <v>1472</v>
      </c>
      <c r="AZ174" s="109" t="str">
        <f t="shared" ref="AZ174:AZ176" si="234">LEFT(AY174,FIND(" ", AY174)-1)</f>
        <v>13</v>
      </c>
      <c r="BA174" s="109" t="str">
        <f t="shared" ref="BA174:BA176" si="235">MID(LEFT(AY174,FIND("–",AY174)-1),FIND("(",AY174)+1,LEN(AY174))</f>
        <v>12</v>
      </c>
      <c r="BB174" s="109" t="str">
        <f t="shared" ref="BB174:BB176" si="236">MID(LEFT(AY174,FIND(")",AY174)-1),FIND("–",AY174)+1,LEN(AY174))</f>
        <v>13</v>
      </c>
      <c r="BC174" s="109">
        <v>8</v>
      </c>
      <c r="BD174" s="15" t="s">
        <v>1478</v>
      </c>
      <c r="BE174" s="109" t="str">
        <f t="shared" si="228"/>
        <v>1,992</v>
      </c>
      <c r="BF174" s="109" t="str">
        <f t="shared" si="229"/>
        <v>1,307</v>
      </c>
      <c r="BG174" s="109" t="str">
        <f t="shared" si="230"/>
        <v>2,994</v>
      </c>
      <c r="BH174" s="109" t="s">
        <v>22</v>
      </c>
      <c r="BI174" s="25" t="s">
        <v>22</v>
      </c>
      <c r="CD174" s="160"/>
      <c r="CH174" s="160"/>
      <c r="CV174" s="110"/>
      <c r="CZ174" s="110"/>
    </row>
    <row r="175" spans="1:105" s="109" customFormat="1">
      <c r="A175" s="109" t="s">
        <v>1454</v>
      </c>
      <c r="K175" s="171"/>
      <c r="L175" s="110"/>
      <c r="N175" s="131"/>
      <c r="Z175" s="110"/>
      <c r="AE175" s="169"/>
      <c r="AI175" s="110"/>
      <c r="AJ175" s="109" t="s">
        <v>27</v>
      </c>
      <c r="AK175" s="109" t="s">
        <v>1468</v>
      </c>
      <c r="AL175" s="109">
        <v>6</v>
      </c>
      <c r="AM175" s="109" t="s">
        <v>1505</v>
      </c>
      <c r="AN175" s="109" t="s">
        <v>44</v>
      </c>
      <c r="AO175" s="170" t="s">
        <v>78</v>
      </c>
      <c r="AP175" s="170" t="s">
        <v>949</v>
      </c>
      <c r="AQ175" s="109" t="s">
        <v>24</v>
      </c>
      <c r="AR175" s="109" t="s">
        <v>24</v>
      </c>
      <c r="AS175" s="109" t="s">
        <v>1917</v>
      </c>
      <c r="AT175" s="17" t="s">
        <v>62</v>
      </c>
      <c r="AU175" s="86" t="s">
        <v>1910</v>
      </c>
      <c r="AV175" s="11" t="str">
        <f t="shared" si="223"/>
        <v>8</v>
      </c>
      <c r="AW175" s="18" t="str">
        <f t="shared" si="224"/>
        <v>88</v>
      </c>
      <c r="AX175" s="109">
        <v>8</v>
      </c>
      <c r="AY175" s="15" t="s">
        <v>1472</v>
      </c>
      <c r="AZ175" s="109" t="str">
        <f t="shared" si="234"/>
        <v>13</v>
      </c>
      <c r="BA175" s="109" t="str">
        <f t="shared" si="235"/>
        <v>12</v>
      </c>
      <c r="BB175" s="109" t="str">
        <f t="shared" si="236"/>
        <v>13</v>
      </c>
      <c r="BC175" s="109">
        <v>8</v>
      </c>
      <c r="BD175" s="15" t="s">
        <v>1479</v>
      </c>
      <c r="BE175" s="109" t="str">
        <f t="shared" si="228"/>
        <v>629</v>
      </c>
      <c r="BF175" s="109" t="str">
        <f t="shared" si="229"/>
        <v>273</v>
      </c>
      <c r="BG175" s="109" t="str">
        <f t="shared" si="230"/>
        <v>1,450</v>
      </c>
      <c r="BH175" s="109" t="s">
        <v>22</v>
      </c>
      <c r="BI175" s="25" t="s">
        <v>22</v>
      </c>
      <c r="CD175" s="160"/>
      <c r="CH175" s="160"/>
      <c r="CV175" s="110"/>
      <c r="CZ175" s="110"/>
    </row>
    <row r="176" spans="1:105" s="109" customFormat="1">
      <c r="A176" s="109" t="s">
        <v>1454</v>
      </c>
      <c r="K176" s="171"/>
      <c r="L176" s="110"/>
      <c r="N176" s="131"/>
      <c r="Z176" s="110"/>
      <c r="AE176" s="169"/>
      <c r="AI176" s="110"/>
      <c r="AJ176" s="109" t="s">
        <v>27</v>
      </c>
      <c r="AK176" s="109" t="s">
        <v>537</v>
      </c>
      <c r="AL176" s="109">
        <v>7</v>
      </c>
      <c r="AM176" s="109" t="s">
        <v>1505</v>
      </c>
      <c r="AN176" s="109" t="s">
        <v>44</v>
      </c>
      <c r="AO176" s="170" t="s">
        <v>78</v>
      </c>
      <c r="AP176" s="170" t="s">
        <v>949</v>
      </c>
      <c r="AQ176" s="109" t="s">
        <v>24</v>
      </c>
      <c r="AR176" s="109" t="s">
        <v>24</v>
      </c>
      <c r="AS176" s="109" t="s">
        <v>1917</v>
      </c>
      <c r="AT176" s="17" t="s">
        <v>62</v>
      </c>
      <c r="AU176" s="86" t="s">
        <v>1911</v>
      </c>
      <c r="AV176" s="11" t="str">
        <f t="shared" si="223"/>
        <v>7</v>
      </c>
      <c r="AW176" s="18" t="str">
        <f t="shared" si="224"/>
        <v>29</v>
      </c>
      <c r="AX176" s="109">
        <v>8</v>
      </c>
      <c r="AY176" s="15" t="s">
        <v>1480</v>
      </c>
      <c r="AZ176" s="109" t="str">
        <f t="shared" si="234"/>
        <v>16</v>
      </c>
      <c r="BA176" s="109" t="str">
        <f t="shared" si="235"/>
        <v>10</v>
      </c>
      <c r="BB176" s="109" t="str">
        <f t="shared" si="236"/>
        <v>26</v>
      </c>
      <c r="BC176" s="109">
        <v>7</v>
      </c>
      <c r="BD176" s="15" t="s">
        <v>1481</v>
      </c>
      <c r="BE176" s="109" t="str">
        <f t="shared" si="228"/>
        <v>37</v>
      </c>
      <c r="BF176" s="109" t="str">
        <f t="shared" si="229"/>
        <v>14</v>
      </c>
      <c r="BG176" s="109" t="str">
        <f t="shared" si="230"/>
        <v>95</v>
      </c>
      <c r="BH176" s="109" t="s">
        <v>22</v>
      </c>
      <c r="BI176" s="25" t="s">
        <v>22</v>
      </c>
      <c r="CD176" s="160"/>
      <c r="CH176" s="160"/>
      <c r="CV176" s="110"/>
      <c r="CZ176" s="110"/>
    </row>
    <row r="177" spans="1:104" s="109" customFormat="1">
      <c r="A177" s="109" t="s">
        <v>1454</v>
      </c>
      <c r="K177" s="171"/>
      <c r="L177" s="110"/>
      <c r="N177" s="131"/>
      <c r="Z177" s="110"/>
      <c r="AE177" s="169"/>
      <c r="AI177" s="110"/>
      <c r="AJ177" s="109" t="s">
        <v>27</v>
      </c>
      <c r="AK177" s="109" t="s">
        <v>1470</v>
      </c>
      <c r="AL177" s="109">
        <v>8</v>
      </c>
      <c r="AM177" s="109" t="s">
        <v>1505</v>
      </c>
      <c r="AN177" s="109" t="s">
        <v>44</v>
      </c>
      <c r="AO177" s="170" t="s">
        <v>78</v>
      </c>
      <c r="AP177" s="170" t="s">
        <v>949</v>
      </c>
      <c r="AQ177" s="109" t="s">
        <v>24</v>
      </c>
      <c r="AR177" s="109" t="s">
        <v>24</v>
      </c>
      <c r="AS177" s="109" t="s">
        <v>1917</v>
      </c>
      <c r="AT177" s="17" t="s">
        <v>62</v>
      </c>
      <c r="AU177" s="86" t="s">
        <v>1907</v>
      </c>
      <c r="AV177" s="11" t="str">
        <f t="shared" si="223"/>
        <v>8</v>
      </c>
      <c r="AW177" s="18" t="str">
        <f t="shared" si="224"/>
        <v>100</v>
      </c>
      <c r="AX177" s="109">
        <v>8</v>
      </c>
      <c r="AY177" s="15" t="s">
        <v>1472</v>
      </c>
      <c r="AZ177" s="109" t="str">
        <f t="shared" ref="AZ177:AZ178" si="237">LEFT(AY177,FIND(" ", AY177)-1)</f>
        <v>13</v>
      </c>
      <c r="BA177" s="109" t="str">
        <f t="shared" ref="BA177:BA178" si="238">MID(LEFT(AY177,FIND("–",AY177)-1),FIND("(",AY177)+1,LEN(AY177))</f>
        <v>12</v>
      </c>
      <c r="BB177" s="109" t="str">
        <f t="shared" ref="BB177:BB178" si="239">MID(LEFT(AY177,FIND(")",AY177)-1),FIND("–",AY177)+1,LEN(AY177))</f>
        <v>13</v>
      </c>
      <c r="BC177" s="109">
        <v>8</v>
      </c>
      <c r="BD177" s="15" t="s">
        <v>1482</v>
      </c>
      <c r="BE177" s="109" t="str">
        <f t="shared" si="228"/>
        <v>2,982</v>
      </c>
      <c r="BF177" s="109" t="str">
        <f t="shared" si="229"/>
        <v>1,762</v>
      </c>
      <c r="BG177" s="109" t="str">
        <f t="shared" si="230"/>
        <v>4,933</v>
      </c>
      <c r="BH177" s="109" t="s">
        <v>22</v>
      </c>
      <c r="BI177" s="25" t="s">
        <v>22</v>
      </c>
      <c r="CD177" s="160"/>
      <c r="CH177" s="160"/>
      <c r="CV177" s="110"/>
      <c r="CZ177" s="110"/>
    </row>
    <row r="178" spans="1:104" s="109" customFormat="1">
      <c r="A178" s="109" t="s">
        <v>1454</v>
      </c>
      <c r="L178" s="110"/>
      <c r="N178" s="131"/>
      <c r="Z178" s="111"/>
      <c r="AE178" s="110"/>
      <c r="AI178" s="110"/>
      <c r="AJ178" s="109" t="s">
        <v>27</v>
      </c>
      <c r="AK178" s="109" t="s">
        <v>1471</v>
      </c>
      <c r="AL178" s="109">
        <v>9</v>
      </c>
      <c r="AM178" s="109" t="s">
        <v>1505</v>
      </c>
      <c r="AN178" s="109" t="s">
        <v>44</v>
      </c>
      <c r="AO178" s="170" t="s">
        <v>78</v>
      </c>
      <c r="AP178" s="170" t="s">
        <v>949</v>
      </c>
      <c r="AQ178" s="109" t="s">
        <v>24</v>
      </c>
      <c r="AR178" s="109" t="s">
        <v>24</v>
      </c>
      <c r="AS178" s="109" t="s">
        <v>1917</v>
      </c>
      <c r="AT178" s="17" t="s">
        <v>62</v>
      </c>
      <c r="AU178" s="86" t="s">
        <v>1913</v>
      </c>
      <c r="AV178" s="11" t="str">
        <f t="shared" si="223"/>
        <v>7</v>
      </c>
      <c r="AW178" s="18" t="str">
        <f t="shared" si="224"/>
        <v>100</v>
      </c>
      <c r="AX178" s="109">
        <v>8</v>
      </c>
      <c r="AY178" s="15" t="s">
        <v>1472</v>
      </c>
      <c r="AZ178" s="109" t="str">
        <f t="shared" si="237"/>
        <v>13</v>
      </c>
      <c r="BA178" s="109" t="str">
        <f t="shared" si="238"/>
        <v>12</v>
      </c>
      <c r="BB178" s="109" t="str">
        <f t="shared" si="239"/>
        <v>13</v>
      </c>
      <c r="BC178" s="109">
        <v>7</v>
      </c>
      <c r="BD178" s="15" t="s">
        <v>1483</v>
      </c>
      <c r="BE178" s="109" t="str">
        <f t="shared" si="228"/>
        <v>1,583</v>
      </c>
      <c r="BF178" s="109" t="str">
        <f t="shared" si="229"/>
        <v>1,089</v>
      </c>
      <c r="BG178" s="109" t="str">
        <f t="shared" si="230"/>
        <v>2,290</v>
      </c>
      <c r="BH178" s="109" t="s">
        <v>22</v>
      </c>
      <c r="BI178" s="25" t="s">
        <v>22</v>
      </c>
      <c r="CD178" s="160"/>
      <c r="CH178" s="160"/>
      <c r="CV178" s="110"/>
      <c r="CZ178" s="110"/>
    </row>
    <row r="179" spans="1:104" s="109" customFormat="1">
      <c r="A179" s="109" t="s">
        <v>1454</v>
      </c>
      <c r="L179" s="110"/>
      <c r="N179" s="131"/>
      <c r="Z179" s="111"/>
      <c r="AE179" s="110"/>
      <c r="AI179" s="110"/>
      <c r="AJ179" s="109" t="s">
        <v>27</v>
      </c>
      <c r="AK179" s="109" t="s">
        <v>1465</v>
      </c>
      <c r="AL179" s="109">
        <v>1</v>
      </c>
      <c r="AM179" s="109" t="s">
        <v>1506</v>
      </c>
      <c r="AN179" s="109" t="s">
        <v>44</v>
      </c>
      <c r="AO179" s="170" t="s">
        <v>78</v>
      </c>
      <c r="AP179" s="170" t="s">
        <v>949</v>
      </c>
      <c r="AQ179" s="109" t="s">
        <v>24</v>
      </c>
      <c r="AR179" s="109" t="s">
        <v>24</v>
      </c>
      <c r="AS179" s="109" t="s">
        <v>1917</v>
      </c>
      <c r="AT179" s="17" t="s">
        <v>62</v>
      </c>
      <c r="AU179" s="86" t="s">
        <v>1910</v>
      </c>
      <c r="AV179" s="11" t="str">
        <f t="shared" si="223"/>
        <v>8</v>
      </c>
      <c r="AW179" s="18" t="str">
        <f t="shared" si="224"/>
        <v>88</v>
      </c>
      <c r="AX179" s="109">
        <v>8</v>
      </c>
      <c r="AY179" s="15" t="s">
        <v>1472</v>
      </c>
      <c r="AZ179" s="109" t="str">
        <f t="shared" ref="AZ179:AZ180" si="240">LEFT(AY179,FIND(" ", AY179)-1)</f>
        <v>13</v>
      </c>
      <c r="BA179" s="109" t="str">
        <f t="shared" ref="BA179:BA180" si="241">MID(LEFT(AY179,FIND("–",AY179)-1),FIND("(",AY179)+1,LEN(AY179))</f>
        <v>12</v>
      </c>
      <c r="BB179" s="109" t="str">
        <f t="shared" ref="BB179:BB180" si="242">MID(LEFT(AY179,FIND(")",AY179)-1),FIND("–",AY179)+1,LEN(AY179))</f>
        <v>13</v>
      </c>
      <c r="BC179" s="109">
        <v>8</v>
      </c>
      <c r="BD179" s="15" t="s">
        <v>1484</v>
      </c>
      <c r="BE179" s="109" t="str">
        <f t="shared" ref="BE179" si="243">LEFT(BD179,FIND(" ", BD179)-1)</f>
        <v>1,079</v>
      </c>
      <c r="BF179" s="109" t="str">
        <f t="shared" ref="BF179" si="244">MID(LEFT(BD179,FIND("–",BD179)-1),FIND("(",BD179)+1,LEN(BD179))</f>
        <v>424</v>
      </c>
      <c r="BG179" s="109" t="str">
        <f t="shared" ref="BG179" si="245">MID(LEFT(BD179,FIND(")",BD179)-1),FIND("–",BD179)+1,LEN(BD179))</f>
        <v>2,732</v>
      </c>
      <c r="BH179" s="109" t="s">
        <v>22</v>
      </c>
      <c r="BI179" s="25" t="s">
        <v>22</v>
      </c>
      <c r="CD179" s="160"/>
      <c r="CH179" s="160"/>
      <c r="CV179" s="110"/>
      <c r="CZ179" s="110"/>
    </row>
    <row r="180" spans="1:104" s="109" customFormat="1">
      <c r="A180" s="109" t="s">
        <v>1454</v>
      </c>
      <c r="L180" s="110"/>
      <c r="N180" s="131"/>
      <c r="Z180" s="111"/>
      <c r="AE180" s="110"/>
      <c r="AI180" s="110"/>
      <c r="AJ180" s="109" t="s">
        <v>27</v>
      </c>
      <c r="AK180" s="109" t="s">
        <v>1469</v>
      </c>
      <c r="AL180" s="109">
        <v>2</v>
      </c>
      <c r="AM180" s="109" t="s">
        <v>1506</v>
      </c>
      <c r="AN180" s="109" t="s">
        <v>44</v>
      </c>
      <c r="AO180" s="170" t="s">
        <v>78</v>
      </c>
      <c r="AP180" s="170" t="s">
        <v>949</v>
      </c>
      <c r="AQ180" s="109" t="s">
        <v>24</v>
      </c>
      <c r="AR180" s="109" t="s">
        <v>24</v>
      </c>
      <c r="AS180" s="109" t="s">
        <v>1917</v>
      </c>
      <c r="AT180" s="17" t="s">
        <v>62</v>
      </c>
      <c r="AU180" s="86" t="s">
        <v>1912</v>
      </c>
      <c r="AV180" s="11" t="str">
        <f t="shared" si="223"/>
        <v>8</v>
      </c>
      <c r="AW180" s="18" t="str">
        <f t="shared" si="224"/>
        <v>75</v>
      </c>
      <c r="AX180" s="109">
        <v>8</v>
      </c>
      <c r="AY180" s="15" t="s">
        <v>1472</v>
      </c>
      <c r="AZ180" s="109" t="str">
        <f t="shared" si="240"/>
        <v>13</v>
      </c>
      <c r="BA180" s="109" t="str">
        <f t="shared" si="241"/>
        <v>12</v>
      </c>
      <c r="BB180" s="109" t="str">
        <f t="shared" si="242"/>
        <v>13</v>
      </c>
      <c r="BC180" s="109">
        <v>8</v>
      </c>
      <c r="BD180" s="15" t="s">
        <v>1485</v>
      </c>
      <c r="BE180" s="109" t="str">
        <f t="shared" ref="BE180:BE194" si="246">LEFT(BD180,FIND(" ", BD180)-1)</f>
        <v>179</v>
      </c>
      <c r="BF180" s="109" t="str">
        <f t="shared" ref="BF180:BF194" si="247">MID(LEFT(BD180,FIND("–",BD180)-1),FIND("(",BD180)+1,LEN(BD180))</f>
        <v>86</v>
      </c>
      <c r="BG180" s="109" t="str">
        <f t="shared" ref="BG180:BG194" si="248">MID(LEFT(BD180,FIND(")",BD180)-1),FIND("–",BD180)+1,LEN(BD180))</f>
        <v>366</v>
      </c>
      <c r="BH180" s="109" t="s">
        <v>22</v>
      </c>
      <c r="BI180" s="25" t="s">
        <v>22</v>
      </c>
      <c r="CD180" s="160"/>
      <c r="CH180" s="160"/>
      <c r="CV180" s="110"/>
      <c r="CZ180" s="110"/>
    </row>
    <row r="181" spans="1:104" s="109" customFormat="1">
      <c r="A181" s="109" t="s">
        <v>1454</v>
      </c>
      <c r="L181" s="110"/>
      <c r="N181" s="131"/>
      <c r="Z181" s="111"/>
      <c r="AE181" s="110"/>
      <c r="AI181" s="110"/>
      <c r="AJ181" s="109" t="s">
        <v>27</v>
      </c>
      <c r="AK181" s="109" t="s">
        <v>1467</v>
      </c>
      <c r="AL181" s="109">
        <v>3</v>
      </c>
      <c r="AM181" s="109" t="s">
        <v>1506</v>
      </c>
      <c r="AN181" s="109" t="s">
        <v>44</v>
      </c>
      <c r="AO181" s="170" t="s">
        <v>78</v>
      </c>
      <c r="AP181" s="170" t="s">
        <v>949</v>
      </c>
      <c r="AQ181" s="109" t="s">
        <v>24</v>
      </c>
      <c r="AR181" s="109" t="s">
        <v>24</v>
      </c>
      <c r="AS181" s="109" t="s">
        <v>1917</v>
      </c>
      <c r="AT181" s="17" t="s">
        <v>62</v>
      </c>
      <c r="AU181" s="86" t="s">
        <v>1907</v>
      </c>
      <c r="AV181" s="11" t="str">
        <f t="shared" si="223"/>
        <v>8</v>
      </c>
      <c r="AW181" s="18" t="str">
        <f t="shared" si="224"/>
        <v>100</v>
      </c>
      <c r="AX181" s="109">
        <v>8</v>
      </c>
      <c r="AY181" s="15" t="s">
        <v>1472</v>
      </c>
      <c r="AZ181" s="109" t="str">
        <f t="shared" ref="AZ181:AZ195" si="249">LEFT(AY181,FIND(" ", AY181)-1)</f>
        <v>13</v>
      </c>
      <c r="BA181" s="109" t="str">
        <f t="shared" ref="BA181:BA195" si="250">MID(LEFT(AY181,FIND("–",AY181)-1),FIND("(",AY181)+1,LEN(AY181))</f>
        <v>12</v>
      </c>
      <c r="BB181" s="109" t="str">
        <f t="shared" ref="BB181:BB195" si="251">MID(LEFT(AY181,FIND(")",AY181)-1),FIND("–",AY181)+1,LEN(AY181))</f>
        <v>13</v>
      </c>
      <c r="BC181" s="109">
        <v>8</v>
      </c>
      <c r="BD181" s="15" t="s">
        <v>1486</v>
      </c>
      <c r="BE181" s="109" t="str">
        <f t="shared" si="246"/>
        <v>2,221</v>
      </c>
      <c r="BF181" s="109" t="str">
        <f t="shared" si="247"/>
        <v>1,260</v>
      </c>
      <c r="BG181" s="109" t="str">
        <f t="shared" si="248"/>
        <v>3,962</v>
      </c>
      <c r="BH181" s="109" t="s">
        <v>22</v>
      </c>
      <c r="BI181" s="25" t="s">
        <v>22</v>
      </c>
      <c r="CD181" s="160"/>
      <c r="CH181" s="160"/>
      <c r="CV181" s="110"/>
      <c r="CZ181" s="110"/>
    </row>
    <row r="182" spans="1:104" s="109" customFormat="1">
      <c r="A182" s="109" t="s">
        <v>1454</v>
      </c>
      <c r="L182" s="110"/>
      <c r="N182" s="131"/>
      <c r="Z182" s="111"/>
      <c r="AE182" s="110"/>
      <c r="AI182" s="110"/>
      <c r="AJ182" s="109" t="s">
        <v>27</v>
      </c>
      <c r="AK182" s="109" t="s">
        <v>1468</v>
      </c>
      <c r="AL182" s="109">
        <v>4</v>
      </c>
      <c r="AM182" s="109" t="s">
        <v>1506</v>
      </c>
      <c r="AN182" s="109" t="s">
        <v>44</v>
      </c>
      <c r="AO182" s="170" t="s">
        <v>78</v>
      </c>
      <c r="AP182" s="170" t="s">
        <v>949</v>
      </c>
      <c r="AQ182" s="109" t="s">
        <v>24</v>
      </c>
      <c r="AR182" s="109" t="s">
        <v>24</v>
      </c>
      <c r="AS182" s="109" t="s">
        <v>1917</v>
      </c>
      <c r="AT182" s="17" t="s">
        <v>62</v>
      </c>
      <c r="AU182" s="86" t="s">
        <v>1913</v>
      </c>
      <c r="AV182" s="11" t="str">
        <f t="shared" si="223"/>
        <v>7</v>
      </c>
      <c r="AW182" s="18" t="str">
        <f t="shared" si="224"/>
        <v>100</v>
      </c>
      <c r="AX182" s="109">
        <v>8</v>
      </c>
      <c r="AY182" s="15" t="s">
        <v>1472</v>
      </c>
      <c r="AZ182" s="109" t="str">
        <f t="shared" si="249"/>
        <v>13</v>
      </c>
      <c r="BA182" s="109" t="str">
        <f t="shared" si="250"/>
        <v>12</v>
      </c>
      <c r="BB182" s="109" t="str">
        <f t="shared" si="251"/>
        <v>13</v>
      </c>
      <c r="BC182" s="109">
        <v>7</v>
      </c>
      <c r="BD182" s="15" t="s">
        <v>1487</v>
      </c>
      <c r="BE182" s="109" t="str">
        <f t="shared" si="246"/>
        <v>330</v>
      </c>
      <c r="BF182" s="109" t="str">
        <f t="shared" si="247"/>
        <v>190</v>
      </c>
      <c r="BG182" s="109" t="str">
        <f t="shared" si="248"/>
        <v>537</v>
      </c>
      <c r="BH182" s="109" t="s">
        <v>22</v>
      </c>
      <c r="BI182" s="25" t="s">
        <v>22</v>
      </c>
      <c r="CD182" s="160"/>
      <c r="CH182" s="160"/>
      <c r="CV182" s="110"/>
      <c r="CZ182" s="110"/>
    </row>
    <row r="183" spans="1:104" s="109" customFormat="1">
      <c r="A183" s="109" t="s">
        <v>1454</v>
      </c>
      <c r="L183" s="110"/>
      <c r="N183" s="131"/>
      <c r="Z183" s="111"/>
      <c r="AE183" s="110"/>
      <c r="AI183" s="110"/>
      <c r="AJ183" s="109" t="s">
        <v>27</v>
      </c>
      <c r="AK183" s="109" t="s">
        <v>1470</v>
      </c>
      <c r="AL183" s="109">
        <v>5</v>
      </c>
      <c r="AM183" s="109" t="s">
        <v>1506</v>
      </c>
      <c r="AN183" s="109" t="s">
        <v>44</v>
      </c>
      <c r="AO183" s="170" t="s">
        <v>78</v>
      </c>
      <c r="AP183" s="170" t="s">
        <v>949</v>
      </c>
      <c r="AQ183" s="109" t="s">
        <v>24</v>
      </c>
      <c r="AR183" s="109" t="s">
        <v>24</v>
      </c>
      <c r="AS183" s="109" t="s">
        <v>1917</v>
      </c>
      <c r="AT183" s="17" t="s">
        <v>62</v>
      </c>
      <c r="AU183" s="86" t="s">
        <v>1907</v>
      </c>
      <c r="AV183" s="11" t="str">
        <f t="shared" si="223"/>
        <v>8</v>
      </c>
      <c r="AW183" s="18" t="str">
        <f t="shared" si="224"/>
        <v>100</v>
      </c>
      <c r="AX183" s="109">
        <v>8</v>
      </c>
      <c r="AY183" s="15" t="s">
        <v>1472</v>
      </c>
      <c r="AZ183" s="109" t="str">
        <f t="shared" si="249"/>
        <v>13</v>
      </c>
      <c r="BA183" s="109" t="str">
        <f t="shared" si="250"/>
        <v>12</v>
      </c>
      <c r="BB183" s="109" t="str">
        <f t="shared" si="251"/>
        <v>13</v>
      </c>
      <c r="BC183" s="109">
        <v>8</v>
      </c>
      <c r="BD183" s="15" t="s">
        <v>1488</v>
      </c>
      <c r="BE183" s="109" t="str">
        <f t="shared" si="246"/>
        <v>2,632</v>
      </c>
      <c r="BF183" s="109" t="str">
        <f t="shared" si="247"/>
        <v>2,141</v>
      </c>
      <c r="BG183" s="109" t="str">
        <f t="shared" si="248"/>
        <v>3,201</v>
      </c>
      <c r="BH183" s="109" t="s">
        <v>22</v>
      </c>
      <c r="BI183" s="25" t="s">
        <v>22</v>
      </c>
      <c r="CD183" s="160"/>
      <c r="CH183" s="160"/>
      <c r="CV183" s="110"/>
      <c r="CZ183" s="110"/>
    </row>
    <row r="184" spans="1:104" s="109" customFormat="1">
      <c r="A184" s="109" t="s">
        <v>1454</v>
      </c>
      <c r="L184" s="110"/>
      <c r="N184" s="131"/>
      <c r="Z184" s="111"/>
      <c r="AE184" s="110"/>
      <c r="AI184" s="110"/>
      <c r="AJ184" s="109" t="s">
        <v>27</v>
      </c>
      <c r="AK184" s="109" t="s">
        <v>1471</v>
      </c>
      <c r="AL184" s="109">
        <v>6</v>
      </c>
      <c r="AM184" s="109" t="s">
        <v>1506</v>
      </c>
      <c r="AN184" s="109" t="s">
        <v>44</v>
      </c>
      <c r="AO184" s="170" t="s">
        <v>78</v>
      </c>
      <c r="AP184" s="170" t="s">
        <v>949</v>
      </c>
      <c r="AQ184" s="109" t="s">
        <v>24</v>
      </c>
      <c r="AR184" s="109" t="s">
        <v>24</v>
      </c>
      <c r="AS184" s="109" t="s">
        <v>1917</v>
      </c>
      <c r="AT184" s="17" t="s">
        <v>62</v>
      </c>
      <c r="AU184" s="86" t="s">
        <v>1910</v>
      </c>
      <c r="AV184" s="11" t="str">
        <f t="shared" si="223"/>
        <v>8</v>
      </c>
      <c r="AW184" s="18" t="str">
        <f t="shared" si="224"/>
        <v>88</v>
      </c>
      <c r="AX184" s="109">
        <v>8</v>
      </c>
      <c r="AY184" s="15" t="s">
        <v>1472</v>
      </c>
      <c r="AZ184" s="109" t="str">
        <f t="shared" si="249"/>
        <v>13</v>
      </c>
      <c r="BA184" s="109" t="str">
        <f t="shared" si="250"/>
        <v>12</v>
      </c>
      <c r="BB184" s="109" t="str">
        <f t="shared" si="251"/>
        <v>13</v>
      </c>
      <c r="BC184" s="109">
        <v>8</v>
      </c>
      <c r="BD184" s="15" t="s">
        <v>1489</v>
      </c>
      <c r="BE184" s="109" t="str">
        <f t="shared" si="246"/>
        <v>521</v>
      </c>
      <c r="BF184" s="109" t="str">
        <f t="shared" si="247"/>
        <v>230</v>
      </c>
      <c r="BG184" s="109" t="str">
        <f t="shared" si="248"/>
        <v>1,179</v>
      </c>
      <c r="BH184" s="109" t="s">
        <v>22</v>
      </c>
      <c r="BI184" s="25" t="s">
        <v>22</v>
      </c>
      <c r="CD184" s="160"/>
      <c r="CH184" s="160"/>
      <c r="CV184" s="110"/>
      <c r="CZ184" s="110"/>
    </row>
    <row r="185" spans="1:104" s="109" customFormat="1">
      <c r="A185" s="109" t="s">
        <v>1454</v>
      </c>
      <c r="L185" s="110"/>
      <c r="N185" s="131"/>
      <c r="Z185" s="111"/>
      <c r="AE185" s="110"/>
      <c r="AI185" s="110"/>
      <c r="AJ185" s="109" t="s">
        <v>27</v>
      </c>
      <c r="AK185" s="109" t="s">
        <v>1464</v>
      </c>
      <c r="AL185" s="109">
        <v>1</v>
      </c>
      <c r="AM185" s="117" t="s">
        <v>1532</v>
      </c>
      <c r="AN185" s="109" t="s">
        <v>1508</v>
      </c>
      <c r="AO185" s="170" t="s">
        <v>420</v>
      </c>
      <c r="AP185" s="170" t="s">
        <v>946</v>
      </c>
      <c r="AQ185" s="109" t="s">
        <v>24</v>
      </c>
      <c r="AR185" s="109" t="s">
        <v>24</v>
      </c>
      <c r="AS185" s="109" t="s">
        <v>1917</v>
      </c>
      <c r="AT185" s="17" t="s">
        <v>62</v>
      </c>
      <c r="AU185" s="86" t="s">
        <v>1909</v>
      </c>
      <c r="AV185" s="11" t="str">
        <f t="shared" si="223"/>
        <v>8</v>
      </c>
      <c r="AW185" s="18" t="str">
        <f t="shared" si="224"/>
        <v>0</v>
      </c>
      <c r="AX185" s="109">
        <v>8</v>
      </c>
      <c r="AY185" s="15" t="s">
        <v>66</v>
      </c>
      <c r="AZ185" s="109" t="str">
        <f t="shared" si="249"/>
        <v>10</v>
      </c>
      <c r="BA185" s="109" t="str">
        <f t="shared" si="250"/>
        <v>10</v>
      </c>
      <c r="BB185" s="109" t="str">
        <f t="shared" si="251"/>
        <v>10</v>
      </c>
      <c r="BC185" s="109">
        <v>8</v>
      </c>
      <c r="BD185" s="15" t="s">
        <v>66</v>
      </c>
      <c r="BE185" s="109" t="str">
        <f t="shared" si="246"/>
        <v>10</v>
      </c>
      <c r="BF185" s="109" t="str">
        <f t="shared" si="247"/>
        <v>10</v>
      </c>
      <c r="BG185" s="109" t="str">
        <f t="shared" si="248"/>
        <v>10</v>
      </c>
      <c r="BH185" s="109" t="s">
        <v>22</v>
      </c>
      <c r="BI185" s="25" t="s">
        <v>22</v>
      </c>
      <c r="CD185" s="160"/>
      <c r="CH185" s="160"/>
      <c r="CV185" s="110"/>
      <c r="CZ185" s="110"/>
    </row>
    <row r="186" spans="1:104" s="109" customFormat="1">
      <c r="A186" s="109" t="s">
        <v>1454</v>
      </c>
      <c r="L186" s="110"/>
      <c r="N186" s="131"/>
      <c r="Z186" s="111"/>
      <c r="AE186" s="110"/>
      <c r="AI186" s="110"/>
      <c r="AJ186" s="109" t="s">
        <v>27</v>
      </c>
      <c r="AK186" s="109" t="s">
        <v>1465</v>
      </c>
      <c r="AL186" s="109">
        <v>2</v>
      </c>
      <c r="AM186" s="117" t="s">
        <v>1532</v>
      </c>
      <c r="AN186" s="109" t="s">
        <v>1508</v>
      </c>
      <c r="AO186" s="170" t="s">
        <v>420</v>
      </c>
      <c r="AP186" s="170" t="s">
        <v>946</v>
      </c>
      <c r="AQ186" s="109" t="s">
        <v>24</v>
      </c>
      <c r="AR186" s="109" t="s">
        <v>24</v>
      </c>
      <c r="AS186" s="109" t="s">
        <v>1917</v>
      </c>
      <c r="AT186" s="17" t="s">
        <v>62</v>
      </c>
      <c r="AU186" s="86" t="s">
        <v>1907</v>
      </c>
      <c r="AV186" s="11" t="str">
        <f t="shared" si="223"/>
        <v>8</v>
      </c>
      <c r="AW186" s="18" t="str">
        <f t="shared" si="224"/>
        <v>100</v>
      </c>
      <c r="AX186" s="109">
        <v>8</v>
      </c>
      <c r="AY186" s="15" t="s">
        <v>66</v>
      </c>
      <c r="AZ186" s="109" t="str">
        <f t="shared" si="249"/>
        <v>10</v>
      </c>
      <c r="BA186" s="109" t="str">
        <f t="shared" si="250"/>
        <v>10</v>
      </c>
      <c r="BB186" s="109" t="str">
        <f t="shared" si="251"/>
        <v>10</v>
      </c>
      <c r="BC186" s="109">
        <v>8</v>
      </c>
      <c r="BD186" s="15" t="s">
        <v>1490</v>
      </c>
      <c r="BE186" s="109" t="str">
        <f t="shared" si="246"/>
        <v>761</v>
      </c>
      <c r="BF186" s="109" t="str">
        <f t="shared" si="247"/>
        <v>302</v>
      </c>
      <c r="BG186" s="109" t="str">
        <f t="shared" si="248"/>
        <v>1,922</v>
      </c>
      <c r="BH186" s="109" t="s">
        <v>22</v>
      </c>
      <c r="BI186" s="25" t="s">
        <v>22</v>
      </c>
      <c r="CD186" s="160"/>
      <c r="CH186" s="160"/>
      <c r="CV186" s="110"/>
      <c r="CZ186" s="110"/>
    </row>
    <row r="187" spans="1:104" s="109" customFormat="1">
      <c r="A187" s="109" t="s">
        <v>1454</v>
      </c>
      <c r="L187" s="110"/>
      <c r="N187" s="131"/>
      <c r="Z187" s="111"/>
      <c r="AE187" s="110"/>
      <c r="AI187" s="110"/>
      <c r="AJ187" s="109" t="s">
        <v>27</v>
      </c>
      <c r="AK187" s="109" t="s">
        <v>1469</v>
      </c>
      <c r="AL187" s="109">
        <v>3</v>
      </c>
      <c r="AM187" s="117" t="s">
        <v>1532</v>
      </c>
      <c r="AN187" s="109" t="s">
        <v>1508</v>
      </c>
      <c r="AO187" s="170" t="s">
        <v>420</v>
      </c>
      <c r="AP187" s="170" t="s">
        <v>946</v>
      </c>
      <c r="AQ187" s="109" t="s">
        <v>24</v>
      </c>
      <c r="AR187" s="109" t="s">
        <v>24</v>
      </c>
      <c r="AS187" s="109" t="s">
        <v>1917</v>
      </c>
      <c r="AT187" s="17" t="s">
        <v>62</v>
      </c>
      <c r="AU187" s="86" t="s">
        <v>1907</v>
      </c>
      <c r="AV187" s="11" t="str">
        <f t="shared" si="223"/>
        <v>8</v>
      </c>
      <c r="AW187" s="18" t="str">
        <f t="shared" si="224"/>
        <v>100</v>
      </c>
      <c r="AX187" s="109">
        <v>8</v>
      </c>
      <c r="AY187" s="15" t="s">
        <v>66</v>
      </c>
      <c r="AZ187" s="109" t="str">
        <f t="shared" si="249"/>
        <v>10</v>
      </c>
      <c r="BA187" s="109" t="str">
        <f t="shared" si="250"/>
        <v>10</v>
      </c>
      <c r="BB187" s="109" t="str">
        <f t="shared" si="251"/>
        <v>10</v>
      </c>
      <c r="BC187" s="109">
        <v>8</v>
      </c>
      <c r="BD187" s="15" t="s">
        <v>1491</v>
      </c>
      <c r="BE187" s="109" t="str">
        <f t="shared" si="246"/>
        <v>207</v>
      </c>
      <c r="BF187" s="109" t="str">
        <f t="shared" si="247"/>
        <v>70</v>
      </c>
      <c r="BG187" s="109" t="str">
        <f t="shared" si="248"/>
        <v>598</v>
      </c>
      <c r="BH187" s="109" t="s">
        <v>22</v>
      </c>
      <c r="BI187" s="25" t="s">
        <v>22</v>
      </c>
      <c r="CD187" s="160"/>
      <c r="CH187" s="160"/>
      <c r="CV187" s="110"/>
      <c r="CZ187" s="110"/>
    </row>
    <row r="188" spans="1:104" s="109" customFormat="1">
      <c r="A188" s="109" t="s">
        <v>1454</v>
      </c>
      <c r="L188" s="110"/>
      <c r="N188" s="131"/>
      <c r="Z188" s="111"/>
      <c r="AE188" s="110"/>
      <c r="AI188" s="110"/>
      <c r="AJ188" s="109" t="s">
        <v>27</v>
      </c>
      <c r="AK188" s="109" t="s">
        <v>1466</v>
      </c>
      <c r="AL188" s="109">
        <v>4</v>
      </c>
      <c r="AM188" s="117" t="s">
        <v>1532</v>
      </c>
      <c r="AN188" s="109" t="s">
        <v>1508</v>
      </c>
      <c r="AO188" s="170" t="s">
        <v>420</v>
      </c>
      <c r="AP188" s="170" t="s">
        <v>946</v>
      </c>
      <c r="AQ188" s="109" t="s">
        <v>24</v>
      </c>
      <c r="AR188" s="109" t="s">
        <v>24</v>
      </c>
      <c r="AS188" s="109" t="s">
        <v>1917</v>
      </c>
      <c r="AT188" s="17" t="s">
        <v>62</v>
      </c>
      <c r="AU188" s="86" t="s">
        <v>1909</v>
      </c>
      <c r="AV188" s="11" t="str">
        <f t="shared" si="223"/>
        <v>8</v>
      </c>
      <c r="AW188" s="18" t="str">
        <f t="shared" si="224"/>
        <v>0</v>
      </c>
      <c r="AX188" s="109">
        <v>8</v>
      </c>
      <c r="AY188" s="15" t="s">
        <v>66</v>
      </c>
      <c r="AZ188" s="109" t="str">
        <f t="shared" si="249"/>
        <v>10</v>
      </c>
      <c r="BA188" s="109" t="str">
        <f t="shared" si="250"/>
        <v>10</v>
      </c>
      <c r="BB188" s="109" t="str">
        <f t="shared" si="251"/>
        <v>10</v>
      </c>
      <c r="BC188" s="109">
        <v>8</v>
      </c>
      <c r="BD188" s="15" t="s">
        <v>1492</v>
      </c>
      <c r="BE188" s="109" t="str">
        <f t="shared" si="246"/>
        <v>12</v>
      </c>
      <c r="BF188" s="109" t="str">
        <f t="shared" si="247"/>
        <v>10</v>
      </c>
      <c r="BG188" s="109" t="str">
        <f t="shared" si="248"/>
        <v>18</v>
      </c>
      <c r="BH188" s="109" t="s">
        <v>22</v>
      </c>
      <c r="BI188" s="25" t="s">
        <v>22</v>
      </c>
      <c r="CD188" s="160"/>
      <c r="CH188" s="160"/>
      <c r="CV188" s="110"/>
      <c r="CZ188" s="110"/>
    </row>
    <row r="189" spans="1:104" s="109" customFormat="1">
      <c r="A189" s="109" t="s">
        <v>1454</v>
      </c>
      <c r="L189" s="110"/>
      <c r="N189" s="131"/>
      <c r="Z189" s="111"/>
      <c r="AE189" s="110"/>
      <c r="AI189" s="110"/>
      <c r="AJ189" s="109" t="s">
        <v>27</v>
      </c>
      <c r="AK189" s="109" t="s">
        <v>1467</v>
      </c>
      <c r="AL189" s="109">
        <v>5</v>
      </c>
      <c r="AM189" s="117" t="s">
        <v>1532</v>
      </c>
      <c r="AN189" s="109" t="s">
        <v>1508</v>
      </c>
      <c r="AO189" s="170" t="s">
        <v>420</v>
      </c>
      <c r="AP189" s="170" t="s">
        <v>946</v>
      </c>
      <c r="AQ189" s="109" t="s">
        <v>24</v>
      </c>
      <c r="AR189" s="109" t="s">
        <v>24</v>
      </c>
      <c r="AS189" s="109" t="s">
        <v>1917</v>
      </c>
      <c r="AT189" s="17" t="s">
        <v>62</v>
      </c>
      <c r="AU189" s="86" t="s">
        <v>1907</v>
      </c>
      <c r="AV189" s="11" t="str">
        <f t="shared" si="223"/>
        <v>8</v>
      </c>
      <c r="AW189" s="18" t="str">
        <f t="shared" si="224"/>
        <v>100</v>
      </c>
      <c r="AX189" s="109">
        <v>8</v>
      </c>
      <c r="AY189" s="15" t="s">
        <v>66</v>
      </c>
      <c r="AZ189" s="109" t="str">
        <f t="shared" si="249"/>
        <v>10</v>
      </c>
      <c r="BA189" s="109" t="str">
        <f t="shared" si="250"/>
        <v>10</v>
      </c>
      <c r="BB189" s="109" t="str">
        <f t="shared" si="251"/>
        <v>10</v>
      </c>
      <c r="BC189" s="109">
        <v>8</v>
      </c>
      <c r="BD189" s="15" t="s">
        <v>1493</v>
      </c>
      <c r="BE189" s="109" t="str">
        <f t="shared" si="246"/>
        <v>1,174</v>
      </c>
      <c r="BF189" s="109" t="str">
        <f t="shared" si="247"/>
        <v>804</v>
      </c>
      <c r="BG189" s="109" t="str">
        <f t="shared" si="248"/>
        <v>1,697</v>
      </c>
      <c r="BH189" s="109" t="s">
        <v>22</v>
      </c>
      <c r="BI189" s="25" t="s">
        <v>22</v>
      </c>
      <c r="CD189" s="160"/>
      <c r="CH189" s="160"/>
      <c r="CV189" s="110"/>
      <c r="CZ189" s="110"/>
    </row>
    <row r="190" spans="1:104" s="109" customFormat="1">
      <c r="A190" s="109" t="s">
        <v>1454</v>
      </c>
      <c r="L190" s="110"/>
      <c r="N190" s="131"/>
      <c r="Z190" s="111"/>
      <c r="AE190" s="110"/>
      <c r="AI190" s="110"/>
      <c r="AJ190" s="109" t="s">
        <v>27</v>
      </c>
      <c r="AK190" s="109" t="s">
        <v>1468</v>
      </c>
      <c r="AL190" s="109">
        <v>6</v>
      </c>
      <c r="AM190" s="117" t="s">
        <v>1532</v>
      </c>
      <c r="AN190" s="109" t="s">
        <v>1508</v>
      </c>
      <c r="AO190" s="170" t="s">
        <v>420</v>
      </c>
      <c r="AP190" s="170" t="s">
        <v>946</v>
      </c>
      <c r="AQ190" s="109" t="s">
        <v>24</v>
      </c>
      <c r="AR190" s="109" t="s">
        <v>24</v>
      </c>
      <c r="AS190" s="109" t="s">
        <v>1917</v>
      </c>
      <c r="AT190" s="17" t="s">
        <v>62</v>
      </c>
      <c r="AU190" s="86" t="s">
        <v>1910</v>
      </c>
      <c r="AV190" s="11" t="str">
        <f t="shared" si="223"/>
        <v>8</v>
      </c>
      <c r="AW190" s="18" t="str">
        <f t="shared" si="224"/>
        <v>88</v>
      </c>
      <c r="AX190" s="109">
        <v>8</v>
      </c>
      <c r="AY190" s="15" t="s">
        <v>66</v>
      </c>
      <c r="AZ190" s="109" t="str">
        <f t="shared" si="249"/>
        <v>10</v>
      </c>
      <c r="BA190" s="109" t="str">
        <f t="shared" si="250"/>
        <v>10</v>
      </c>
      <c r="BB190" s="109" t="str">
        <f t="shared" si="251"/>
        <v>10</v>
      </c>
      <c r="BC190" s="109">
        <v>8</v>
      </c>
      <c r="BD190" s="15" t="s">
        <v>1494</v>
      </c>
      <c r="BE190" s="109" t="str">
        <f t="shared" si="246"/>
        <v>453</v>
      </c>
      <c r="BF190" s="109" t="str">
        <f t="shared" si="247"/>
        <v>117</v>
      </c>
      <c r="BG190" s="109" t="str">
        <f t="shared" si="248"/>
        <v>1,751</v>
      </c>
      <c r="BH190" s="109" t="s">
        <v>22</v>
      </c>
      <c r="BI190" s="25" t="s">
        <v>22</v>
      </c>
      <c r="CD190" s="160"/>
      <c r="CH190" s="160"/>
      <c r="CV190" s="110"/>
      <c r="CZ190" s="110"/>
    </row>
    <row r="191" spans="1:104" s="109" customFormat="1">
      <c r="A191" s="109" t="s">
        <v>1454</v>
      </c>
      <c r="L191" s="110"/>
      <c r="N191" s="131"/>
      <c r="Z191" s="111"/>
      <c r="AE191" s="110"/>
      <c r="AI191" s="110"/>
      <c r="AJ191" s="109" t="s">
        <v>27</v>
      </c>
      <c r="AK191" s="109" t="s">
        <v>537</v>
      </c>
      <c r="AL191" s="109">
        <v>7</v>
      </c>
      <c r="AM191" s="117" t="s">
        <v>1532</v>
      </c>
      <c r="AN191" s="109" t="s">
        <v>1508</v>
      </c>
      <c r="AO191" s="170" t="s">
        <v>420</v>
      </c>
      <c r="AP191" s="170" t="s">
        <v>946</v>
      </c>
      <c r="AQ191" s="109" t="s">
        <v>24</v>
      </c>
      <c r="AR191" s="109" t="s">
        <v>24</v>
      </c>
      <c r="AS191" s="109" t="s">
        <v>1917</v>
      </c>
      <c r="AT191" s="17" t="s">
        <v>62</v>
      </c>
      <c r="AU191" s="86" t="s">
        <v>1914</v>
      </c>
      <c r="AV191" s="11" t="str">
        <f t="shared" si="223"/>
        <v>7</v>
      </c>
      <c r="AW191" s="18" t="str">
        <f t="shared" si="224"/>
        <v>0</v>
      </c>
      <c r="AX191" s="109">
        <v>8</v>
      </c>
      <c r="AY191" s="15" t="s">
        <v>66</v>
      </c>
      <c r="AZ191" s="109" t="str">
        <f t="shared" si="249"/>
        <v>10</v>
      </c>
      <c r="BA191" s="109" t="str">
        <f t="shared" si="250"/>
        <v>10</v>
      </c>
      <c r="BB191" s="109" t="str">
        <f t="shared" si="251"/>
        <v>10</v>
      </c>
      <c r="BC191" s="109">
        <v>7</v>
      </c>
      <c r="BD191" s="15" t="s">
        <v>1495</v>
      </c>
      <c r="BE191" s="109" t="str">
        <f t="shared" si="246"/>
        <v>15</v>
      </c>
      <c r="BF191" s="109" t="str">
        <f t="shared" si="247"/>
        <v>10</v>
      </c>
      <c r="BG191" s="109" t="str">
        <f t="shared" si="248"/>
        <v>25</v>
      </c>
      <c r="BH191" s="109" t="s">
        <v>22</v>
      </c>
      <c r="BI191" s="25" t="s">
        <v>22</v>
      </c>
      <c r="CD191" s="160"/>
      <c r="CH191" s="160"/>
      <c r="CV191" s="110"/>
      <c r="CZ191" s="110"/>
    </row>
    <row r="192" spans="1:104" s="109" customFormat="1">
      <c r="A192" s="109" t="s">
        <v>1454</v>
      </c>
      <c r="L192" s="110"/>
      <c r="N192" s="131"/>
      <c r="Z192" s="111"/>
      <c r="AE192" s="110"/>
      <c r="AI192" s="110"/>
      <c r="AJ192" s="109" t="s">
        <v>27</v>
      </c>
      <c r="AK192" s="109" t="s">
        <v>1470</v>
      </c>
      <c r="AL192" s="109">
        <v>8</v>
      </c>
      <c r="AM192" s="117" t="s">
        <v>1532</v>
      </c>
      <c r="AN192" s="109" t="s">
        <v>1508</v>
      </c>
      <c r="AO192" s="170" t="s">
        <v>420</v>
      </c>
      <c r="AP192" s="170" t="s">
        <v>946</v>
      </c>
      <c r="AQ192" s="109" t="s">
        <v>24</v>
      </c>
      <c r="AR192" s="109" t="s">
        <v>24</v>
      </c>
      <c r="AS192" s="109" t="s">
        <v>1917</v>
      </c>
      <c r="AT192" s="17" t="s">
        <v>62</v>
      </c>
      <c r="AU192" s="86" t="s">
        <v>1907</v>
      </c>
      <c r="AV192" s="11" t="str">
        <f t="shared" si="223"/>
        <v>8</v>
      </c>
      <c r="AW192" s="18" t="str">
        <f t="shared" si="224"/>
        <v>100</v>
      </c>
      <c r="AX192" s="109">
        <v>8</v>
      </c>
      <c r="AY192" s="15" t="s">
        <v>66</v>
      </c>
      <c r="AZ192" s="109" t="str">
        <f t="shared" si="249"/>
        <v>10</v>
      </c>
      <c r="BA192" s="109" t="str">
        <f t="shared" si="250"/>
        <v>10</v>
      </c>
      <c r="BB192" s="109" t="str">
        <f t="shared" si="251"/>
        <v>10</v>
      </c>
      <c r="BC192" s="109">
        <v>8</v>
      </c>
      <c r="BD192" s="15" t="s">
        <v>1496</v>
      </c>
      <c r="BE192" s="109" t="str">
        <f t="shared" si="246"/>
        <v>1,522</v>
      </c>
      <c r="BF192" s="109" t="str">
        <f t="shared" si="247"/>
        <v>545</v>
      </c>
      <c r="BG192" s="109" t="str">
        <f t="shared" si="248"/>
        <v>4,250</v>
      </c>
      <c r="BH192" s="109" t="s">
        <v>22</v>
      </c>
      <c r="BI192" s="25" t="s">
        <v>22</v>
      </c>
      <c r="CD192" s="160"/>
      <c r="CH192" s="160"/>
      <c r="CV192" s="110"/>
      <c r="CZ192" s="110"/>
    </row>
    <row r="193" spans="1:105" s="109" customFormat="1">
      <c r="A193" s="109" t="s">
        <v>1454</v>
      </c>
      <c r="L193" s="110"/>
      <c r="N193" s="131"/>
      <c r="Z193" s="111"/>
      <c r="AE193" s="110"/>
      <c r="AI193" s="110"/>
      <c r="AJ193" s="109" t="s">
        <v>27</v>
      </c>
      <c r="AK193" s="109" t="s">
        <v>1471</v>
      </c>
      <c r="AL193" s="109">
        <v>9</v>
      </c>
      <c r="AM193" s="117" t="s">
        <v>1532</v>
      </c>
      <c r="AN193" s="109" t="s">
        <v>1508</v>
      </c>
      <c r="AO193" s="170" t="s">
        <v>420</v>
      </c>
      <c r="AP193" s="170" t="s">
        <v>946</v>
      </c>
      <c r="AQ193" s="109" t="s">
        <v>24</v>
      </c>
      <c r="AR193" s="109" t="s">
        <v>24</v>
      </c>
      <c r="AS193" s="109" t="s">
        <v>1917</v>
      </c>
      <c r="AT193" s="17" t="s">
        <v>62</v>
      </c>
      <c r="AU193" s="86" t="s">
        <v>1913</v>
      </c>
      <c r="AV193" s="11" t="str">
        <f t="shared" si="223"/>
        <v>7</v>
      </c>
      <c r="AW193" s="18" t="str">
        <f t="shared" si="224"/>
        <v>100</v>
      </c>
      <c r="AX193" s="109">
        <v>8</v>
      </c>
      <c r="AY193" s="15" t="s">
        <v>66</v>
      </c>
      <c r="AZ193" s="109" t="str">
        <f t="shared" si="249"/>
        <v>10</v>
      </c>
      <c r="BA193" s="109" t="str">
        <f t="shared" si="250"/>
        <v>10</v>
      </c>
      <c r="BB193" s="109" t="str">
        <f t="shared" si="251"/>
        <v>10</v>
      </c>
      <c r="BC193" s="109">
        <v>7</v>
      </c>
      <c r="BD193" s="15" t="s">
        <v>1497</v>
      </c>
      <c r="BE193" s="109" t="str">
        <f t="shared" si="246"/>
        <v>1,159</v>
      </c>
      <c r="BF193" s="109" t="str">
        <f t="shared" si="247"/>
        <v>381</v>
      </c>
      <c r="BG193" s="109" t="str">
        <f t="shared" si="248"/>
        <v>3,418</v>
      </c>
      <c r="BH193" s="109" t="s">
        <v>22</v>
      </c>
      <c r="BI193" s="25" t="s">
        <v>22</v>
      </c>
      <c r="CD193" s="160"/>
      <c r="CH193" s="160"/>
      <c r="CV193" s="110"/>
      <c r="CZ193" s="110"/>
    </row>
    <row r="194" spans="1:105" s="109" customFormat="1">
      <c r="A194" s="109" t="s">
        <v>1454</v>
      </c>
      <c r="L194" s="110"/>
      <c r="N194" s="131"/>
      <c r="Z194" s="111"/>
      <c r="AE194" s="110"/>
      <c r="AI194" s="110"/>
      <c r="AJ194" s="109" t="s">
        <v>27</v>
      </c>
      <c r="AK194" s="109" t="s">
        <v>1465</v>
      </c>
      <c r="AL194" s="109">
        <v>1</v>
      </c>
      <c r="AM194" s="117" t="s">
        <v>1533</v>
      </c>
      <c r="AN194" s="109" t="s">
        <v>1508</v>
      </c>
      <c r="AO194" s="170" t="s">
        <v>420</v>
      </c>
      <c r="AP194" s="170" t="s">
        <v>946</v>
      </c>
      <c r="AQ194" s="109" t="s">
        <v>24</v>
      </c>
      <c r="AR194" s="109" t="s">
        <v>24</v>
      </c>
      <c r="AS194" s="109" t="s">
        <v>1917</v>
      </c>
      <c r="AT194" s="17" t="s">
        <v>62</v>
      </c>
      <c r="AU194" s="86" t="s">
        <v>1910</v>
      </c>
      <c r="AV194" s="11" t="str">
        <f t="shared" si="223"/>
        <v>8</v>
      </c>
      <c r="AW194" s="18" t="str">
        <f t="shared" si="224"/>
        <v>88</v>
      </c>
      <c r="AX194" s="109">
        <v>8</v>
      </c>
      <c r="AY194" s="15" t="s">
        <v>66</v>
      </c>
      <c r="AZ194" s="109" t="str">
        <f t="shared" si="249"/>
        <v>10</v>
      </c>
      <c r="BA194" s="109" t="str">
        <f t="shared" si="250"/>
        <v>10</v>
      </c>
      <c r="BB194" s="109" t="str">
        <f t="shared" si="251"/>
        <v>10</v>
      </c>
      <c r="BC194" s="109">
        <v>8</v>
      </c>
      <c r="BD194" s="15" t="s">
        <v>1499</v>
      </c>
      <c r="BE194" s="109" t="str">
        <f t="shared" si="246"/>
        <v>494</v>
      </c>
      <c r="BF194" s="109" t="str">
        <f t="shared" si="247"/>
        <v>110</v>
      </c>
      <c r="BG194" s="109" t="str">
        <f t="shared" si="248"/>
        <v>2,329</v>
      </c>
      <c r="BH194" s="109" t="s">
        <v>22</v>
      </c>
      <c r="BI194" s="25" t="s">
        <v>22</v>
      </c>
      <c r="CD194" s="160"/>
      <c r="CH194" s="160"/>
      <c r="CV194" s="110"/>
      <c r="CZ194" s="110"/>
    </row>
    <row r="195" spans="1:105" s="109" customFormat="1">
      <c r="A195" s="109" t="s">
        <v>1454</v>
      </c>
      <c r="L195" s="110"/>
      <c r="N195" s="131"/>
      <c r="Z195" s="111"/>
      <c r="AE195" s="110"/>
      <c r="AI195" s="110"/>
      <c r="AJ195" s="109" t="s">
        <v>27</v>
      </c>
      <c r="AK195" s="109" t="s">
        <v>1469</v>
      </c>
      <c r="AL195" s="109">
        <v>2</v>
      </c>
      <c r="AM195" s="117" t="s">
        <v>1533</v>
      </c>
      <c r="AN195" s="109" t="s">
        <v>1508</v>
      </c>
      <c r="AO195" s="170" t="s">
        <v>420</v>
      </c>
      <c r="AP195" s="170" t="s">
        <v>946</v>
      </c>
      <c r="AQ195" s="109" t="s">
        <v>24</v>
      </c>
      <c r="AR195" s="109" t="s">
        <v>24</v>
      </c>
      <c r="AS195" s="109" t="s">
        <v>1917</v>
      </c>
      <c r="AT195" s="17" t="s">
        <v>62</v>
      </c>
      <c r="AU195" s="86" t="s">
        <v>1915</v>
      </c>
      <c r="AV195" s="11" t="str">
        <f t="shared" si="223"/>
        <v>8</v>
      </c>
      <c r="AW195" s="18" t="str">
        <f t="shared" si="224"/>
        <v>50</v>
      </c>
      <c r="AX195" s="109">
        <v>8</v>
      </c>
      <c r="AY195" s="15" t="s">
        <v>1498</v>
      </c>
      <c r="AZ195" s="109" t="str">
        <f t="shared" si="249"/>
        <v>11</v>
      </c>
      <c r="BA195" s="109" t="str">
        <f t="shared" si="250"/>
        <v>10</v>
      </c>
      <c r="BB195" s="109" t="str">
        <f t="shared" si="251"/>
        <v>13</v>
      </c>
      <c r="BC195" s="109">
        <v>8</v>
      </c>
      <c r="BD195" s="15" t="s">
        <v>1500</v>
      </c>
      <c r="BE195" s="109" t="str">
        <f t="shared" ref="BE195:BE198" si="252">LEFT(BD195,FIND(" ", BD195)-1)</f>
        <v>48</v>
      </c>
      <c r="BF195" s="109" t="str">
        <f t="shared" ref="BF195:BF198" si="253">MID(LEFT(BD195,FIND("–",BD195)-1),FIND("(",BD195)+1,LEN(BD195))</f>
        <v>15</v>
      </c>
      <c r="BG195" s="109" t="str">
        <f t="shared" ref="BG195:BG198" si="254">MID(LEFT(BD195,FIND(")",BD195)-1),FIND("–",BD195)+1,LEN(BD195))</f>
        <v>159</v>
      </c>
      <c r="BH195" s="109" t="s">
        <v>22</v>
      </c>
      <c r="BI195" s="25" t="s">
        <v>22</v>
      </c>
      <c r="CD195" s="160"/>
      <c r="CH195" s="160"/>
      <c r="CV195" s="110"/>
      <c r="CZ195" s="110"/>
    </row>
    <row r="196" spans="1:105" s="109" customFormat="1">
      <c r="A196" s="109" t="s">
        <v>1454</v>
      </c>
      <c r="L196" s="110"/>
      <c r="N196" s="131"/>
      <c r="Z196" s="111"/>
      <c r="AE196" s="110"/>
      <c r="AI196" s="110"/>
      <c r="AJ196" s="109" t="s">
        <v>27</v>
      </c>
      <c r="AK196" s="109" t="s">
        <v>1467</v>
      </c>
      <c r="AL196" s="109">
        <v>3</v>
      </c>
      <c r="AM196" s="117" t="s">
        <v>1533</v>
      </c>
      <c r="AN196" s="109" t="s">
        <v>1508</v>
      </c>
      <c r="AO196" s="170" t="s">
        <v>420</v>
      </c>
      <c r="AP196" s="170" t="s">
        <v>946</v>
      </c>
      <c r="AQ196" s="109" t="s">
        <v>24</v>
      </c>
      <c r="AR196" s="109" t="s">
        <v>24</v>
      </c>
      <c r="AS196" s="109" t="s">
        <v>1917</v>
      </c>
      <c r="AT196" s="17" t="s">
        <v>62</v>
      </c>
      <c r="AU196" s="86" t="s">
        <v>1907</v>
      </c>
      <c r="AV196" s="11" t="str">
        <f t="shared" si="223"/>
        <v>8</v>
      </c>
      <c r="AW196" s="18" t="str">
        <f t="shared" si="224"/>
        <v>100</v>
      </c>
      <c r="AX196" s="109">
        <v>8</v>
      </c>
      <c r="AY196" s="15" t="s">
        <v>66</v>
      </c>
      <c r="AZ196" s="109" t="str">
        <f t="shared" ref="AZ196:AZ199" si="255">LEFT(AY196,FIND(" ", AY196)-1)</f>
        <v>10</v>
      </c>
      <c r="BA196" s="109" t="str">
        <f t="shared" ref="BA196:BA199" si="256">MID(LEFT(AY196,FIND("–",AY196)-1),FIND("(",AY196)+1,LEN(AY196))</f>
        <v>10</v>
      </c>
      <c r="BB196" s="109" t="str">
        <f t="shared" ref="BB196:BB199" si="257">MID(LEFT(AY196,FIND(")",AY196)-1),FIND("–",AY196)+1,LEN(AY196))</f>
        <v>10</v>
      </c>
      <c r="BC196" s="109">
        <v>8</v>
      </c>
      <c r="BD196" s="15" t="s">
        <v>1501</v>
      </c>
      <c r="BE196" s="109" t="str">
        <f t="shared" si="252"/>
        <v>1,396</v>
      </c>
      <c r="BF196" s="109" t="str">
        <f t="shared" si="253"/>
        <v>484</v>
      </c>
      <c r="BG196" s="109" t="str">
        <f t="shared" si="254"/>
        <v>4,339</v>
      </c>
      <c r="BH196" s="109" t="s">
        <v>22</v>
      </c>
      <c r="BI196" s="25" t="s">
        <v>22</v>
      </c>
      <c r="CD196" s="160"/>
      <c r="CH196" s="160"/>
      <c r="CV196" s="110"/>
      <c r="CZ196" s="110"/>
    </row>
    <row r="197" spans="1:105" s="109" customFormat="1">
      <c r="A197" s="109" t="s">
        <v>1454</v>
      </c>
      <c r="L197" s="110"/>
      <c r="N197" s="131"/>
      <c r="Z197" s="111"/>
      <c r="AE197" s="110"/>
      <c r="AI197" s="110"/>
      <c r="AJ197" s="109" t="s">
        <v>27</v>
      </c>
      <c r="AK197" s="109" t="s">
        <v>1468</v>
      </c>
      <c r="AL197" s="109">
        <v>4</v>
      </c>
      <c r="AM197" s="117" t="s">
        <v>1533</v>
      </c>
      <c r="AN197" s="109" t="s">
        <v>1508</v>
      </c>
      <c r="AO197" s="170" t="s">
        <v>420</v>
      </c>
      <c r="AP197" s="170" t="s">
        <v>946</v>
      </c>
      <c r="AQ197" s="109" t="s">
        <v>24</v>
      </c>
      <c r="AR197" s="109" t="s">
        <v>24</v>
      </c>
      <c r="AS197" s="109" t="s">
        <v>1917</v>
      </c>
      <c r="AT197" s="17" t="s">
        <v>62</v>
      </c>
      <c r="AU197" s="86" t="s">
        <v>1916</v>
      </c>
      <c r="AV197" s="11" t="str">
        <f t="shared" si="223"/>
        <v>7</v>
      </c>
      <c r="AW197" s="18" t="str">
        <f t="shared" si="224"/>
        <v>86</v>
      </c>
      <c r="AX197" s="109">
        <v>8</v>
      </c>
      <c r="AY197" s="15" t="s">
        <v>66</v>
      </c>
      <c r="AZ197" s="109" t="str">
        <f t="shared" si="255"/>
        <v>10</v>
      </c>
      <c r="BA197" s="109" t="str">
        <f t="shared" si="256"/>
        <v>10</v>
      </c>
      <c r="BB197" s="109" t="str">
        <f t="shared" si="257"/>
        <v>10</v>
      </c>
      <c r="BC197" s="109">
        <v>7</v>
      </c>
      <c r="BD197" s="15" t="s">
        <v>1502</v>
      </c>
      <c r="BE197" s="109" t="str">
        <f t="shared" si="252"/>
        <v>195</v>
      </c>
      <c r="BF197" s="109" t="str">
        <f t="shared" si="253"/>
        <v>78</v>
      </c>
      <c r="BG197" s="109" t="str">
        <f t="shared" si="254"/>
        <v>507</v>
      </c>
      <c r="BH197" s="109" t="s">
        <v>22</v>
      </c>
      <c r="BI197" s="25" t="s">
        <v>22</v>
      </c>
      <c r="CD197" s="160"/>
      <c r="CH197" s="160"/>
      <c r="CV197" s="110"/>
      <c r="CZ197" s="110"/>
    </row>
    <row r="198" spans="1:105" s="109" customFormat="1">
      <c r="A198" s="109" t="s">
        <v>1454</v>
      </c>
      <c r="L198" s="110"/>
      <c r="N198" s="131"/>
      <c r="Z198" s="111"/>
      <c r="AE198" s="110"/>
      <c r="AI198" s="110"/>
      <c r="AJ198" s="109" t="s">
        <v>27</v>
      </c>
      <c r="AK198" s="109" t="s">
        <v>1470</v>
      </c>
      <c r="AL198" s="109">
        <v>5</v>
      </c>
      <c r="AM198" s="117" t="s">
        <v>1533</v>
      </c>
      <c r="AN198" s="109" t="s">
        <v>1508</v>
      </c>
      <c r="AO198" s="170" t="s">
        <v>420</v>
      </c>
      <c r="AP198" s="170" t="s">
        <v>946</v>
      </c>
      <c r="AQ198" s="109" t="s">
        <v>24</v>
      </c>
      <c r="AR198" s="109" t="s">
        <v>24</v>
      </c>
      <c r="AS198" s="109" t="s">
        <v>1917</v>
      </c>
      <c r="AT198" s="17" t="s">
        <v>62</v>
      </c>
      <c r="AU198" s="86" t="s">
        <v>1907</v>
      </c>
      <c r="AV198" s="11" t="str">
        <f t="shared" si="223"/>
        <v>8</v>
      </c>
      <c r="AW198" s="18" t="str">
        <f t="shared" si="224"/>
        <v>100</v>
      </c>
      <c r="AX198" s="109">
        <v>8</v>
      </c>
      <c r="AY198" s="15" t="s">
        <v>66</v>
      </c>
      <c r="AZ198" s="109" t="str">
        <f t="shared" si="255"/>
        <v>10</v>
      </c>
      <c r="BA198" s="109" t="str">
        <f t="shared" si="256"/>
        <v>10</v>
      </c>
      <c r="BB198" s="109" t="str">
        <f t="shared" si="257"/>
        <v>10</v>
      </c>
      <c r="BC198" s="109">
        <v>8</v>
      </c>
      <c r="BD198" s="15" t="s">
        <v>1503</v>
      </c>
      <c r="BE198" s="109" t="str">
        <f t="shared" si="252"/>
        <v>830</v>
      </c>
      <c r="BF198" s="109" t="str">
        <f t="shared" si="253"/>
        <v>427</v>
      </c>
      <c r="BG198" s="109" t="str">
        <f t="shared" si="254"/>
        <v>1,715</v>
      </c>
      <c r="BH198" s="109" t="s">
        <v>22</v>
      </c>
      <c r="BI198" s="25" t="s">
        <v>22</v>
      </c>
      <c r="CD198" s="160"/>
      <c r="CH198" s="160"/>
      <c r="CV198" s="110"/>
      <c r="CZ198" s="110"/>
    </row>
    <row r="199" spans="1:105" s="109" customFormat="1">
      <c r="A199" s="109" t="s">
        <v>1454</v>
      </c>
      <c r="L199" s="110"/>
      <c r="N199" s="131"/>
      <c r="Z199" s="111"/>
      <c r="AE199" s="110"/>
      <c r="AI199" s="110"/>
      <c r="AJ199" s="109" t="s">
        <v>27</v>
      </c>
      <c r="AK199" s="109" t="s">
        <v>1471</v>
      </c>
      <c r="AL199" s="109">
        <v>6</v>
      </c>
      <c r="AM199" s="117" t="s">
        <v>1533</v>
      </c>
      <c r="AN199" s="109" t="s">
        <v>1508</v>
      </c>
      <c r="AO199" s="170" t="s">
        <v>420</v>
      </c>
      <c r="AP199" s="170" t="s">
        <v>946</v>
      </c>
      <c r="AQ199" s="109" t="s">
        <v>24</v>
      </c>
      <c r="AR199" s="109" t="s">
        <v>24</v>
      </c>
      <c r="AS199" s="109" t="s">
        <v>1917</v>
      </c>
      <c r="AT199" s="17" t="s">
        <v>62</v>
      </c>
      <c r="AU199" s="86" t="s">
        <v>1910</v>
      </c>
      <c r="AV199" s="11" t="str">
        <f t="shared" si="223"/>
        <v>8</v>
      </c>
      <c r="AW199" s="18" t="str">
        <f t="shared" si="224"/>
        <v>88</v>
      </c>
      <c r="AX199" s="109">
        <v>8</v>
      </c>
      <c r="AY199" s="15" t="s">
        <v>66</v>
      </c>
      <c r="AZ199" s="109" t="str">
        <f t="shared" si="255"/>
        <v>10</v>
      </c>
      <c r="BA199" s="109" t="str">
        <f t="shared" si="256"/>
        <v>10</v>
      </c>
      <c r="BB199" s="109" t="str">
        <f t="shared" si="257"/>
        <v>10</v>
      </c>
      <c r="BC199" s="109">
        <v>8</v>
      </c>
      <c r="BD199" s="15" t="s">
        <v>1504</v>
      </c>
      <c r="BE199" s="109" t="str">
        <f t="shared" ref="BE199:BE205" si="258">LEFT(BD199,FIND(" ", BD199)-1)</f>
        <v>135</v>
      </c>
      <c r="BF199" s="109" t="str">
        <f t="shared" ref="BF199:BF205" si="259">MID(LEFT(BD199,FIND("–",BD199)-1),FIND("(",BD199)+1,LEN(BD199))</f>
        <v>47</v>
      </c>
      <c r="BG199" s="109" t="str">
        <f t="shared" ref="BG199:BG205" si="260">MID(LEFT(BD199,FIND(")",BD199)-1),FIND("–",BD199)+1,LEN(BD199))</f>
        <v>399</v>
      </c>
      <c r="BH199" s="109" t="s">
        <v>22</v>
      </c>
      <c r="BI199" s="25" t="s">
        <v>22</v>
      </c>
      <c r="CD199" s="160"/>
      <c r="CH199" s="160"/>
      <c r="CV199" s="110"/>
      <c r="CZ199" s="110"/>
    </row>
    <row r="200" spans="1:105" s="109" customFormat="1">
      <c r="A200" s="109" t="s">
        <v>1454</v>
      </c>
      <c r="L200" s="110"/>
      <c r="N200" s="131"/>
      <c r="Z200" s="111"/>
      <c r="AE200" s="110"/>
      <c r="AI200" s="110"/>
      <c r="AJ200" s="109" t="s">
        <v>60</v>
      </c>
      <c r="AK200" s="109" t="s">
        <v>537</v>
      </c>
      <c r="AL200" s="109">
        <v>1</v>
      </c>
      <c r="AM200" s="109" t="s">
        <v>1509</v>
      </c>
      <c r="AN200" s="170" t="s">
        <v>1523</v>
      </c>
      <c r="AO200" s="170" t="s">
        <v>576</v>
      </c>
      <c r="AP200" s="170" t="s">
        <v>576</v>
      </c>
      <c r="AQ200" s="109" t="s">
        <v>24</v>
      </c>
      <c r="AR200" s="109" t="s">
        <v>24</v>
      </c>
      <c r="AS200" s="109" t="s">
        <v>844</v>
      </c>
      <c r="AT200" s="109" t="s">
        <v>22</v>
      </c>
      <c r="AU200" s="172" t="s">
        <v>22</v>
      </c>
      <c r="AV200" s="109" t="s">
        <v>22</v>
      </c>
      <c r="AW200" s="109" t="s">
        <v>22</v>
      </c>
      <c r="AX200" s="109">
        <v>7</v>
      </c>
      <c r="AY200" s="15" t="s">
        <v>1511</v>
      </c>
      <c r="AZ200" s="109" t="str">
        <f t="shared" ref="AZ200:AZ201" si="261">LEFT(AY200,FIND(" ", AY200)-1)</f>
        <v>0.04</v>
      </c>
      <c r="BA200" s="109" t="str">
        <f t="shared" ref="BA200:BA201" si="262">MID(LEFT(AY200,FIND("–",AY200)-1),FIND("(",AY200)+1,LEN(AY200))</f>
        <v>0.03</v>
      </c>
      <c r="BB200" s="109" t="str">
        <f t="shared" ref="BB200:BB201" si="263">MID(LEFT(AY200,FIND(")",AY200)-1),FIND("–",AY200)+1,LEN(AY200))</f>
        <v>0.04</v>
      </c>
      <c r="BC200" s="109">
        <v>5</v>
      </c>
      <c r="BD200" s="15" t="s">
        <v>1511</v>
      </c>
      <c r="BE200" s="109" t="str">
        <f t="shared" si="258"/>
        <v>0.04</v>
      </c>
      <c r="BF200" s="109" t="str">
        <f t="shared" si="259"/>
        <v>0.03</v>
      </c>
      <c r="BG200" s="109" t="str">
        <f t="shared" si="260"/>
        <v>0.04</v>
      </c>
      <c r="BH200" s="109">
        <v>1</v>
      </c>
      <c r="BI200" s="25" t="s">
        <v>22</v>
      </c>
      <c r="CD200" s="160"/>
      <c r="CH200" s="160"/>
      <c r="CV200" s="110"/>
      <c r="CZ200" s="110"/>
    </row>
    <row r="201" spans="1:105" s="109" customFormat="1">
      <c r="A201" s="109" t="s">
        <v>1454</v>
      </c>
      <c r="L201" s="110"/>
      <c r="N201" s="131"/>
      <c r="Z201" s="111"/>
      <c r="AE201" s="110"/>
      <c r="AI201" s="110"/>
      <c r="AJ201" s="109" t="s">
        <v>60</v>
      </c>
      <c r="AK201" s="109" t="s">
        <v>1467</v>
      </c>
      <c r="AL201" s="109">
        <v>2</v>
      </c>
      <c r="AM201" s="109" t="s">
        <v>1509</v>
      </c>
      <c r="AN201" s="170" t="s">
        <v>1523</v>
      </c>
      <c r="AO201" s="170" t="s">
        <v>576</v>
      </c>
      <c r="AP201" s="170" t="s">
        <v>576</v>
      </c>
      <c r="AQ201" s="109" t="s">
        <v>24</v>
      </c>
      <c r="AR201" s="109" t="s">
        <v>24</v>
      </c>
      <c r="AS201" s="109" t="s">
        <v>844</v>
      </c>
      <c r="AT201" s="109" t="s">
        <v>22</v>
      </c>
      <c r="AU201" s="172" t="s">
        <v>22</v>
      </c>
      <c r="AV201" s="109" t="s">
        <v>22</v>
      </c>
      <c r="AW201" s="109" t="s">
        <v>22</v>
      </c>
      <c r="AX201" s="109">
        <v>8</v>
      </c>
      <c r="AY201" s="15" t="s">
        <v>1512</v>
      </c>
      <c r="AZ201" s="109" t="str">
        <f t="shared" si="261"/>
        <v>0.03</v>
      </c>
      <c r="BA201" s="109" t="str">
        <f t="shared" si="262"/>
        <v>0.03</v>
      </c>
      <c r="BB201" s="109" t="str">
        <f t="shared" si="263"/>
        <v>0.03</v>
      </c>
      <c r="BC201" s="109">
        <v>7</v>
      </c>
      <c r="BD201" s="15" t="s">
        <v>1513</v>
      </c>
      <c r="BE201" s="109" t="str">
        <f t="shared" si="258"/>
        <v>0.13</v>
      </c>
      <c r="BF201" s="109" t="str">
        <f t="shared" si="259"/>
        <v>0.08</v>
      </c>
      <c r="BG201" s="109" t="str">
        <f t="shared" si="260"/>
        <v>0.18</v>
      </c>
      <c r="BH201" s="109">
        <v>1</v>
      </c>
      <c r="BI201" s="25" t="s">
        <v>22</v>
      </c>
      <c r="CD201" s="160"/>
      <c r="CH201" s="160"/>
      <c r="CV201" s="110"/>
      <c r="CZ201" s="110"/>
    </row>
    <row r="202" spans="1:105" s="109" customFormat="1">
      <c r="A202" s="109" t="s">
        <v>1454</v>
      </c>
      <c r="L202" s="110"/>
      <c r="N202" s="131"/>
      <c r="Z202" s="111"/>
      <c r="AE202" s="110"/>
      <c r="AI202" s="110"/>
      <c r="AJ202" s="109" t="s">
        <v>60</v>
      </c>
      <c r="AK202" s="109" t="s">
        <v>1468</v>
      </c>
      <c r="AL202" s="109">
        <v>3</v>
      </c>
      <c r="AM202" s="109" t="s">
        <v>1509</v>
      </c>
      <c r="AN202" s="170" t="s">
        <v>1523</v>
      </c>
      <c r="AO202" s="170" t="s">
        <v>576</v>
      </c>
      <c r="AP202" s="170" t="s">
        <v>576</v>
      </c>
      <c r="AQ202" s="109" t="s">
        <v>24</v>
      </c>
      <c r="AR202" s="109" t="s">
        <v>24</v>
      </c>
      <c r="AS202" s="109" t="s">
        <v>844</v>
      </c>
      <c r="AT202" s="109" t="s">
        <v>22</v>
      </c>
      <c r="AU202" s="172" t="s">
        <v>22</v>
      </c>
      <c r="AV202" s="109" t="s">
        <v>22</v>
      </c>
      <c r="AW202" s="109" t="s">
        <v>22</v>
      </c>
      <c r="AX202" s="109">
        <v>8</v>
      </c>
      <c r="AY202" s="15" t="s">
        <v>1512</v>
      </c>
      <c r="AZ202" s="109" t="str">
        <f t="shared" ref="AZ202:AZ203" si="264">LEFT(AY202,FIND(" ", AY202)-1)</f>
        <v>0.03</v>
      </c>
      <c r="BA202" s="109" t="str">
        <f t="shared" ref="BA202:BA203" si="265">MID(LEFT(AY202,FIND("–",AY202)-1),FIND("(",AY202)+1,LEN(AY202))</f>
        <v>0.03</v>
      </c>
      <c r="BB202" s="109" t="str">
        <f t="shared" ref="BB202:BB203" si="266">MID(LEFT(AY202,FIND(")",AY202)-1),FIND("–",AY202)+1,LEN(AY202))</f>
        <v>0.03</v>
      </c>
      <c r="BC202" s="109">
        <v>6</v>
      </c>
      <c r="BD202" s="15" t="s">
        <v>1514</v>
      </c>
      <c r="BE202" s="109" t="str">
        <f t="shared" si="258"/>
        <v>0.07</v>
      </c>
      <c r="BF202" s="109" t="str">
        <f t="shared" si="259"/>
        <v>0.06</v>
      </c>
      <c r="BG202" s="109" t="str">
        <f t="shared" si="260"/>
        <v>0.10</v>
      </c>
      <c r="BH202" s="109">
        <v>1</v>
      </c>
      <c r="BI202" s="25" t="s">
        <v>22</v>
      </c>
      <c r="CD202" s="160"/>
      <c r="CH202" s="160"/>
      <c r="CV202" s="110"/>
      <c r="CZ202" s="110"/>
    </row>
    <row r="203" spans="1:105" s="109" customFormat="1">
      <c r="A203" s="109" t="s">
        <v>1454</v>
      </c>
      <c r="L203" s="110"/>
      <c r="N203" s="131"/>
      <c r="Z203" s="111"/>
      <c r="AE203" s="110"/>
      <c r="AI203" s="110"/>
      <c r="AJ203" s="109" t="s">
        <v>60</v>
      </c>
      <c r="AK203" s="109" t="s">
        <v>537</v>
      </c>
      <c r="AL203" s="109">
        <v>1</v>
      </c>
      <c r="AM203" s="109" t="s">
        <v>1510</v>
      </c>
      <c r="AN203" s="170" t="s">
        <v>1523</v>
      </c>
      <c r="AO203" s="170" t="s">
        <v>576</v>
      </c>
      <c r="AP203" s="170" t="s">
        <v>576</v>
      </c>
      <c r="AQ203" s="109" t="s">
        <v>24</v>
      </c>
      <c r="AR203" s="109" t="s">
        <v>24</v>
      </c>
      <c r="AS203" s="109" t="s">
        <v>844</v>
      </c>
      <c r="AT203" s="109" t="s">
        <v>22</v>
      </c>
      <c r="AU203" s="172" t="s">
        <v>22</v>
      </c>
      <c r="AV203" s="109" t="s">
        <v>22</v>
      </c>
      <c r="AW203" s="109" t="s">
        <v>22</v>
      </c>
      <c r="AX203" s="109">
        <v>7</v>
      </c>
      <c r="AY203" s="15" t="s">
        <v>1515</v>
      </c>
      <c r="AZ203" s="109" t="str">
        <f t="shared" si="264"/>
        <v>0.06</v>
      </c>
      <c r="BA203" s="109" t="str">
        <f t="shared" si="265"/>
        <v>0.03</v>
      </c>
      <c r="BB203" s="109" t="str">
        <f t="shared" si="266"/>
        <v>0.08</v>
      </c>
      <c r="BC203" s="109">
        <v>5</v>
      </c>
      <c r="BD203" s="15" t="s">
        <v>1518</v>
      </c>
      <c r="BE203" s="109" t="str">
        <f t="shared" si="258"/>
        <v>0.05</v>
      </c>
      <c r="BF203" s="109" t="str">
        <f t="shared" si="259"/>
        <v>0.04</v>
      </c>
      <c r="BG203" s="109" t="str">
        <f t="shared" si="260"/>
        <v>0.06</v>
      </c>
      <c r="BH203" s="109">
        <v>1</v>
      </c>
      <c r="BI203" s="25" t="s">
        <v>22</v>
      </c>
      <c r="CD203" s="160"/>
      <c r="CH203" s="160"/>
      <c r="CV203" s="110"/>
      <c r="CZ203" s="110"/>
    </row>
    <row r="204" spans="1:105" s="109" customFormat="1">
      <c r="A204" s="109" t="s">
        <v>1454</v>
      </c>
      <c r="L204" s="110"/>
      <c r="N204" s="131"/>
      <c r="Z204" s="111"/>
      <c r="AE204" s="110"/>
      <c r="AI204" s="110"/>
      <c r="AJ204" s="109" t="s">
        <v>60</v>
      </c>
      <c r="AK204" s="109" t="s">
        <v>1467</v>
      </c>
      <c r="AL204" s="109">
        <v>2</v>
      </c>
      <c r="AM204" s="109" t="s">
        <v>1510</v>
      </c>
      <c r="AN204" s="170" t="s">
        <v>1523</v>
      </c>
      <c r="AO204" s="170" t="s">
        <v>576</v>
      </c>
      <c r="AP204" s="170" t="s">
        <v>576</v>
      </c>
      <c r="AQ204" s="109" t="s">
        <v>24</v>
      </c>
      <c r="AR204" s="109" t="s">
        <v>24</v>
      </c>
      <c r="AS204" s="109" t="s">
        <v>844</v>
      </c>
      <c r="AT204" s="109" t="s">
        <v>22</v>
      </c>
      <c r="AU204" s="172" t="s">
        <v>22</v>
      </c>
      <c r="AV204" s="109" t="s">
        <v>22</v>
      </c>
      <c r="AW204" s="109" t="s">
        <v>22</v>
      </c>
      <c r="AX204" s="109">
        <v>8</v>
      </c>
      <c r="AY204" s="15" t="s">
        <v>1516</v>
      </c>
      <c r="AZ204" s="109" t="str">
        <f t="shared" ref="AZ204:AZ205" si="267">LEFT(AY204,FIND(" ", AY204)-1)</f>
        <v>0.05</v>
      </c>
      <c r="BA204" s="109" t="str">
        <f t="shared" ref="BA204:BA205" si="268">MID(LEFT(AY204,FIND("–",AY204)-1),FIND("(",AY204)+1,LEN(AY204))</f>
        <v>0.05</v>
      </c>
      <c r="BB204" s="109" t="str">
        <f t="shared" ref="BB204:BB205" si="269">MID(LEFT(AY204,FIND(")",AY204)-1),FIND("–",AY204)+1,LEN(AY204))</f>
        <v>0.05</v>
      </c>
      <c r="BC204" s="109">
        <v>7</v>
      </c>
      <c r="BD204" s="15" t="s">
        <v>1519</v>
      </c>
      <c r="BE204" s="109" t="str">
        <f t="shared" si="258"/>
        <v>0.05</v>
      </c>
      <c r="BF204" s="109" t="str">
        <f t="shared" si="259"/>
        <v>0.04</v>
      </c>
      <c r="BG204" s="109" t="str">
        <f t="shared" si="260"/>
        <v>0.10</v>
      </c>
      <c r="BH204" s="109">
        <v>1</v>
      </c>
      <c r="BI204" s="25" t="s">
        <v>22</v>
      </c>
      <c r="CD204" s="160"/>
      <c r="CH204" s="160"/>
      <c r="CV204" s="110"/>
      <c r="CZ204" s="110"/>
    </row>
    <row r="205" spans="1:105" s="109" customFormat="1">
      <c r="A205" s="109" t="s">
        <v>1454</v>
      </c>
      <c r="L205" s="110"/>
      <c r="N205" s="131"/>
      <c r="Z205" s="111"/>
      <c r="AE205" s="110"/>
      <c r="AI205" s="110"/>
      <c r="AJ205" s="109" t="s">
        <v>60</v>
      </c>
      <c r="AK205" s="109" t="s">
        <v>1468</v>
      </c>
      <c r="AL205" s="109">
        <v>3</v>
      </c>
      <c r="AM205" s="109" t="s">
        <v>1510</v>
      </c>
      <c r="AN205" s="170" t="s">
        <v>1523</v>
      </c>
      <c r="AO205" s="170" t="s">
        <v>576</v>
      </c>
      <c r="AP205" s="170" t="s">
        <v>576</v>
      </c>
      <c r="AQ205" s="109" t="s">
        <v>24</v>
      </c>
      <c r="AR205" s="109" t="s">
        <v>24</v>
      </c>
      <c r="AS205" s="109" t="s">
        <v>844</v>
      </c>
      <c r="AT205" s="109" t="s">
        <v>22</v>
      </c>
      <c r="AU205" s="172" t="s">
        <v>22</v>
      </c>
      <c r="AV205" s="109" t="s">
        <v>22</v>
      </c>
      <c r="AW205" s="109" t="s">
        <v>22</v>
      </c>
      <c r="AX205" s="109">
        <v>8</v>
      </c>
      <c r="AY205" s="15" t="s">
        <v>1517</v>
      </c>
      <c r="AZ205" s="109" t="str">
        <f t="shared" si="267"/>
        <v>0.04</v>
      </c>
      <c r="BA205" s="109" t="str">
        <f t="shared" si="268"/>
        <v>0.03</v>
      </c>
      <c r="BB205" s="109" t="str">
        <f t="shared" si="269"/>
        <v>0.06</v>
      </c>
      <c r="BC205" s="109">
        <v>6</v>
      </c>
      <c r="BD205" s="15" t="s">
        <v>1520</v>
      </c>
      <c r="BE205" s="109" t="str">
        <f t="shared" si="258"/>
        <v>0.03</v>
      </c>
      <c r="BF205" s="109" t="str">
        <f t="shared" si="259"/>
        <v>0.03</v>
      </c>
      <c r="BG205" s="109" t="str">
        <f t="shared" si="260"/>
        <v>0.06</v>
      </c>
      <c r="BH205" s="109">
        <v>1</v>
      </c>
      <c r="BI205" s="25" t="s">
        <v>22</v>
      </c>
      <c r="CD205" s="160"/>
      <c r="CH205" s="160"/>
      <c r="CV205" s="110"/>
      <c r="CZ205" s="110"/>
    </row>
    <row r="206" spans="1:105" s="44" customFormat="1">
      <c r="L206" s="45"/>
      <c r="N206" s="127"/>
      <c r="Z206" s="64"/>
      <c r="AE206" s="45"/>
      <c r="AI206" s="45"/>
      <c r="AU206" s="85"/>
      <c r="BI206" s="45"/>
      <c r="CD206" s="157"/>
      <c r="CH206" s="157"/>
      <c r="CV206" s="45"/>
      <c r="CZ206" s="45"/>
    </row>
    <row r="207" spans="1:105" s="65" customFormat="1">
      <c r="A207" s="65" t="s">
        <v>624</v>
      </c>
      <c r="B207" s="65" t="s">
        <v>615</v>
      </c>
      <c r="C207" s="65" t="s">
        <v>1688</v>
      </c>
      <c r="D207" s="65" t="s">
        <v>631</v>
      </c>
      <c r="E207" s="65" t="s">
        <v>9</v>
      </c>
      <c r="F207" s="94" t="s">
        <v>9</v>
      </c>
      <c r="G207" s="65" t="s">
        <v>618</v>
      </c>
      <c r="H207" s="66" t="s">
        <v>619</v>
      </c>
      <c r="I207" s="75" t="s">
        <v>622</v>
      </c>
      <c r="J207" s="75" t="s">
        <v>623</v>
      </c>
      <c r="K207" s="65" t="s">
        <v>621</v>
      </c>
      <c r="L207" s="67">
        <v>44078</v>
      </c>
      <c r="M207" s="65" t="s">
        <v>625</v>
      </c>
      <c r="N207" s="128">
        <v>44000</v>
      </c>
      <c r="O207" s="65" t="s">
        <v>24</v>
      </c>
      <c r="P207" s="65" t="s">
        <v>24</v>
      </c>
      <c r="Q207" s="65" t="s">
        <v>137</v>
      </c>
      <c r="R207" s="65" t="s">
        <v>616</v>
      </c>
      <c r="S207" s="65" t="s">
        <v>48</v>
      </c>
      <c r="T207" s="65" t="s">
        <v>23</v>
      </c>
      <c r="U207" s="65" t="s">
        <v>23</v>
      </c>
      <c r="V207" s="65">
        <v>76</v>
      </c>
      <c r="W207" s="65" t="s">
        <v>23</v>
      </c>
      <c r="X207" s="65" t="s">
        <v>136</v>
      </c>
      <c r="Y207" s="65" t="s">
        <v>628</v>
      </c>
      <c r="Z207" s="68" t="s">
        <v>629</v>
      </c>
      <c r="AA207" s="65" t="s">
        <v>630</v>
      </c>
      <c r="AB207" s="65" t="s">
        <v>655</v>
      </c>
      <c r="AC207" s="65" t="s">
        <v>127</v>
      </c>
      <c r="AD207" s="65" t="s">
        <v>1321</v>
      </c>
      <c r="AE207" s="68" t="s">
        <v>26</v>
      </c>
      <c r="AF207" s="65" t="s">
        <v>137</v>
      </c>
      <c r="AG207" s="65" t="s">
        <v>1005</v>
      </c>
      <c r="AH207" s="65" t="s">
        <v>1009</v>
      </c>
      <c r="AI207" s="65" t="s">
        <v>22</v>
      </c>
      <c r="AJ207" s="65" t="s">
        <v>27</v>
      </c>
      <c r="AK207" s="65" t="s">
        <v>632</v>
      </c>
      <c r="AL207" s="65">
        <v>1</v>
      </c>
      <c r="AM207" s="65" t="s">
        <v>427</v>
      </c>
      <c r="AN207" s="65" t="s">
        <v>44</v>
      </c>
      <c r="AO207" s="65" t="s">
        <v>78</v>
      </c>
      <c r="AP207" s="65" t="s">
        <v>949</v>
      </c>
      <c r="AQ207" s="65" t="s">
        <v>23</v>
      </c>
      <c r="AR207" s="65" t="s">
        <v>24</v>
      </c>
      <c r="AS207" s="65" t="s">
        <v>643</v>
      </c>
      <c r="AT207" s="65" t="s">
        <v>660</v>
      </c>
      <c r="AU207" s="86" t="s">
        <v>638</v>
      </c>
      <c r="AV207" s="65" t="str">
        <f t="shared" ref="AV207:AV208" si="270">MID(LEFT(AU207,FIND(" (",AU207)-1),FIND("/",AU207)+1,LEN(AU207))</f>
        <v>9</v>
      </c>
      <c r="AW207" s="69" t="str">
        <f t="shared" ref="AW207:AW208" si="271">MID(LEFT(AU207,FIND("%",AU207)-1),FIND("(",AU207)+1,LEN(AU207))</f>
        <v>100</v>
      </c>
      <c r="AX207" s="65">
        <v>9</v>
      </c>
      <c r="AY207" s="58" t="s">
        <v>80</v>
      </c>
      <c r="AZ207" s="65" t="str">
        <f t="shared" ref="AZ207:AZ208" si="272">LEFT(AY207,FIND(" ", AY207)-1)</f>
        <v>1</v>
      </c>
      <c r="BA207" s="65" t="str">
        <f t="shared" ref="BA207:BA208" si="273">MID(LEFT(AY207,FIND("–",AY207)-1),FIND("(",AY207)+1,LEN(AY207))</f>
        <v>1</v>
      </c>
      <c r="BB207" s="65" t="str">
        <f t="shared" ref="BB207:BB208" si="274">MID(LEFT(AY207,FIND(")",AY207)-1),FIND("–",AY207)+1,LEN(AY207))</f>
        <v>1</v>
      </c>
      <c r="BC207" s="65">
        <v>9</v>
      </c>
      <c r="BD207" s="58" t="s">
        <v>639</v>
      </c>
      <c r="BE207" s="65" t="str">
        <f t="shared" ref="BE207" si="275">LEFT(BD207,FIND(" ", BD207)-1)</f>
        <v>1,866</v>
      </c>
      <c r="BF207" s="65" t="str">
        <f t="shared" ref="BF207" si="276">MID(LEFT(BD207,FIND("–",BD207)-1),FIND("(",BD207)+1,LEN(BD207))</f>
        <v>1,112</v>
      </c>
      <c r="BG207" s="65" t="str">
        <f t="shared" ref="BG207" si="277">MID(LEFT(BD207,FIND(")",BD207)-1),FIND("–",BD207)+1,LEN(BD207))</f>
        <v>3,132</v>
      </c>
      <c r="BH207" s="65" t="s">
        <v>22</v>
      </c>
      <c r="BI207" s="25" t="s">
        <v>346</v>
      </c>
      <c r="BJ207" s="65" t="s">
        <v>26</v>
      </c>
      <c r="BK207" s="65" t="s">
        <v>22</v>
      </c>
      <c r="BL207" s="65" t="s">
        <v>22</v>
      </c>
      <c r="BM207" s="65" t="s">
        <v>22</v>
      </c>
      <c r="BN207" s="65" t="s">
        <v>22</v>
      </c>
      <c r="BO207" s="65" t="s">
        <v>22</v>
      </c>
      <c r="BP207" s="65" t="s">
        <v>22</v>
      </c>
      <c r="BQ207" s="65" t="s">
        <v>22</v>
      </c>
      <c r="BR207" s="65" t="s">
        <v>22</v>
      </c>
      <c r="BS207" s="65" t="s">
        <v>22</v>
      </c>
      <c r="BT207" s="65" t="s">
        <v>22</v>
      </c>
      <c r="BU207" s="65" t="s">
        <v>22</v>
      </c>
      <c r="BV207" s="65" t="s">
        <v>22</v>
      </c>
      <c r="BW207" s="65" t="s">
        <v>22</v>
      </c>
      <c r="BX207" s="65" t="s">
        <v>22</v>
      </c>
      <c r="BY207" s="65" t="s">
        <v>22</v>
      </c>
      <c r="BZ207" s="65" t="s">
        <v>22</v>
      </c>
      <c r="CA207" s="65" t="s">
        <v>22</v>
      </c>
      <c r="CB207" s="65" t="s">
        <v>22</v>
      </c>
      <c r="CC207" s="65" t="s">
        <v>22</v>
      </c>
      <c r="CD207" s="103" t="s">
        <v>22</v>
      </c>
      <c r="CE207" s="94" t="s">
        <v>22</v>
      </c>
      <c r="CF207" s="94" t="s">
        <v>22</v>
      </c>
      <c r="CG207" s="94" t="s">
        <v>22</v>
      </c>
      <c r="CH207" s="155" t="s">
        <v>26</v>
      </c>
      <c r="CI207" s="94" t="s">
        <v>22</v>
      </c>
      <c r="CJ207" s="94" t="s">
        <v>22</v>
      </c>
      <c r="CK207" s="94" t="s">
        <v>22</v>
      </c>
      <c r="CL207" s="94" t="s">
        <v>22</v>
      </c>
      <c r="CM207" s="94" t="s">
        <v>22</v>
      </c>
      <c r="CN207" s="94" t="s">
        <v>22</v>
      </c>
      <c r="CO207" s="94" t="s">
        <v>22</v>
      </c>
      <c r="CP207" s="94" t="s">
        <v>22</v>
      </c>
      <c r="CQ207" s="94" t="s">
        <v>22</v>
      </c>
      <c r="CR207" s="94" t="s">
        <v>22</v>
      </c>
      <c r="CS207" s="94" t="s">
        <v>22</v>
      </c>
      <c r="CT207" s="94" t="s">
        <v>22</v>
      </c>
      <c r="CU207" s="94" t="s">
        <v>22</v>
      </c>
      <c r="CV207" s="98" t="s">
        <v>22</v>
      </c>
      <c r="CW207" s="65" t="s">
        <v>657</v>
      </c>
      <c r="CX207" s="65" t="s">
        <v>22</v>
      </c>
      <c r="CY207" s="65" t="s">
        <v>699</v>
      </c>
      <c r="CZ207" s="98" t="s">
        <v>1262</v>
      </c>
      <c r="DA207" s="65" t="s">
        <v>68</v>
      </c>
    </row>
    <row r="208" spans="1:105" s="65" customFormat="1">
      <c r="A208" s="65" t="s">
        <v>624</v>
      </c>
      <c r="G208" s="65" t="s">
        <v>617</v>
      </c>
      <c r="H208" s="66" t="s">
        <v>620</v>
      </c>
      <c r="L208" s="68"/>
      <c r="N208" s="128"/>
      <c r="Z208" s="68"/>
      <c r="AE208" s="70"/>
      <c r="AJ208" s="65" t="s">
        <v>27</v>
      </c>
      <c r="AK208" s="65" t="s">
        <v>634</v>
      </c>
      <c r="AL208" s="65">
        <v>2</v>
      </c>
      <c r="AM208" s="65" t="s">
        <v>427</v>
      </c>
      <c r="AN208" s="65" t="s">
        <v>44</v>
      </c>
      <c r="AO208" s="65" t="s">
        <v>78</v>
      </c>
      <c r="AP208" s="65" t="s">
        <v>949</v>
      </c>
      <c r="AQ208" s="65" t="s">
        <v>23</v>
      </c>
      <c r="AR208" s="65" t="s">
        <v>24</v>
      </c>
      <c r="AS208" s="65" t="s">
        <v>643</v>
      </c>
      <c r="AT208" s="65" t="s">
        <v>660</v>
      </c>
      <c r="AU208" s="86" t="s">
        <v>638</v>
      </c>
      <c r="AV208" s="65" t="str">
        <f t="shared" si="270"/>
        <v>9</v>
      </c>
      <c r="AW208" s="69" t="str">
        <f t="shared" si="271"/>
        <v>100</v>
      </c>
      <c r="AX208" s="65">
        <v>9</v>
      </c>
      <c r="AY208" s="58" t="s">
        <v>80</v>
      </c>
      <c r="AZ208" s="65" t="str">
        <f t="shared" si="272"/>
        <v>1</v>
      </c>
      <c r="BA208" s="65" t="str">
        <f t="shared" si="273"/>
        <v>1</v>
      </c>
      <c r="BB208" s="65" t="str">
        <f t="shared" si="274"/>
        <v>1</v>
      </c>
      <c r="BC208" s="65">
        <v>9</v>
      </c>
      <c r="BD208" s="58" t="s">
        <v>640</v>
      </c>
      <c r="BE208" s="65" t="str">
        <f>LEFT(BD208,FIND(" ", BD208)-1)</f>
        <v>2,352</v>
      </c>
      <c r="BF208" s="65" t="str">
        <f>MID(LEFT(BD208,FIND("–",BD208)-1),FIND("(",BD208)+1,LEN(BD208))</f>
        <v>1,052</v>
      </c>
      <c r="BG208" s="65" t="str">
        <f>MID(LEFT(BD208,FIND(")",BD208)-1),FIND("–",BD208)+1,LEN(BD208))</f>
        <v>5,255</v>
      </c>
      <c r="BH208" s="65" t="s">
        <v>22</v>
      </c>
      <c r="BI208" s="68" t="s">
        <v>22</v>
      </c>
      <c r="CD208" s="158"/>
      <c r="CH208" s="158"/>
      <c r="CV208" s="68"/>
      <c r="CW208" s="65" t="s">
        <v>656</v>
      </c>
      <c r="CZ208" s="68"/>
    </row>
    <row r="209" spans="1:104" s="65" customFormat="1">
      <c r="A209" s="65" t="s">
        <v>624</v>
      </c>
      <c r="L209" s="68"/>
      <c r="N209" s="128"/>
      <c r="S209" s="71"/>
      <c r="T209" s="71"/>
      <c r="U209" s="71"/>
      <c r="Z209" s="68"/>
      <c r="AE209" s="70"/>
      <c r="AJ209" s="65" t="s">
        <v>27</v>
      </c>
      <c r="AK209" s="65" t="s">
        <v>633</v>
      </c>
      <c r="AL209" s="65">
        <v>3</v>
      </c>
      <c r="AM209" s="65" t="s">
        <v>427</v>
      </c>
      <c r="AN209" s="65" t="s">
        <v>44</v>
      </c>
      <c r="AO209" s="65" t="s">
        <v>78</v>
      </c>
      <c r="AP209" s="65" t="s">
        <v>949</v>
      </c>
      <c r="AQ209" s="65" t="s">
        <v>23</v>
      </c>
      <c r="AR209" s="65" t="s">
        <v>24</v>
      </c>
      <c r="AS209" s="65" t="s">
        <v>643</v>
      </c>
      <c r="AT209" s="65" t="s">
        <v>660</v>
      </c>
      <c r="AU209" s="86" t="s">
        <v>349</v>
      </c>
      <c r="AV209" s="65" t="str">
        <f t="shared" ref="AV209" si="278">MID(LEFT(AU209,FIND(" (",AU209)-1),FIND("/",AU209)+1,LEN(AU209))</f>
        <v>20</v>
      </c>
      <c r="AW209" s="69" t="str">
        <f t="shared" ref="AW209" si="279">MID(LEFT(AU209,FIND("%",AU209)-1),FIND("(",AU209)+1,LEN(AU209))</f>
        <v>100</v>
      </c>
      <c r="AX209" s="65">
        <v>20</v>
      </c>
      <c r="AY209" s="58" t="s">
        <v>80</v>
      </c>
      <c r="AZ209" s="65" t="str">
        <f t="shared" ref="AZ209" si="280">LEFT(AY209,FIND(" ", AY209)-1)</f>
        <v>1</v>
      </c>
      <c r="BA209" s="65" t="str">
        <f t="shared" ref="BA209" si="281">MID(LEFT(AY209,FIND("–",AY209)-1),FIND("(",AY209)+1,LEN(AY209))</f>
        <v>1</v>
      </c>
      <c r="BB209" s="65" t="str">
        <f t="shared" ref="BB209" si="282">MID(LEFT(AY209,FIND(")",AY209)-1),FIND("–",AY209)+1,LEN(AY209))</f>
        <v>1</v>
      </c>
      <c r="BC209" s="65">
        <v>20</v>
      </c>
      <c r="BD209" s="58" t="s">
        <v>644</v>
      </c>
      <c r="BE209" s="65" t="str">
        <f>LEFT(BD209,FIND(" ", BD209)-1)</f>
        <v>14,703</v>
      </c>
      <c r="BF209" s="65" t="str">
        <f>MID(LEFT(BD209,FIND("–",BD209)-1),FIND("(",BD209)+1,LEN(BD209))</f>
        <v>9,576</v>
      </c>
      <c r="BG209" s="65" t="str">
        <f>MID(LEFT(BD209,FIND(")",BD209)-1),FIND("–",BD209)+1,LEN(BD209))</f>
        <v>22,576</v>
      </c>
      <c r="BH209" s="65" t="s">
        <v>22</v>
      </c>
      <c r="BI209" s="68" t="s">
        <v>22</v>
      </c>
      <c r="CD209" s="158"/>
      <c r="CH209" s="158"/>
      <c r="CV209" s="68"/>
      <c r="CZ209" s="68"/>
    </row>
    <row r="210" spans="1:104" s="75" customFormat="1">
      <c r="A210" s="65" t="s">
        <v>624</v>
      </c>
      <c r="H210" s="76"/>
      <c r="L210" s="68"/>
      <c r="M210" s="65"/>
      <c r="N210" s="129"/>
      <c r="Z210" s="68"/>
      <c r="AA210" s="65"/>
      <c r="AE210" s="70"/>
      <c r="AF210" s="65"/>
      <c r="AI210" s="65"/>
      <c r="AJ210" s="65" t="s">
        <v>27</v>
      </c>
      <c r="AK210" s="75" t="s">
        <v>635</v>
      </c>
      <c r="AL210" s="65">
        <v>4</v>
      </c>
      <c r="AM210" s="65" t="s">
        <v>427</v>
      </c>
      <c r="AN210" s="65" t="s">
        <v>44</v>
      </c>
      <c r="AO210" s="65" t="s">
        <v>78</v>
      </c>
      <c r="AP210" s="65" t="s">
        <v>949</v>
      </c>
      <c r="AQ210" s="65" t="s">
        <v>23</v>
      </c>
      <c r="AR210" s="65" t="s">
        <v>24</v>
      </c>
      <c r="AS210" s="65" t="s">
        <v>643</v>
      </c>
      <c r="AT210" s="65" t="s">
        <v>660</v>
      </c>
      <c r="AU210" s="86" t="s">
        <v>638</v>
      </c>
      <c r="AV210" s="65" t="str">
        <f t="shared" ref="AV210:AV215" si="283">MID(LEFT(AU210,FIND(" (",AU210)-1),FIND("/",AU210)+1,LEN(AU210))</f>
        <v>9</v>
      </c>
      <c r="AW210" s="69" t="str">
        <f t="shared" ref="AW210:AW215" si="284">MID(LEFT(AU210,FIND("%",AU210)-1),FIND("(",AU210)+1,LEN(AU210))</f>
        <v>100</v>
      </c>
      <c r="AX210" s="65">
        <v>9</v>
      </c>
      <c r="AY210" s="58" t="s">
        <v>80</v>
      </c>
      <c r="AZ210" s="65" t="str">
        <f t="shared" ref="AZ210:AZ215" si="285">LEFT(AY210,FIND(" ", AY210)-1)</f>
        <v>1</v>
      </c>
      <c r="BA210" s="65" t="str">
        <f t="shared" ref="BA210:BA215" si="286">MID(LEFT(AY210,FIND("–",AY210)-1),FIND("(",AY210)+1,LEN(AY210))</f>
        <v>1</v>
      </c>
      <c r="BB210" s="65" t="str">
        <f t="shared" ref="BB210:BB215" si="287">MID(LEFT(AY210,FIND(")",AY210)-1),FIND("–",AY210)+1,LEN(AY210))</f>
        <v>1</v>
      </c>
      <c r="BC210" s="65">
        <v>9</v>
      </c>
      <c r="BD210" s="58" t="s">
        <v>641</v>
      </c>
      <c r="BE210" s="65" t="str">
        <f t="shared" ref="BE210:BE213" si="288">LEFT(BD210,FIND(" ", BD210)-1)</f>
        <v>1,372</v>
      </c>
      <c r="BF210" s="65" t="str">
        <f t="shared" ref="BF210:BF213" si="289">MID(LEFT(BD210,FIND("–",BD210)-1),FIND("(",BD210)+1,LEN(BD210))</f>
        <v>865.5</v>
      </c>
      <c r="BG210" s="65" t="str">
        <f t="shared" ref="BG210:BG213" si="290">MID(LEFT(BD210,FIND(")",BD210)-1),FIND("–",BD210)+1,LEN(BD210))</f>
        <v>2,744</v>
      </c>
      <c r="BH210" s="65" t="s">
        <v>22</v>
      </c>
      <c r="BI210" s="68" t="s">
        <v>22</v>
      </c>
      <c r="CD210" s="159"/>
      <c r="CH210" s="159"/>
      <c r="CV210" s="72"/>
      <c r="CZ210" s="72"/>
    </row>
    <row r="211" spans="1:104" s="65" customFormat="1">
      <c r="A211" s="65" t="s">
        <v>624</v>
      </c>
      <c r="L211" s="68"/>
      <c r="N211" s="128"/>
      <c r="Z211" s="68"/>
      <c r="AE211" s="70"/>
      <c r="AJ211" s="65" t="s">
        <v>27</v>
      </c>
      <c r="AK211" s="65" t="s">
        <v>636</v>
      </c>
      <c r="AL211" s="65">
        <v>5</v>
      </c>
      <c r="AM211" s="65" t="s">
        <v>427</v>
      </c>
      <c r="AN211" s="65" t="s">
        <v>44</v>
      </c>
      <c r="AO211" s="65" t="s">
        <v>78</v>
      </c>
      <c r="AP211" s="65" t="s">
        <v>949</v>
      </c>
      <c r="AQ211" s="65" t="s">
        <v>23</v>
      </c>
      <c r="AR211" s="65" t="s">
        <v>24</v>
      </c>
      <c r="AS211" s="65" t="s">
        <v>643</v>
      </c>
      <c r="AT211" s="65" t="s">
        <v>660</v>
      </c>
      <c r="AU211" s="86" t="s">
        <v>638</v>
      </c>
      <c r="AV211" s="65" t="str">
        <f t="shared" si="283"/>
        <v>9</v>
      </c>
      <c r="AW211" s="69" t="str">
        <f t="shared" si="284"/>
        <v>100</v>
      </c>
      <c r="AX211" s="65">
        <v>9</v>
      </c>
      <c r="AY211" s="58" t="s">
        <v>80</v>
      </c>
      <c r="AZ211" s="65" t="str">
        <f t="shared" si="285"/>
        <v>1</v>
      </c>
      <c r="BA211" s="65" t="str">
        <f t="shared" si="286"/>
        <v>1</v>
      </c>
      <c r="BB211" s="65" t="str">
        <f t="shared" si="287"/>
        <v>1</v>
      </c>
      <c r="BC211" s="65">
        <v>9</v>
      </c>
      <c r="BD211" s="58" t="s">
        <v>642</v>
      </c>
      <c r="BE211" s="65" t="str">
        <f t="shared" si="288"/>
        <v>2,963</v>
      </c>
      <c r="BF211" s="65" t="str">
        <f t="shared" si="289"/>
        <v>1,366</v>
      </c>
      <c r="BG211" s="65" t="str">
        <f t="shared" si="290"/>
        <v>6,426</v>
      </c>
      <c r="BH211" s="65" t="s">
        <v>22</v>
      </c>
      <c r="BI211" s="68" t="s">
        <v>22</v>
      </c>
      <c r="CD211" s="158"/>
      <c r="CH211" s="158"/>
      <c r="CV211" s="68"/>
      <c r="CZ211" s="68"/>
    </row>
    <row r="212" spans="1:104" s="65" customFormat="1">
      <c r="A212" s="65" t="s">
        <v>624</v>
      </c>
      <c r="L212" s="68"/>
      <c r="N212" s="128"/>
      <c r="Z212" s="68"/>
      <c r="AE212" s="70"/>
      <c r="AJ212" s="65" t="s">
        <v>27</v>
      </c>
      <c r="AK212" s="65" t="s">
        <v>637</v>
      </c>
      <c r="AL212" s="65">
        <v>6</v>
      </c>
      <c r="AM212" s="65" t="s">
        <v>427</v>
      </c>
      <c r="AN212" s="65" t="s">
        <v>44</v>
      </c>
      <c r="AO212" s="65" t="s">
        <v>78</v>
      </c>
      <c r="AP212" s="65" t="s">
        <v>949</v>
      </c>
      <c r="AQ212" s="65" t="s">
        <v>23</v>
      </c>
      <c r="AR212" s="65" t="s">
        <v>24</v>
      </c>
      <c r="AS212" s="65" t="s">
        <v>643</v>
      </c>
      <c r="AT212" s="65" t="s">
        <v>660</v>
      </c>
      <c r="AU212" s="86" t="s">
        <v>349</v>
      </c>
      <c r="AV212" s="65" t="str">
        <f t="shared" si="283"/>
        <v>20</v>
      </c>
      <c r="AW212" s="69" t="str">
        <f t="shared" si="284"/>
        <v>100</v>
      </c>
      <c r="AX212" s="65">
        <v>20</v>
      </c>
      <c r="AY212" s="58" t="s">
        <v>80</v>
      </c>
      <c r="AZ212" s="65" t="str">
        <f t="shared" si="285"/>
        <v>1</v>
      </c>
      <c r="BA212" s="65" t="str">
        <f t="shared" si="286"/>
        <v>1</v>
      </c>
      <c r="BB212" s="65" t="str">
        <f t="shared" si="287"/>
        <v>1</v>
      </c>
      <c r="BC212" s="65">
        <v>20</v>
      </c>
      <c r="BD212" s="58" t="s">
        <v>645</v>
      </c>
      <c r="BE212" s="65" t="str">
        <f t="shared" si="288"/>
        <v>11,143</v>
      </c>
      <c r="BF212" s="65" t="str">
        <f t="shared" si="289"/>
        <v>7,786</v>
      </c>
      <c r="BG212" s="65" t="str">
        <f t="shared" si="290"/>
        <v>15,947</v>
      </c>
      <c r="BH212" s="65" t="s">
        <v>22</v>
      </c>
      <c r="BI212" s="68" t="s">
        <v>22</v>
      </c>
      <c r="CD212" s="158"/>
      <c r="CH212" s="158"/>
      <c r="CV212" s="68"/>
      <c r="CZ212" s="68"/>
    </row>
    <row r="213" spans="1:104" s="65" customFormat="1">
      <c r="A213" s="65" t="s">
        <v>624</v>
      </c>
      <c r="L213" s="68"/>
      <c r="N213" s="128"/>
      <c r="Z213" s="68"/>
      <c r="AE213" s="70"/>
      <c r="AJ213" s="65" t="s">
        <v>27</v>
      </c>
      <c r="AK213" s="65" t="s">
        <v>632</v>
      </c>
      <c r="AL213" s="65">
        <v>1</v>
      </c>
      <c r="AM213" s="73" t="s">
        <v>344</v>
      </c>
      <c r="AN213" s="65" t="s">
        <v>658</v>
      </c>
      <c r="AO213" s="73" t="s">
        <v>420</v>
      </c>
      <c r="AP213" s="73" t="s">
        <v>946</v>
      </c>
      <c r="AQ213" s="65" t="s">
        <v>23</v>
      </c>
      <c r="AR213" s="65" t="s">
        <v>24</v>
      </c>
      <c r="AS213" s="65" t="s">
        <v>643</v>
      </c>
      <c r="AT213" s="65" t="s">
        <v>659</v>
      </c>
      <c r="AU213" s="86" t="s">
        <v>646</v>
      </c>
      <c r="AV213" s="65" t="str">
        <f t="shared" si="283"/>
        <v>9</v>
      </c>
      <c r="AW213" s="69" t="str">
        <f t="shared" si="284"/>
        <v>67</v>
      </c>
      <c r="AX213" s="65">
        <v>9</v>
      </c>
      <c r="AY213" s="58" t="s">
        <v>80</v>
      </c>
      <c r="AZ213" s="65" t="str">
        <f t="shared" si="285"/>
        <v>1</v>
      </c>
      <c r="BA213" s="65" t="str">
        <f t="shared" si="286"/>
        <v>1</v>
      </c>
      <c r="BB213" s="65" t="str">
        <f t="shared" si="287"/>
        <v>1</v>
      </c>
      <c r="BC213" s="65">
        <v>9</v>
      </c>
      <c r="BD213" s="58" t="s">
        <v>649</v>
      </c>
      <c r="BE213" s="65" t="str">
        <f t="shared" si="288"/>
        <v>4.29</v>
      </c>
      <c r="BF213" s="65" t="str">
        <f t="shared" si="289"/>
        <v>1.95</v>
      </c>
      <c r="BG213" s="65" t="str">
        <f t="shared" si="290"/>
        <v>9.44</v>
      </c>
      <c r="BH213" s="65" t="s">
        <v>22</v>
      </c>
      <c r="BI213" s="68" t="s">
        <v>22</v>
      </c>
      <c r="CD213" s="158"/>
      <c r="CH213" s="158"/>
      <c r="CV213" s="68"/>
      <c r="CZ213" s="68"/>
    </row>
    <row r="214" spans="1:104" s="65" customFormat="1">
      <c r="A214" s="65" t="s">
        <v>624</v>
      </c>
      <c r="L214" s="68"/>
      <c r="N214" s="128"/>
      <c r="Z214" s="68"/>
      <c r="AE214" s="70"/>
      <c r="AJ214" s="65" t="s">
        <v>27</v>
      </c>
      <c r="AK214" s="65" t="s">
        <v>634</v>
      </c>
      <c r="AL214" s="65">
        <v>2</v>
      </c>
      <c r="AM214" s="73" t="s">
        <v>344</v>
      </c>
      <c r="AN214" s="65" t="s">
        <v>658</v>
      </c>
      <c r="AO214" s="73" t="s">
        <v>420</v>
      </c>
      <c r="AP214" s="73" t="s">
        <v>946</v>
      </c>
      <c r="AQ214" s="65" t="s">
        <v>23</v>
      </c>
      <c r="AR214" s="65" t="s">
        <v>24</v>
      </c>
      <c r="AS214" s="65" t="s">
        <v>643</v>
      </c>
      <c r="AT214" s="65" t="s">
        <v>659</v>
      </c>
      <c r="AU214" s="86" t="s">
        <v>646</v>
      </c>
      <c r="AV214" s="65" t="str">
        <f t="shared" si="283"/>
        <v>9</v>
      </c>
      <c r="AW214" s="69" t="str">
        <f t="shared" si="284"/>
        <v>67</v>
      </c>
      <c r="AX214" s="65">
        <v>9</v>
      </c>
      <c r="AY214" s="58" t="s">
        <v>80</v>
      </c>
      <c r="AZ214" s="65" t="str">
        <f t="shared" si="285"/>
        <v>1</v>
      </c>
      <c r="BA214" s="65" t="str">
        <f t="shared" si="286"/>
        <v>1</v>
      </c>
      <c r="BB214" s="65" t="str">
        <f t="shared" si="287"/>
        <v>1</v>
      </c>
      <c r="BC214" s="65">
        <v>9</v>
      </c>
      <c r="BD214" s="58" t="s">
        <v>650</v>
      </c>
      <c r="BE214" s="65" t="str">
        <f>LEFT(BD214,FIND(" ", BD214)-1)</f>
        <v>6.30</v>
      </c>
      <c r="BF214" s="65" t="str">
        <f>MID(LEFT(BD214,FIND("–",BD214)-1),FIND("(",BD214)+1,LEN(BD214))</f>
        <v>2.33</v>
      </c>
      <c r="BG214" s="65" t="str">
        <f>MID(LEFT(BD214,FIND(")",BD214)-1),FIND("–",BD214)+1,LEN(BD214))</f>
        <v>17.07</v>
      </c>
      <c r="BH214" s="65" t="s">
        <v>22</v>
      </c>
      <c r="BI214" s="68" t="s">
        <v>22</v>
      </c>
      <c r="CD214" s="158"/>
      <c r="CH214" s="158"/>
      <c r="CV214" s="68"/>
      <c r="CZ214" s="68"/>
    </row>
    <row r="215" spans="1:104" s="65" customFormat="1">
      <c r="A215" s="65" t="s">
        <v>624</v>
      </c>
      <c r="L215" s="68"/>
      <c r="N215" s="128"/>
      <c r="Z215" s="68"/>
      <c r="AE215" s="70"/>
      <c r="AJ215" s="65" t="s">
        <v>27</v>
      </c>
      <c r="AK215" s="65" t="s">
        <v>633</v>
      </c>
      <c r="AL215" s="65">
        <v>3</v>
      </c>
      <c r="AM215" s="73" t="s">
        <v>344</v>
      </c>
      <c r="AN215" s="65" t="s">
        <v>658</v>
      </c>
      <c r="AO215" s="73" t="s">
        <v>420</v>
      </c>
      <c r="AP215" s="73" t="s">
        <v>946</v>
      </c>
      <c r="AQ215" s="65" t="s">
        <v>23</v>
      </c>
      <c r="AR215" s="65" t="s">
        <v>24</v>
      </c>
      <c r="AS215" s="65" t="s">
        <v>643</v>
      </c>
      <c r="AT215" s="65" t="s">
        <v>659</v>
      </c>
      <c r="AU215" s="86" t="s">
        <v>349</v>
      </c>
      <c r="AV215" s="65" t="str">
        <f t="shared" si="283"/>
        <v>20</v>
      </c>
      <c r="AW215" s="69" t="str">
        <f t="shared" si="284"/>
        <v>100</v>
      </c>
      <c r="AX215" s="65">
        <v>20</v>
      </c>
      <c r="AY215" s="58" t="s">
        <v>652</v>
      </c>
      <c r="AZ215" s="65" t="str">
        <f t="shared" si="285"/>
        <v>1.25</v>
      </c>
      <c r="BA215" s="65" t="str">
        <f t="shared" si="286"/>
        <v>1.25</v>
      </c>
      <c r="BB215" s="65" t="str">
        <f t="shared" si="287"/>
        <v>1.25</v>
      </c>
      <c r="BC215" s="65">
        <v>20</v>
      </c>
      <c r="BD215" s="58" t="s">
        <v>653</v>
      </c>
      <c r="BE215" s="65" t="str">
        <f>LEFT(BD215,FIND(" ", BD215)-1)</f>
        <v>49.25</v>
      </c>
      <c r="BF215" s="65" t="str">
        <f>MID(LEFT(BD215,FIND("–",BD215)-1),FIND("(",BD215)+1,LEN(BD215))</f>
        <v>33.17</v>
      </c>
      <c r="BG215" s="65" t="str">
        <f>MID(LEFT(BD215,FIND(")",BD215)-1),FIND("–",BD215)+1,LEN(BD215))</f>
        <v>73.12</v>
      </c>
      <c r="BH215" s="65" t="s">
        <v>22</v>
      </c>
      <c r="BI215" s="68" t="s">
        <v>22</v>
      </c>
      <c r="CD215" s="158"/>
      <c r="CH215" s="158"/>
      <c r="CV215" s="68"/>
      <c r="CZ215" s="68"/>
    </row>
    <row r="216" spans="1:104" s="65" customFormat="1">
      <c r="A216" s="65" t="s">
        <v>624</v>
      </c>
      <c r="L216" s="68"/>
      <c r="N216" s="128"/>
      <c r="Z216" s="68"/>
      <c r="AE216" s="70"/>
      <c r="AJ216" s="65" t="s">
        <v>27</v>
      </c>
      <c r="AK216" s="75" t="s">
        <v>635</v>
      </c>
      <c r="AL216" s="65">
        <v>4</v>
      </c>
      <c r="AM216" s="73" t="s">
        <v>344</v>
      </c>
      <c r="AN216" s="65" t="s">
        <v>658</v>
      </c>
      <c r="AO216" s="73" t="s">
        <v>420</v>
      </c>
      <c r="AP216" s="73" t="s">
        <v>946</v>
      </c>
      <c r="AQ216" s="65" t="s">
        <v>23</v>
      </c>
      <c r="AR216" s="65" t="s">
        <v>24</v>
      </c>
      <c r="AS216" s="65" t="s">
        <v>643</v>
      </c>
      <c r="AT216" s="65" t="s">
        <v>659</v>
      </c>
      <c r="AU216" s="86" t="s">
        <v>647</v>
      </c>
      <c r="AV216" s="65" t="str">
        <f t="shared" ref="AV216:AV219" si="291">MID(LEFT(AU216,FIND(" (",AU216)-1),FIND("/",AU216)+1,LEN(AU216))</f>
        <v>9</v>
      </c>
      <c r="AW216" s="69" t="str">
        <f t="shared" ref="AW216:AW219" si="292">MID(LEFT(AU216,FIND("%",AU216)-1),FIND("(",AU216)+1,LEN(AU216))</f>
        <v>56</v>
      </c>
      <c r="AX216" s="65">
        <v>9</v>
      </c>
      <c r="AY216" s="58" t="s">
        <v>80</v>
      </c>
      <c r="AZ216" s="65" t="str">
        <f t="shared" ref="AZ216:AZ219" si="293">LEFT(AY216,FIND(" ", AY216)-1)</f>
        <v>1</v>
      </c>
      <c r="BA216" s="65" t="str">
        <f t="shared" ref="BA216:BA219" si="294">MID(LEFT(AY216,FIND("–",AY216)-1),FIND("(",AY216)+1,LEN(AY216))</f>
        <v>1</v>
      </c>
      <c r="BB216" s="65" t="str">
        <f t="shared" ref="BB216:BB219" si="295">MID(LEFT(AY216,FIND(")",AY216)-1),FIND("–",AY216)+1,LEN(AY216))</f>
        <v>1</v>
      </c>
      <c r="BC216" s="65">
        <v>9</v>
      </c>
      <c r="BD216" s="58" t="s">
        <v>651</v>
      </c>
      <c r="BE216" s="65" t="str">
        <f t="shared" ref="BE216:BE220" si="296">LEFT(BD216,FIND(" ", BD216)-1)</f>
        <v>3.67</v>
      </c>
      <c r="BF216" s="65" t="str">
        <f t="shared" ref="BF216:BF220" si="297">MID(LEFT(BD216,FIND("–",BD216)-1),FIND("(",BD216)+1,LEN(BD216))</f>
        <v>1.58</v>
      </c>
      <c r="BG216" s="65" t="str">
        <f t="shared" ref="BG216:BG220" si="298">MID(LEFT(BD216,FIND(")",BD216)-1),FIND("–",BD216)+1,LEN(BD216))</f>
        <v>8.57</v>
      </c>
      <c r="BH216" s="65" t="s">
        <v>22</v>
      </c>
      <c r="BI216" s="68" t="s">
        <v>22</v>
      </c>
      <c r="CD216" s="158"/>
      <c r="CH216" s="158"/>
      <c r="CV216" s="68"/>
      <c r="CZ216" s="68"/>
    </row>
    <row r="217" spans="1:104" s="65" customFormat="1">
      <c r="A217" s="65" t="s">
        <v>624</v>
      </c>
      <c r="L217" s="68"/>
      <c r="N217" s="128"/>
      <c r="Z217" s="74"/>
      <c r="AE217" s="68"/>
      <c r="AJ217" s="65" t="s">
        <v>27</v>
      </c>
      <c r="AK217" s="65" t="s">
        <v>636</v>
      </c>
      <c r="AL217" s="65">
        <v>5</v>
      </c>
      <c r="AM217" s="73" t="s">
        <v>344</v>
      </c>
      <c r="AN217" s="65" t="s">
        <v>658</v>
      </c>
      <c r="AO217" s="73" t="s">
        <v>420</v>
      </c>
      <c r="AP217" s="73" t="s">
        <v>946</v>
      </c>
      <c r="AQ217" s="65" t="s">
        <v>23</v>
      </c>
      <c r="AR217" s="65" t="s">
        <v>24</v>
      </c>
      <c r="AS217" s="65" t="s">
        <v>643</v>
      </c>
      <c r="AT217" s="65" t="s">
        <v>659</v>
      </c>
      <c r="AU217" s="86" t="s">
        <v>648</v>
      </c>
      <c r="AV217" s="65" t="str">
        <f t="shared" si="291"/>
        <v>9</v>
      </c>
      <c r="AW217" s="69" t="str">
        <f t="shared" si="292"/>
        <v>89</v>
      </c>
      <c r="AX217" s="65">
        <v>9</v>
      </c>
      <c r="AY217" s="58" t="s">
        <v>80</v>
      </c>
      <c r="AZ217" s="65" t="str">
        <f t="shared" si="293"/>
        <v>1</v>
      </c>
      <c r="BA217" s="65" t="str">
        <f t="shared" si="294"/>
        <v>1</v>
      </c>
      <c r="BB217" s="65" t="str">
        <f t="shared" si="295"/>
        <v>1</v>
      </c>
      <c r="BC217" s="65">
        <v>9</v>
      </c>
      <c r="BD217" s="58" t="s">
        <v>698</v>
      </c>
      <c r="BE217" s="65" t="str">
        <f t="shared" si="296"/>
        <v>10.80</v>
      </c>
      <c r="BF217" s="65" t="str">
        <f t="shared" si="297"/>
        <v>4.39</v>
      </c>
      <c r="BG217" s="65" t="str">
        <f t="shared" si="298"/>
        <v>26.60</v>
      </c>
      <c r="BH217" s="65" t="s">
        <v>22</v>
      </c>
      <c r="BI217" s="68" t="s">
        <v>22</v>
      </c>
      <c r="CD217" s="158"/>
      <c r="CH217" s="158"/>
      <c r="CV217" s="68"/>
      <c r="CZ217" s="68"/>
    </row>
    <row r="218" spans="1:104" s="65" customFormat="1">
      <c r="A218" s="65" t="s">
        <v>624</v>
      </c>
      <c r="L218" s="68"/>
      <c r="N218" s="128"/>
      <c r="Z218" s="74"/>
      <c r="AE218" s="68"/>
      <c r="AJ218" s="65" t="s">
        <v>27</v>
      </c>
      <c r="AK218" s="65" t="s">
        <v>637</v>
      </c>
      <c r="AL218" s="65">
        <v>6</v>
      </c>
      <c r="AM218" s="73" t="s">
        <v>344</v>
      </c>
      <c r="AN218" s="65" t="s">
        <v>658</v>
      </c>
      <c r="AO218" s="73" t="s">
        <v>420</v>
      </c>
      <c r="AP218" s="73" t="s">
        <v>946</v>
      </c>
      <c r="AQ218" s="65" t="s">
        <v>23</v>
      </c>
      <c r="AR218" s="65" t="s">
        <v>24</v>
      </c>
      <c r="AS218" s="65" t="s">
        <v>643</v>
      </c>
      <c r="AT218" s="65" t="s">
        <v>659</v>
      </c>
      <c r="AU218" s="86" t="s">
        <v>349</v>
      </c>
      <c r="AV218" s="65" t="str">
        <f t="shared" si="291"/>
        <v>20</v>
      </c>
      <c r="AW218" s="69" t="str">
        <f t="shared" si="292"/>
        <v>100</v>
      </c>
      <c r="AX218" s="65">
        <v>20</v>
      </c>
      <c r="AY218" s="58" t="s">
        <v>652</v>
      </c>
      <c r="AZ218" s="65" t="str">
        <f t="shared" si="293"/>
        <v>1.25</v>
      </c>
      <c r="BA218" s="65" t="str">
        <f t="shared" si="294"/>
        <v>1.25</v>
      </c>
      <c r="BB218" s="65" t="str">
        <f t="shared" si="295"/>
        <v>1.25</v>
      </c>
      <c r="BC218" s="65">
        <v>20</v>
      </c>
      <c r="BD218" s="58" t="s">
        <v>654</v>
      </c>
      <c r="BE218" s="65" t="str">
        <f t="shared" si="296"/>
        <v>45.95</v>
      </c>
      <c r="BF218" s="65" t="str">
        <f t="shared" si="297"/>
        <v>32.11</v>
      </c>
      <c r="BG218" s="65" t="str">
        <f t="shared" si="298"/>
        <v>65.76</v>
      </c>
      <c r="BH218" s="65" t="s">
        <v>22</v>
      </c>
      <c r="BI218" s="68" t="s">
        <v>22</v>
      </c>
      <c r="CD218" s="158"/>
      <c r="CH218" s="158"/>
      <c r="CV218" s="68"/>
      <c r="CZ218" s="68"/>
    </row>
    <row r="219" spans="1:104" s="65" customFormat="1">
      <c r="A219" s="65" t="s">
        <v>624</v>
      </c>
      <c r="L219" s="68"/>
      <c r="N219" s="128"/>
      <c r="Z219" s="74"/>
      <c r="AE219" s="68"/>
      <c r="AJ219" s="65" t="s">
        <v>60</v>
      </c>
      <c r="AK219" s="65" t="s">
        <v>632</v>
      </c>
      <c r="AL219" s="65">
        <v>1</v>
      </c>
      <c r="AM219" s="65" t="s">
        <v>425</v>
      </c>
      <c r="AN219" s="65" t="s">
        <v>661</v>
      </c>
      <c r="AO219" s="65" t="s">
        <v>662</v>
      </c>
      <c r="AP219" s="65" t="s">
        <v>954</v>
      </c>
      <c r="AQ219" s="65" t="s">
        <v>23</v>
      </c>
      <c r="AR219" s="65" t="s">
        <v>24</v>
      </c>
      <c r="AS219" s="65" t="s">
        <v>692</v>
      </c>
      <c r="AT219" s="65" t="s">
        <v>695</v>
      </c>
      <c r="AU219" s="86" t="s">
        <v>646</v>
      </c>
      <c r="AV219" s="65" t="str">
        <f t="shared" si="291"/>
        <v>9</v>
      </c>
      <c r="AW219" s="65" t="str">
        <f t="shared" si="292"/>
        <v>67</v>
      </c>
      <c r="AX219" s="65">
        <v>9</v>
      </c>
      <c r="AY219" s="58" t="s">
        <v>663</v>
      </c>
      <c r="AZ219" s="65" t="str">
        <f t="shared" si="293"/>
        <v>0.00</v>
      </c>
      <c r="BA219" s="65" t="str">
        <f t="shared" si="294"/>
        <v>0.00</v>
      </c>
      <c r="BB219" s="65" t="str">
        <f t="shared" si="295"/>
        <v>0.10</v>
      </c>
      <c r="BC219" s="65">
        <v>9</v>
      </c>
      <c r="BD219" s="58" t="s">
        <v>664</v>
      </c>
      <c r="BE219" s="65" t="str">
        <f t="shared" si="296"/>
        <v>0.60</v>
      </c>
      <c r="BF219" s="65" t="str">
        <f t="shared" si="297"/>
        <v>0.00</v>
      </c>
      <c r="BG219" s="65" t="str">
        <f t="shared" si="298"/>
        <v>1.45</v>
      </c>
      <c r="BH219" s="65">
        <v>10</v>
      </c>
      <c r="BI219" s="68" t="s">
        <v>22</v>
      </c>
      <c r="CD219" s="158"/>
      <c r="CH219" s="158"/>
      <c r="CV219" s="68"/>
      <c r="CZ219" s="68"/>
    </row>
    <row r="220" spans="1:104" s="65" customFormat="1">
      <c r="A220" s="65" t="s">
        <v>624</v>
      </c>
      <c r="L220" s="68"/>
      <c r="N220" s="128"/>
      <c r="Z220" s="74"/>
      <c r="AE220" s="68"/>
      <c r="AJ220" s="65" t="s">
        <v>60</v>
      </c>
      <c r="AK220" s="65" t="s">
        <v>634</v>
      </c>
      <c r="AL220" s="65">
        <v>2</v>
      </c>
      <c r="AM220" s="65" t="s">
        <v>425</v>
      </c>
      <c r="AN220" s="65" t="s">
        <v>661</v>
      </c>
      <c r="AO220" s="65" t="s">
        <v>662</v>
      </c>
      <c r="AP220" s="65" t="s">
        <v>954</v>
      </c>
      <c r="AQ220" s="65" t="s">
        <v>23</v>
      </c>
      <c r="AR220" s="65" t="s">
        <v>24</v>
      </c>
      <c r="AS220" s="65" t="s">
        <v>692</v>
      </c>
      <c r="AT220" s="65" t="s">
        <v>695</v>
      </c>
      <c r="AU220" s="86" t="s">
        <v>648</v>
      </c>
      <c r="AV220" s="65" t="str">
        <f t="shared" ref="AV220:AV230" si="299">MID(LEFT(AU220,FIND(" (",AU220)-1),FIND("/",AU220)+1,LEN(AU220))</f>
        <v>9</v>
      </c>
      <c r="AW220" s="65" t="str">
        <f t="shared" ref="AW220:AW230" si="300">MID(LEFT(AU220,FIND("%",AU220)-1),FIND("(",AU220)+1,LEN(AU220))</f>
        <v>89</v>
      </c>
      <c r="AX220" s="65">
        <v>9</v>
      </c>
      <c r="AY220" s="58" t="s">
        <v>663</v>
      </c>
      <c r="AZ220" s="65" t="str">
        <f t="shared" ref="AZ220" si="301">LEFT(AY220,FIND(" ", AY220)-1)</f>
        <v>0.00</v>
      </c>
      <c r="BA220" s="65" t="str">
        <f t="shared" ref="BA220" si="302">MID(LEFT(AY220,FIND("–",AY220)-1),FIND("(",AY220)+1,LEN(AY220))</f>
        <v>0.00</v>
      </c>
      <c r="BB220" s="65" t="str">
        <f t="shared" ref="BB220" si="303">MID(LEFT(AY220,FIND(")",AY220)-1),FIND("–",AY220)+1,LEN(AY220))</f>
        <v>0.10</v>
      </c>
      <c r="BC220" s="65">
        <v>9</v>
      </c>
      <c r="BD220" s="58" t="s">
        <v>665</v>
      </c>
      <c r="BE220" s="65" t="str">
        <f t="shared" si="296"/>
        <v>1.10</v>
      </c>
      <c r="BF220" s="65" t="str">
        <f t="shared" si="297"/>
        <v>0.60</v>
      </c>
      <c r="BG220" s="65" t="str">
        <f t="shared" si="298"/>
        <v>2.75</v>
      </c>
      <c r="BH220" s="65">
        <v>10</v>
      </c>
      <c r="BI220" s="68" t="s">
        <v>22</v>
      </c>
      <c r="CD220" s="158"/>
      <c r="CH220" s="158"/>
      <c r="CV220" s="68"/>
      <c r="CZ220" s="68"/>
    </row>
    <row r="221" spans="1:104" s="65" customFormat="1">
      <c r="A221" s="65" t="s">
        <v>624</v>
      </c>
      <c r="L221" s="68"/>
      <c r="N221" s="128"/>
      <c r="Z221" s="74"/>
      <c r="AE221" s="68"/>
      <c r="AJ221" s="65" t="s">
        <v>60</v>
      </c>
      <c r="AK221" s="65" t="s">
        <v>633</v>
      </c>
      <c r="AL221" s="65">
        <v>3</v>
      </c>
      <c r="AM221" s="65" t="s">
        <v>425</v>
      </c>
      <c r="AN221" s="65" t="s">
        <v>661</v>
      </c>
      <c r="AO221" s="65" t="s">
        <v>662</v>
      </c>
      <c r="AP221" s="65" t="s">
        <v>954</v>
      </c>
      <c r="AQ221" s="65" t="s">
        <v>23</v>
      </c>
      <c r="AR221" s="65" t="s">
        <v>24</v>
      </c>
      <c r="AS221" s="65" t="s">
        <v>692</v>
      </c>
      <c r="AT221" s="65" t="s">
        <v>695</v>
      </c>
      <c r="AU221" s="86" t="s">
        <v>354</v>
      </c>
      <c r="AV221" s="65" t="str">
        <f t="shared" si="299"/>
        <v>20</v>
      </c>
      <c r="AW221" s="65" t="str">
        <f t="shared" si="300"/>
        <v>85</v>
      </c>
      <c r="AX221" s="65">
        <v>20</v>
      </c>
      <c r="AY221" s="58" t="s">
        <v>681</v>
      </c>
      <c r="AZ221" s="65" t="str">
        <f>LEFT(AY221,FIND(" ", AY221)-1)</f>
        <v>0.00</v>
      </c>
      <c r="BA221" s="65" t="str">
        <f>MID(LEFT(AY221,FIND("–",AY221)-1),FIND("(",AY221)+1,LEN(AY221))</f>
        <v>0.00</v>
      </c>
      <c r="BB221" s="65" t="str">
        <f>MID(LEFT(AY221,FIND(")",AY221)-1),FIND("–",AY221)+1,LEN(AY221))</f>
        <v>0.08</v>
      </c>
      <c r="BC221" s="65">
        <v>20</v>
      </c>
      <c r="BD221" s="58" t="s">
        <v>682</v>
      </c>
      <c r="BE221" s="65" t="str">
        <f>LEFT(BD221,FIND(" ", BD221)-1)</f>
        <v>2.50</v>
      </c>
      <c r="BF221" s="65" t="str">
        <f>MID(LEFT(BD221,FIND("–",BD221)-1),FIND("(",BD221)+1,LEN(BD221))</f>
        <v>0.20</v>
      </c>
      <c r="BG221" s="65" t="str">
        <f>MID(LEFT(BD221,FIND(")",BD221)-1),FIND("–",BD221)+1,LEN(BD221))</f>
        <v>3.28</v>
      </c>
      <c r="BH221" s="65">
        <v>10</v>
      </c>
      <c r="BI221" s="68" t="s">
        <v>22</v>
      </c>
      <c r="CD221" s="158"/>
      <c r="CH221" s="158"/>
      <c r="CV221" s="68"/>
      <c r="CZ221" s="68"/>
    </row>
    <row r="222" spans="1:104" s="65" customFormat="1">
      <c r="A222" s="65" t="s">
        <v>624</v>
      </c>
      <c r="L222" s="68"/>
      <c r="N222" s="128"/>
      <c r="Z222" s="74"/>
      <c r="AE222" s="68"/>
      <c r="AJ222" s="65" t="s">
        <v>60</v>
      </c>
      <c r="AK222" s="75" t="s">
        <v>635</v>
      </c>
      <c r="AL222" s="65">
        <v>4</v>
      </c>
      <c r="AM222" s="65" t="s">
        <v>425</v>
      </c>
      <c r="AN222" s="65" t="s">
        <v>661</v>
      </c>
      <c r="AO222" s="65" t="s">
        <v>662</v>
      </c>
      <c r="AP222" s="65" t="s">
        <v>954</v>
      </c>
      <c r="AQ222" s="65" t="s">
        <v>23</v>
      </c>
      <c r="AR222" s="65" t="s">
        <v>24</v>
      </c>
      <c r="AS222" s="65" t="s">
        <v>692</v>
      </c>
      <c r="AT222" s="65" t="s">
        <v>695</v>
      </c>
      <c r="AU222" s="86" t="s">
        <v>646</v>
      </c>
      <c r="AV222" s="65" t="str">
        <f t="shared" si="299"/>
        <v>9</v>
      </c>
      <c r="AW222" s="65" t="str">
        <f t="shared" si="300"/>
        <v>67</v>
      </c>
      <c r="AX222" s="65">
        <v>9</v>
      </c>
      <c r="AY222" s="58" t="s">
        <v>663</v>
      </c>
      <c r="AZ222" s="65" t="str">
        <f t="shared" ref="AZ222:AZ223" si="304">LEFT(AY222,FIND(" ", AY222)-1)</f>
        <v>0.00</v>
      </c>
      <c r="BA222" s="65" t="str">
        <f t="shared" ref="BA222:BA223" si="305">MID(LEFT(AY222,FIND("–",AY222)-1),FIND("(",AY222)+1,LEN(AY222))</f>
        <v>0.00</v>
      </c>
      <c r="BB222" s="65" t="str">
        <f t="shared" ref="BB222:BB223" si="306">MID(LEFT(AY222,FIND(")",AY222)-1),FIND("–",AY222)+1,LEN(AY222))</f>
        <v>0.10</v>
      </c>
      <c r="BC222" s="65">
        <v>9</v>
      </c>
      <c r="BD222" s="58" t="s">
        <v>666</v>
      </c>
      <c r="BE222" s="65" t="str">
        <f t="shared" ref="BE222:BE223" si="307">LEFT(BD222,FIND(" ", BD222)-1)</f>
        <v>0.20</v>
      </c>
      <c r="BF222" s="65" t="str">
        <f t="shared" ref="BF222:BF223" si="308">MID(LEFT(BD222,FIND("–",BD222)-1),FIND("(",BD222)+1,LEN(BD222))</f>
        <v>0.00</v>
      </c>
      <c r="BG222" s="65" t="str">
        <f t="shared" ref="BG222:BG223" si="309">MID(LEFT(BD222,FIND(")",BD222)-1),FIND("–",BD222)+1,LEN(BD222))</f>
        <v>2.60</v>
      </c>
      <c r="BH222" s="65">
        <v>10</v>
      </c>
      <c r="BI222" s="68" t="s">
        <v>22</v>
      </c>
      <c r="CD222" s="158"/>
      <c r="CH222" s="158"/>
      <c r="CV222" s="68"/>
      <c r="CZ222" s="68"/>
    </row>
    <row r="223" spans="1:104" s="65" customFormat="1">
      <c r="A223" s="65" t="s">
        <v>624</v>
      </c>
      <c r="L223" s="68"/>
      <c r="N223" s="128"/>
      <c r="Z223" s="74"/>
      <c r="AE223" s="68"/>
      <c r="AJ223" s="65" t="s">
        <v>60</v>
      </c>
      <c r="AK223" s="65" t="s">
        <v>636</v>
      </c>
      <c r="AL223" s="65">
        <v>5</v>
      </c>
      <c r="AM223" s="65" t="s">
        <v>425</v>
      </c>
      <c r="AN223" s="65" t="s">
        <v>661</v>
      </c>
      <c r="AO223" s="65" t="s">
        <v>662</v>
      </c>
      <c r="AP223" s="65" t="s">
        <v>954</v>
      </c>
      <c r="AQ223" s="65" t="s">
        <v>23</v>
      </c>
      <c r="AR223" s="65" t="s">
        <v>24</v>
      </c>
      <c r="AS223" s="65" t="s">
        <v>692</v>
      </c>
      <c r="AT223" s="65" t="s">
        <v>695</v>
      </c>
      <c r="AU223" s="86" t="s">
        <v>646</v>
      </c>
      <c r="AV223" s="65" t="str">
        <f t="shared" si="299"/>
        <v>9</v>
      </c>
      <c r="AW223" s="65" t="str">
        <f t="shared" si="300"/>
        <v>67</v>
      </c>
      <c r="AX223" s="65">
        <v>9</v>
      </c>
      <c r="AY223" s="58" t="s">
        <v>663</v>
      </c>
      <c r="AZ223" s="65" t="str">
        <f t="shared" si="304"/>
        <v>0.00</v>
      </c>
      <c r="BA223" s="65" t="str">
        <f t="shared" si="305"/>
        <v>0.00</v>
      </c>
      <c r="BB223" s="65" t="str">
        <f t="shared" si="306"/>
        <v>0.10</v>
      </c>
      <c r="BC223" s="65">
        <v>9</v>
      </c>
      <c r="BD223" s="58" t="s">
        <v>667</v>
      </c>
      <c r="BE223" s="65" t="str">
        <f t="shared" si="307"/>
        <v>1.60</v>
      </c>
      <c r="BF223" s="65" t="str">
        <f t="shared" si="308"/>
        <v>0.00</v>
      </c>
      <c r="BG223" s="65" t="str">
        <f t="shared" si="309"/>
        <v>2.35</v>
      </c>
      <c r="BH223" s="65">
        <v>10</v>
      </c>
      <c r="BI223" s="68" t="s">
        <v>22</v>
      </c>
      <c r="CD223" s="158"/>
      <c r="CH223" s="158"/>
      <c r="CV223" s="68"/>
      <c r="CZ223" s="68"/>
    </row>
    <row r="224" spans="1:104" s="65" customFormat="1">
      <c r="A224" s="65" t="s">
        <v>624</v>
      </c>
      <c r="L224" s="68"/>
      <c r="N224" s="128"/>
      <c r="Z224" s="74"/>
      <c r="AE224" s="68"/>
      <c r="AJ224" s="65" t="s">
        <v>60</v>
      </c>
      <c r="AK224" s="65" t="s">
        <v>637</v>
      </c>
      <c r="AL224" s="65">
        <v>6</v>
      </c>
      <c r="AM224" s="65" t="s">
        <v>425</v>
      </c>
      <c r="AN224" s="65" t="s">
        <v>661</v>
      </c>
      <c r="AO224" s="65" t="s">
        <v>662</v>
      </c>
      <c r="AP224" s="65" t="s">
        <v>954</v>
      </c>
      <c r="AQ224" s="65" t="s">
        <v>23</v>
      </c>
      <c r="AR224" s="65" t="s">
        <v>24</v>
      </c>
      <c r="AS224" s="65" t="s">
        <v>692</v>
      </c>
      <c r="AT224" s="65" t="s">
        <v>695</v>
      </c>
      <c r="AU224" s="86" t="s">
        <v>349</v>
      </c>
      <c r="AV224" s="65" t="str">
        <f t="shared" si="299"/>
        <v>20</v>
      </c>
      <c r="AW224" s="65" t="str">
        <f t="shared" si="300"/>
        <v>100</v>
      </c>
      <c r="AX224" s="65">
        <v>20</v>
      </c>
      <c r="AY224" s="58" t="s">
        <v>157</v>
      </c>
      <c r="AZ224" s="65" t="str">
        <f>LEFT(AY224,FIND(" ", AY224)-1)</f>
        <v>0.00</v>
      </c>
      <c r="BA224" s="65" t="str">
        <f>MID(LEFT(AY224,FIND("–",AY224)-1),FIND("(",AY224)+1,LEN(AY224))</f>
        <v>0.00</v>
      </c>
      <c r="BB224" s="65" t="str">
        <f>MID(LEFT(AY224,FIND(")",AY224)-1),FIND("–",AY224)+1,LEN(AY224))</f>
        <v>0.00</v>
      </c>
      <c r="BC224" s="65">
        <v>20</v>
      </c>
      <c r="BD224" s="58" t="s">
        <v>683</v>
      </c>
      <c r="BE224" s="65" t="str">
        <f>LEFT(BD224,FIND(" ", BD224)-1)</f>
        <v>1.30</v>
      </c>
      <c r="BF224" s="65" t="str">
        <f>MID(LEFT(BD224,FIND("–",BD224)-1),FIND("(",BD224)+1,LEN(BD224))</f>
        <v>0.33</v>
      </c>
      <c r="BG224" s="65" t="str">
        <f>MID(LEFT(BD224,FIND(")",BD224)-1),FIND("–",BD224)+1,LEN(BD224))</f>
        <v>2.28</v>
      </c>
      <c r="BH224" s="65">
        <v>10</v>
      </c>
      <c r="BI224" s="68" t="s">
        <v>22</v>
      </c>
      <c r="CD224" s="158"/>
      <c r="CH224" s="158"/>
      <c r="CV224" s="68"/>
      <c r="CZ224" s="68"/>
    </row>
    <row r="225" spans="1:105" s="65" customFormat="1">
      <c r="A225" s="65" t="s">
        <v>624</v>
      </c>
      <c r="L225" s="68"/>
      <c r="N225" s="128"/>
      <c r="Z225" s="74"/>
      <c r="AE225" s="68"/>
      <c r="AJ225" s="65" t="s">
        <v>60</v>
      </c>
      <c r="AK225" s="65" t="s">
        <v>632</v>
      </c>
      <c r="AL225" s="65">
        <v>1</v>
      </c>
      <c r="AM225" s="65" t="s">
        <v>426</v>
      </c>
      <c r="AN225" s="65" t="s">
        <v>661</v>
      </c>
      <c r="AO225" s="65" t="s">
        <v>662</v>
      </c>
      <c r="AP225" s="65" t="s">
        <v>954</v>
      </c>
      <c r="AQ225" s="65" t="s">
        <v>23</v>
      </c>
      <c r="AR225" s="65" t="s">
        <v>24</v>
      </c>
      <c r="AS225" s="65" t="s">
        <v>692</v>
      </c>
      <c r="AT225" s="65" t="s">
        <v>695</v>
      </c>
      <c r="AU225" s="86" t="s">
        <v>646</v>
      </c>
      <c r="AV225" s="65" t="str">
        <f t="shared" si="299"/>
        <v>9</v>
      </c>
      <c r="AW225" s="65" t="str">
        <f t="shared" si="300"/>
        <v>67</v>
      </c>
      <c r="AX225" s="65">
        <v>9</v>
      </c>
      <c r="AY225" s="58" t="s">
        <v>663</v>
      </c>
      <c r="AZ225" s="65" t="str">
        <f t="shared" ref="AZ225:AZ226" si="310">LEFT(AY225,FIND(" ", AY225)-1)</f>
        <v>0.00</v>
      </c>
      <c r="BA225" s="65" t="str">
        <f t="shared" ref="BA225:BA226" si="311">MID(LEFT(AY225,FIND("–",AY225)-1),FIND("(",AY225)+1,LEN(AY225))</f>
        <v>0.00</v>
      </c>
      <c r="BB225" s="65" t="str">
        <f t="shared" ref="BB225:BB226" si="312">MID(LEFT(AY225,FIND(")",AY225)-1),FIND("–",AY225)+1,LEN(AY225))</f>
        <v>0.10</v>
      </c>
      <c r="BC225" s="65">
        <v>9</v>
      </c>
      <c r="BD225" s="58" t="s">
        <v>669</v>
      </c>
      <c r="BE225" s="65" t="str">
        <f t="shared" ref="BE225:BE226" si="313">LEFT(BD225,FIND(" ", BD225)-1)</f>
        <v>0.30</v>
      </c>
      <c r="BF225" s="65" t="str">
        <f t="shared" ref="BF225:BF226" si="314">MID(LEFT(BD225,FIND("–",BD225)-1),FIND("(",BD225)+1,LEN(BD225))</f>
        <v>0.00</v>
      </c>
      <c r="BG225" s="65" t="str">
        <f t="shared" ref="BG225:BG226" si="315">MID(LEFT(BD225,FIND(")",BD225)-1),FIND("–",BD225)+1,LEN(BD225))</f>
        <v>1.00</v>
      </c>
      <c r="BH225" s="65">
        <v>10</v>
      </c>
      <c r="BI225" s="68" t="s">
        <v>22</v>
      </c>
      <c r="CD225" s="158"/>
      <c r="CH225" s="158"/>
      <c r="CV225" s="68"/>
      <c r="CZ225" s="68"/>
    </row>
    <row r="226" spans="1:105" s="65" customFormat="1">
      <c r="A226" s="65" t="s">
        <v>624</v>
      </c>
      <c r="L226" s="68"/>
      <c r="N226" s="128"/>
      <c r="Z226" s="74"/>
      <c r="AE226" s="68"/>
      <c r="AJ226" s="65" t="s">
        <v>60</v>
      </c>
      <c r="AK226" s="65" t="s">
        <v>634</v>
      </c>
      <c r="AL226" s="65">
        <v>2</v>
      </c>
      <c r="AM226" s="65" t="s">
        <v>426</v>
      </c>
      <c r="AN226" s="65" t="s">
        <v>661</v>
      </c>
      <c r="AO226" s="65" t="s">
        <v>662</v>
      </c>
      <c r="AP226" s="65" t="s">
        <v>954</v>
      </c>
      <c r="AQ226" s="65" t="s">
        <v>23</v>
      </c>
      <c r="AR226" s="65" t="s">
        <v>24</v>
      </c>
      <c r="AS226" s="65" t="s">
        <v>692</v>
      </c>
      <c r="AT226" s="65" t="s">
        <v>695</v>
      </c>
      <c r="AU226" s="86" t="s">
        <v>648</v>
      </c>
      <c r="AV226" s="65" t="str">
        <f t="shared" si="299"/>
        <v>9</v>
      </c>
      <c r="AW226" s="65" t="str">
        <f t="shared" si="300"/>
        <v>89</v>
      </c>
      <c r="AX226" s="65">
        <v>9</v>
      </c>
      <c r="AY226" s="58" t="s">
        <v>668</v>
      </c>
      <c r="AZ226" s="65" t="str">
        <f t="shared" si="310"/>
        <v>0.00</v>
      </c>
      <c r="BA226" s="65" t="str">
        <f t="shared" si="311"/>
        <v>0.00</v>
      </c>
      <c r="BB226" s="65" t="str">
        <f t="shared" si="312"/>
        <v>0.05</v>
      </c>
      <c r="BC226" s="65">
        <v>9</v>
      </c>
      <c r="BD226" s="58" t="s">
        <v>670</v>
      </c>
      <c r="BE226" s="65" t="str">
        <f t="shared" si="313"/>
        <v>1.40</v>
      </c>
      <c r="BF226" s="65" t="str">
        <f t="shared" si="314"/>
        <v>0.40</v>
      </c>
      <c r="BG226" s="65" t="str">
        <f t="shared" si="315"/>
        <v>2.05</v>
      </c>
      <c r="BH226" s="65">
        <v>10</v>
      </c>
      <c r="BI226" s="68" t="s">
        <v>22</v>
      </c>
      <c r="CD226" s="158"/>
      <c r="CH226" s="158"/>
      <c r="CV226" s="68"/>
      <c r="CZ226" s="68"/>
    </row>
    <row r="227" spans="1:105" s="65" customFormat="1">
      <c r="A227" s="65" t="s">
        <v>624</v>
      </c>
      <c r="L227" s="68"/>
      <c r="N227" s="128"/>
      <c r="Z227" s="74"/>
      <c r="AE227" s="68"/>
      <c r="AJ227" s="65" t="s">
        <v>60</v>
      </c>
      <c r="AK227" s="65" t="s">
        <v>633</v>
      </c>
      <c r="AL227" s="65">
        <v>3</v>
      </c>
      <c r="AM227" s="65" t="s">
        <v>426</v>
      </c>
      <c r="AN227" s="65" t="s">
        <v>661</v>
      </c>
      <c r="AO227" s="65" t="s">
        <v>662</v>
      </c>
      <c r="AP227" s="65" t="s">
        <v>954</v>
      </c>
      <c r="AQ227" s="65" t="s">
        <v>23</v>
      </c>
      <c r="AR227" s="65" t="s">
        <v>24</v>
      </c>
      <c r="AS227" s="65" t="s">
        <v>692</v>
      </c>
      <c r="AT227" s="65" t="s">
        <v>695</v>
      </c>
      <c r="AU227" s="86" t="s">
        <v>354</v>
      </c>
      <c r="AV227" s="65" t="str">
        <f t="shared" si="299"/>
        <v>20</v>
      </c>
      <c r="AW227" s="65" t="str">
        <f t="shared" si="300"/>
        <v>85</v>
      </c>
      <c r="AX227" s="65">
        <v>20</v>
      </c>
      <c r="AY227" s="58" t="s">
        <v>157</v>
      </c>
      <c r="AZ227" s="65" t="str">
        <f t="shared" ref="AZ227" si="316">LEFT(AY227,FIND(" ", AY227)-1)</f>
        <v>0.00</v>
      </c>
      <c r="BA227" s="65" t="str">
        <f t="shared" ref="BA227" si="317">MID(LEFT(AY227,FIND("–",AY227)-1),FIND("(",AY227)+1,LEN(AY227))</f>
        <v>0.00</v>
      </c>
      <c r="BB227" s="65" t="str">
        <f t="shared" ref="BB227" si="318">MID(LEFT(AY227,FIND(")",AY227)-1),FIND("–",AY227)+1,LEN(AY227))</f>
        <v>0.00</v>
      </c>
      <c r="BC227" s="65">
        <v>20</v>
      </c>
      <c r="BD227" s="58" t="s">
        <v>684</v>
      </c>
      <c r="BE227" s="65" t="str">
        <f>LEFT(BD227,FIND(" ", BD227)-1)</f>
        <v>1.30</v>
      </c>
      <c r="BF227" s="65" t="str">
        <f>MID(LEFT(BD227,FIND("–",BD227)-1),FIND("(",BD227)+1,LEN(BD227))</f>
        <v>0.20</v>
      </c>
      <c r="BG227" s="65" t="str">
        <f>MID(LEFT(BD227,FIND(")",BD227)-1),FIND("–",BD227)+1,LEN(BD227))</f>
        <v>3.50</v>
      </c>
      <c r="BH227" s="65">
        <v>10</v>
      </c>
      <c r="BI227" s="68" t="s">
        <v>22</v>
      </c>
      <c r="CD227" s="158"/>
      <c r="CH227" s="158"/>
      <c r="CV227" s="68"/>
      <c r="CZ227" s="68"/>
    </row>
    <row r="228" spans="1:105" s="65" customFormat="1">
      <c r="A228" s="65" t="s">
        <v>624</v>
      </c>
      <c r="L228" s="68"/>
      <c r="N228" s="128"/>
      <c r="Z228" s="74"/>
      <c r="AE228" s="68"/>
      <c r="AJ228" s="65" t="s">
        <v>60</v>
      </c>
      <c r="AK228" s="75" t="s">
        <v>635</v>
      </c>
      <c r="AL228" s="65">
        <v>4</v>
      </c>
      <c r="AM228" s="65" t="s">
        <v>426</v>
      </c>
      <c r="AN228" s="65" t="s">
        <v>661</v>
      </c>
      <c r="AO228" s="65" t="s">
        <v>662</v>
      </c>
      <c r="AP228" s="65" t="s">
        <v>954</v>
      </c>
      <c r="AQ228" s="65" t="s">
        <v>23</v>
      </c>
      <c r="AR228" s="65" t="s">
        <v>24</v>
      </c>
      <c r="AS228" s="65" t="s">
        <v>692</v>
      </c>
      <c r="AT228" s="65" t="s">
        <v>695</v>
      </c>
      <c r="AU228" s="86" t="s">
        <v>646</v>
      </c>
      <c r="AV228" s="65" t="str">
        <f t="shared" si="299"/>
        <v>9</v>
      </c>
      <c r="AW228" s="65" t="str">
        <f t="shared" si="300"/>
        <v>67</v>
      </c>
      <c r="AX228" s="65">
        <v>9</v>
      </c>
      <c r="AY228" s="58" t="s">
        <v>157</v>
      </c>
      <c r="AZ228" s="65" t="str">
        <f t="shared" ref="AZ228:AZ229" si="319">LEFT(AY228,FIND(" ", AY228)-1)</f>
        <v>0.00</v>
      </c>
      <c r="BA228" s="65" t="str">
        <f t="shared" ref="BA228:BA229" si="320">MID(LEFT(AY228,FIND("–",AY228)-1),FIND("(",AY228)+1,LEN(AY228))</f>
        <v>0.00</v>
      </c>
      <c r="BB228" s="65" t="str">
        <f t="shared" ref="BB228:BB229" si="321">MID(LEFT(AY228,FIND(")",AY228)-1),FIND("–",AY228)+1,LEN(AY228))</f>
        <v>0.00</v>
      </c>
      <c r="BC228" s="65">
        <v>9</v>
      </c>
      <c r="BD228" s="58" t="s">
        <v>671</v>
      </c>
      <c r="BE228" s="65" t="str">
        <f t="shared" ref="BE228:BE229" si="322">LEFT(BD228,FIND(" ", BD228)-1)</f>
        <v>0.40</v>
      </c>
      <c r="BF228" s="65" t="str">
        <f t="shared" ref="BF228:BF229" si="323">MID(LEFT(BD228,FIND("–",BD228)-1),FIND("(",BD228)+1,LEN(BD228))</f>
        <v>0.00</v>
      </c>
      <c r="BG228" s="65" t="str">
        <f t="shared" ref="BG228:BG229" si="324">MID(LEFT(BD228,FIND(")",BD228)-1),FIND("–",BD228)+1,LEN(BD228))</f>
        <v>2.10</v>
      </c>
      <c r="BH228" s="65">
        <v>10</v>
      </c>
      <c r="BI228" s="68" t="s">
        <v>22</v>
      </c>
      <c r="CD228" s="158"/>
      <c r="CH228" s="158"/>
      <c r="CV228" s="68"/>
      <c r="CZ228" s="68"/>
    </row>
    <row r="229" spans="1:105" s="65" customFormat="1">
      <c r="A229" s="65" t="s">
        <v>624</v>
      </c>
      <c r="L229" s="68"/>
      <c r="N229" s="128"/>
      <c r="Z229" s="74"/>
      <c r="AE229" s="68"/>
      <c r="AJ229" s="65" t="s">
        <v>60</v>
      </c>
      <c r="AK229" s="65" t="s">
        <v>636</v>
      </c>
      <c r="AL229" s="65">
        <v>5</v>
      </c>
      <c r="AM229" s="65" t="s">
        <v>426</v>
      </c>
      <c r="AN229" s="65" t="s">
        <v>661</v>
      </c>
      <c r="AO229" s="65" t="s">
        <v>662</v>
      </c>
      <c r="AP229" s="65" t="s">
        <v>954</v>
      </c>
      <c r="AQ229" s="65" t="s">
        <v>23</v>
      </c>
      <c r="AR229" s="65" t="s">
        <v>24</v>
      </c>
      <c r="AS229" s="65" t="s">
        <v>692</v>
      </c>
      <c r="AT229" s="65" t="s">
        <v>695</v>
      </c>
      <c r="AU229" s="86" t="s">
        <v>646</v>
      </c>
      <c r="AV229" s="65" t="str">
        <f t="shared" si="299"/>
        <v>9</v>
      </c>
      <c r="AW229" s="65" t="str">
        <f t="shared" si="300"/>
        <v>67</v>
      </c>
      <c r="AX229" s="65">
        <v>9</v>
      </c>
      <c r="AY229" s="58" t="s">
        <v>668</v>
      </c>
      <c r="AZ229" s="65" t="str">
        <f t="shared" si="319"/>
        <v>0.00</v>
      </c>
      <c r="BA229" s="65" t="str">
        <f t="shared" si="320"/>
        <v>0.00</v>
      </c>
      <c r="BB229" s="65" t="str">
        <f t="shared" si="321"/>
        <v>0.05</v>
      </c>
      <c r="BC229" s="65">
        <v>9</v>
      </c>
      <c r="BD229" s="58" t="s">
        <v>672</v>
      </c>
      <c r="BE229" s="65" t="str">
        <f t="shared" si="322"/>
        <v>0.80</v>
      </c>
      <c r="BF229" s="65" t="str">
        <f t="shared" si="323"/>
        <v>0.00</v>
      </c>
      <c r="BG229" s="65" t="str">
        <f t="shared" si="324"/>
        <v>1.90</v>
      </c>
      <c r="BH229" s="65">
        <v>10</v>
      </c>
      <c r="BI229" s="68" t="s">
        <v>22</v>
      </c>
      <c r="CD229" s="158"/>
      <c r="CH229" s="158"/>
      <c r="CV229" s="68"/>
      <c r="CZ229" s="68"/>
    </row>
    <row r="230" spans="1:105" s="65" customFormat="1">
      <c r="A230" s="65" t="s">
        <v>624</v>
      </c>
      <c r="L230" s="68"/>
      <c r="N230" s="128"/>
      <c r="Z230" s="74"/>
      <c r="AE230" s="68"/>
      <c r="AJ230" s="65" t="s">
        <v>60</v>
      </c>
      <c r="AK230" s="65" t="s">
        <v>637</v>
      </c>
      <c r="AL230" s="65">
        <v>6</v>
      </c>
      <c r="AM230" s="65" t="s">
        <v>426</v>
      </c>
      <c r="AN230" s="65" t="s">
        <v>661</v>
      </c>
      <c r="AO230" s="65" t="s">
        <v>662</v>
      </c>
      <c r="AP230" s="65" t="s">
        <v>954</v>
      </c>
      <c r="AQ230" s="65" t="s">
        <v>23</v>
      </c>
      <c r="AR230" s="65" t="s">
        <v>24</v>
      </c>
      <c r="AS230" s="65" t="s">
        <v>692</v>
      </c>
      <c r="AT230" s="65" t="s">
        <v>695</v>
      </c>
      <c r="AU230" s="86" t="s">
        <v>349</v>
      </c>
      <c r="AV230" s="65" t="str">
        <f t="shared" si="299"/>
        <v>20</v>
      </c>
      <c r="AW230" s="65" t="str">
        <f t="shared" si="300"/>
        <v>100</v>
      </c>
      <c r="AX230" s="65">
        <v>20</v>
      </c>
      <c r="AY230" s="58" t="s">
        <v>157</v>
      </c>
      <c r="AZ230" s="65" t="str">
        <f>LEFT(AY230,FIND(" ", AY230)-1)</f>
        <v>0.00</v>
      </c>
      <c r="BA230" s="65" t="str">
        <f>MID(LEFT(AY230,FIND("–",AY230)-1),FIND("(",AY230)+1,LEN(AY230))</f>
        <v>0.00</v>
      </c>
      <c r="BB230" s="65" t="str">
        <f>MID(LEFT(AY230,FIND(")",AY230)-1),FIND("–",AY230)+1,LEN(AY230))</f>
        <v>0.00</v>
      </c>
      <c r="BC230" s="65">
        <v>20</v>
      </c>
      <c r="BD230" s="58" t="s">
        <v>685</v>
      </c>
      <c r="BE230" s="65" t="str">
        <f>LEFT(BD230,FIND(" ", BD230)-1)</f>
        <v>1.10</v>
      </c>
      <c r="BF230" s="65" t="str">
        <f>MID(LEFT(BD230,FIND("–",BD230)-1),FIND("(",BD230)+1,LEN(BD230))</f>
        <v>0.40</v>
      </c>
      <c r="BG230" s="65" t="str">
        <f>MID(LEFT(BD230,FIND(")",BD230)-1),FIND("–",BD230)+1,LEN(BD230))</f>
        <v>2.30</v>
      </c>
      <c r="BH230" s="65">
        <v>10</v>
      </c>
      <c r="BI230" s="68" t="s">
        <v>22</v>
      </c>
      <c r="CD230" s="158"/>
      <c r="CH230" s="158"/>
      <c r="CV230" s="68"/>
      <c r="CZ230" s="68"/>
    </row>
    <row r="231" spans="1:105" s="65" customFormat="1">
      <c r="A231" s="65" t="s">
        <v>624</v>
      </c>
      <c r="L231" s="68"/>
      <c r="N231" s="128"/>
      <c r="Z231" s="74"/>
      <c r="AE231" s="68"/>
      <c r="AJ231" s="65" t="s">
        <v>60</v>
      </c>
      <c r="AK231" s="65" t="s">
        <v>632</v>
      </c>
      <c r="AL231" s="65">
        <v>1</v>
      </c>
      <c r="AM231" s="65" t="s">
        <v>697</v>
      </c>
      <c r="AN231" s="65" t="s">
        <v>696</v>
      </c>
      <c r="AO231" s="65" t="s">
        <v>693</v>
      </c>
      <c r="AP231" s="65" t="s">
        <v>955</v>
      </c>
      <c r="AQ231" s="65" t="s">
        <v>23</v>
      </c>
      <c r="AR231" s="65" t="s">
        <v>24</v>
      </c>
      <c r="AS231" s="65" t="s">
        <v>692</v>
      </c>
      <c r="AT231" s="65" t="s">
        <v>694</v>
      </c>
      <c r="AU231" s="86" t="s">
        <v>648</v>
      </c>
      <c r="AV231" s="65" t="str">
        <f t="shared" ref="AV231" si="325">MID(LEFT(AU231,FIND(" (",AU231)-1),FIND("/",AU231)+1,LEN(AU231))</f>
        <v>9</v>
      </c>
      <c r="AW231" s="69" t="str">
        <f t="shared" ref="AW231" si="326">MID(LEFT(AU231,FIND("%",AU231)-1),FIND("(",AU231)+1,LEN(AU231))</f>
        <v>89</v>
      </c>
      <c r="AX231" s="65">
        <v>9</v>
      </c>
      <c r="AY231" s="58" t="s">
        <v>673</v>
      </c>
      <c r="AZ231" s="65" t="str">
        <f t="shared" ref="AZ231:AZ233" si="327">LEFT(AY231,FIND(" ", AY231)-1)</f>
        <v>1.08</v>
      </c>
      <c r="BA231" s="65" t="str">
        <f t="shared" ref="BA231:BA233" si="328">MID(LEFT(AY231,FIND("–",AY231)-1),FIND("(",AY231)+1,LEN(AY231))</f>
        <v>1.02</v>
      </c>
      <c r="BB231" s="65" t="str">
        <f t="shared" ref="BB231:BB233" si="329">MID(LEFT(AY231,FIND(")",AY231)-1),FIND("–",AY231)+1,LEN(AY231))</f>
        <v>1.30</v>
      </c>
      <c r="BC231" s="65">
        <v>9</v>
      </c>
      <c r="BD231" s="58" t="s">
        <v>677</v>
      </c>
      <c r="BE231" s="65" t="str">
        <f t="shared" ref="BE231:BE233" si="330">LEFT(BD231,FIND(" ", BD231)-1)</f>
        <v>4.58</v>
      </c>
      <c r="BF231" s="65" t="str">
        <f t="shared" ref="BF231:BF233" si="331">MID(LEFT(BD231,FIND("–",BD231)-1),FIND("(",BD231)+1,LEN(BD231))</f>
        <v>2.35</v>
      </c>
      <c r="BG231" s="65" t="str">
        <f t="shared" ref="BG231:BG233" si="332">MID(LEFT(BD231,FIND(")",BD231)-1),FIND("–",BD231)+1,LEN(BD231))</f>
        <v>10.88</v>
      </c>
      <c r="BH231" s="65" t="s">
        <v>22</v>
      </c>
      <c r="BI231" s="68" t="s">
        <v>22</v>
      </c>
      <c r="CD231" s="158"/>
      <c r="CH231" s="158"/>
      <c r="CV231" s="68"/>
      <c r="CZ231" s="68"/>
    </row>
    <row r="232" spans="1:105" s="65" customFormat="1">
      <c r="A232" s="65" t="s">
        <v>624</v>
      </c>
      <c r="L232" s="68"/>
      <c r="N232" s="128"/>
      <c r="Z232" s="74"/>
      <c r="AE232" s="68"/>
      <c r="AJ232" s="65" t="s">
        <v>60</v>
      </c>
      <c r="AK232" s="65" t="s">
        <v>634</v>
      </c>
      <c r="AL232" s="65">
        <v>2</v>
      </c>
      <c r="AM232" s="65" t="s">
        <v>697</v>
      </c>
      <c r="AN232" s="65" t="s">
        <v>696</v>
      </c>
      <c r="AO232" s="65" t="s">
        <v>693</v>
      </c>
      <c r="AP232" s="65" t="s">
        <v>955</v>
      </c>
      <c r="AQ232" s="65" t="s">
        <v>23</v>
      </c>
      <c r="AR232" s="65" t="s">
        <v>24</v>
      </c>
      <c r="AS232" s="65" t="s">
        <v>692</v>
      </c>
      <c r="AT232" s="65" t="s">
        <v>694</v>
      </c>
      <c r="AU232" s="86" t="s">
        <v>648</v>
      </c>
      <c r="AV232" s="65" t="str">
        <f t="shared" ref="AV232:AV236" si="333">MID(LEFT(AU232,FIND(" (",AU232)-1),FIND("/",AU232)+1,LEN(AU232))</f>
        <v>9</v>
      </c>
      <c r="AW232" s="69" t="str">
        <f t="shared" ref="AW232:AW236" si="334">MID(LEFT(AU232,FIND("%",AU232)-1),FIND("(",AU232)+1,LEN(AU232))</f>
        <v>89</v>
      </c>
      <c r="AX232" s="65">
        <v>9</v>
      </c>
      <c r="AY232" s="58" t="s">
        <v>674</v>
      </c>
      <c r="AZ232" s="65" t="str">
        <f t="shared" si="327"/>
        <v>1.04</v>
      </c>
      <c r="BA232" s="65" t="str">
        <f t="shared" si="328"/>
        <v>1.00</v>
      </c>
      <c r="BB232" s="65" t="str">
        <f t="shared" si="329"/>
        <v>1.14</v>
      </c>
      <c r="BC232" s="65">
        <v>9</v>
      </c>
      <c r="BD232" s="58" t="s">
        <v>678</v>
      </c>
      <c r="BE232" s="65" t="str">
        <f t="shared" si="330"/>
        <v>5.79</v>
      </c>
      <c r="BF232" s="65" t="str">
        <f t="shared" si="331"/>
        <v>2.30</v>
      </c>
      <c r="BG232" s="65" t="str">
        <f t="shared" si="332"/>
        <v>30.46</v>
      </c>
      <c r="BH232" s="65" t="s">
        <v>22</v>
      </c>
      <c r="BI232" s="68" t="s">
        <v>22</v>
      </c>
      <c r="CD232" s="158"/>
      <c r="CH232" s="158"/>
      <c r="CV232" s="68"/>
      <c r="CZ232" s="68"/>
    </row>
    <row r="233" spans="1:105" s="65" customFormat="1">
      <c r="A233" s="65" t="s">
        <v>624</v>
      </c>
      <c r="L233" s="68"/>
      <c r="N233" s="128"/>
      <c r="Z233" s="74"/>
      <c r="AE233" s="68"/>
      <c r="AJ233" s="65" t="s">
        <v>60</v>
      </c>
      <c r="AK233" s="65" t="s">
        <v>633</v>
      </c>
      <c r="AL233" s="65">
        <v>3</v>
      </c>
      <c r="AM233" s="65" t="s">
        <v>697</v>
      </c>
      <c r="AN233" s="65" t="s">
        <v>696</v>
      </c>
      <c r="AO233" s="65" t="s">
        <v>693</v>
      </c>
      <c r="AP233" s="65" t="s">
        <v>955</v>
      </c>
      <c r="AQ233" s="65" t="s">
        <v>23</v>
      </c>
      <c r="AR233" s="65" t="s">
        <v>24</v>
      </c>
      <c r="AS233" s="65" t="s">
        <v>692</v>
      </c>
      <c r="AT233" s="65" t="s">
        <v>694</v>
      </c>
      <c r="AU233" s="86" t="s">
        <v>690</v>
      </c>
      <c r="AV233" s="65" t="str">
        <f t="shared" si="333"/>
        <v>20</v>
      </c>
      <c r="AW233" s="69" t="str">
        <f t="shared" si="334"/>
        <v>90</v>
      </c>
      <c r="AX233" s="65">
        <v>20</v>
      </c>
      <c r="AY233" s="58" t="s">
        <v>686</v>
      </c>
      <c r="AZ233" s="65" t="str">
        <f t="shared" si="327"/>
        <v>1.04</v>
      </c>
      <c r="BA233" s="65" t="str">
        <f t="shared" si="328"/>
        <v>1.00</v>
      </c>
      <c r="BB233" s="65" t="str">
        <f t="shared" si="329"/>
        <v>1.12</v>
      </c>
      <c r="BC233" s="65">
        <v>20</v>
      </c>
      <c r="BD233" s="58" t="s">
        <v>688</v>
      </c>
      <c r="BE233" s="65" t="str">
        <f t="shared" si="330"/>
        <v>12.72</v>
      </c>
      <c r="BF233" s="65" t="str">
        <f t="shared" si="331"/>
        <v>5.39</v>
      </c>
      <c r="BG233" s="65" t="str">
        <f t="shared" si="332"/>
        <v>41.94</v>
      </c>
      <c r="BH233" s="65" t="s">
        <v>22</v>
      </c>
      <c r="BI233" s="68" t="s">
        <v>22</v>
      </c>
      <c r="CD233" s="158"/>
      <c r="CH233" s="158"/>
      <c r="CV233" s="68"/>
      <c r="CZ233" s="68"/>
    </row>
    <row r="234" spans="1:105" s="65" customFormat="1">
      <c r="A234" s="65" t="s">
        <v>624</v>
      </c>
      <c r="L234" s="68"/>
      <c r="N234" s="128"/>
      <c r="Z234" s="74"/>
      <c r="AE234" s="68"/>
      <c r="AJ234" s="65" t="s">
        <v>60</v>
      </c>
      <c r="AK234" s="75" t="s">
        <v>635</v>
      </c>
      <c r="AL234" s="65">
        <v>4</v>
      </c>
      <c r="AM234" s="65" t="s">
        <v>697</v>
      </c>
      <c r="AN234" s="65" t="s">
        <v>696</v>
      </c>
      <c r="AO234" s="65" t="s">
        <v>693</v>
      </c>
      <c r="AP234" s="65" t="s">
        <v>955</v>
      </c>
      <c r="AQ234" s="65" t="s">
        <v>23</v>
      </c>
      <c r="AR234" s="65" t="s">
        <v>24</v>
      </c>
      <c r="AS234" s="65" t="s">
        <v>692</v>
      </c>
      <c r="AT234" s="65" t="s">
        <v>694</v>
      </c>
      <c r="AU234" s="86" t="s">
        <v>691</v>
      </c>
      <c r="AV234" s="65" t="str">
        <f t="shared" si="333"/>
        <v>9</v>
      </c>
      <c r="AW234" s="69" t="str">
        <f t="shared" si="334"/>
        <v>67</v>
      </c>
      <c r="AX234" s="65">
        <v>9</v>
      </c>
      <c r="AY234" s="58" t="s">
        <v>675</v>
      </c>
      <c r="AZ234" s="65" t="str">
        <f t="shared" ref="AZ234:AZ236" si="335">LEFT(AY234,FIND(" ", AY234)-1)</f>
        <v>1.14</v>
      </c>
      <c r="BA234" s="65" t="str">
        <f t="shared" ref="BA234:BA236" si="336">MID(LEFT(AY234,FIND("–",AY234)-1),FIND("(",AY234)+1,LEN(AY234))</f>
        <v>1.05</v>
      </c>
      <c r="BB234" s="65" t="str">
        <f t="shared" ref="BB234:BB236" si="337">MID(LEFT(AY234,FIND(")",AY234)-1),FIND("–",AY234)+1,LEN(AY234))</f>
        <v>1.21</v>
      </c>
      <c r="BC234" s="65">
        <v>9</v>
      </c>
      <c r="BD234" s="58" t="s">
        <v>679</v>
      </c>
      <c r="BE234" s="65" t="str">
        <f t="shared" ref="BE234:BE236" si="338">LEFT(BD234,FIND(" ", BD234)-1)</f>
        <v>6.28</v>
      </c>
      <c r="BF234" s="65" t="str">
        <f t="shared" ref="BF234:BF236" si="339">MID(LEFT(BD234,FIND("–",BD234)-1),FIND("(",BD234)+1,LEN(BD234))</f>
        <v>1.67</v>
      </c>
      <c r="BG234" s="65" t="str">
        <f t="shared" ref="BG234:BG236" si="340">MID(LEFT(BD234,FIND(")",BD234)-1),FIND("–",BD234)+1,LEN(BD234))</f>
        <v>47.63</v>
      </c>
      <c r="BH234" s="65" t="s">
        <v>22</v>
      </c>
      <c r="BI234" s="68" t="s">
        <v>22</v>
      </c>
      <c r="CD234" s="158"/>
      <c r="CH234" s="158"/>
      <c r="CV234" s="68"/>
      <c r="CZ234" s="68"/>
    </row>
    <row r="235" spans="1:105" s="65" customFormat="1">
      <c r="A235" s="65" t="s">
        <v>624</v>
      </c>
      <c r="L235" s="68"/>
      <c r="N235" s="128"/>
      <c r="Z235" s="74"/>
      <c r="AE235" s="68"/>
      <c r="AJ235" s="65" t="s">
        <v>60</v>
      </c>
      <c r="AK235" s="65" t="s">
        <v>636</v>
      </c>
      <c r="AL235" s="65">
        <v>5</v>
      </c>
      <c r="AM235" s="65" t="s">
        <v>697</v>
      </c>
      <c r="AN235" s="65" t="s">
        <v>696</v>
      </c>
      <c r="AO235" s="65" t="s">
        <v>693</v>
      </c>
      <c r="AP235" s="65" t="s">
        <v>955</v>
      </c>
      <c r="AQ235" s="65" t="s">
        <v>23</v>
      </c>
      <c r="AR235" s="65" t="s">
        <v>24</v>
      </c>
      <c r="AS235" s="65" t="s">
        <v>692</v>
      </c>
      <c r="AT235" s="65" t="s">
        <v>694</v>
      </c>
      <c r="AU235" s="86" t="s">
        <v>638</v>
      </c>
      <c r="AV235" s="65" t="str">
        <f t="shared" si="333"/>
        <v>9</v>
      </c>
      <c r="AW235" s="69" t="str">
        <f t="shared" si="334"/>
        <v>100</v>
      </c>
      <c r="AX235" s="65">
        <v>9</v>
      </c>
      <c r="AY235" s="58" t="s">
        <v>676</v>
      </c>
      <c r="AZ235" s="65" t="str">
        <f t="shared" si="335"/>
        <v>1.07</v>
      </c>
      <c r="BA235" s="65" t="str">
        <f t="shared" si="336"/>
        <v>1.00</v>
      </c>
      <c r="BB235" s="65" t="str">
        <f t="shared" si="337"/>
        <v>1.55</v>
      </c>
      <c r="BC235" s="65">
        <v>9</v>
      </c>
      <c r="BD235" s="58" t="s">
        <v>680</v>
      </c>
      <c r="BE235" s="65" t="str">
        <f t="shared" si="338"/>
        <v>19.47</v>
      </c>
      <c r="BF235" s="65" t="str">
        <f t="shared" si="339"/>
        <v>14.46</v>
      </c>
      <c r="BG235" s="65" t="str">
        <f t="shared" si="340"/>
        <v>325.7</v>
      </c>
      <c r="BH235" s="65" t="s">
        <v>22</v>
      </c>
      <c r="BI235" s="68" t="s">
        <v>22</v>
      </c>
      <c r="CD235" s="158"/>
      <c r="CH235" s="158"/>
      <c r="CV235" s="68"/>
      <c r="CZ235" s="68"/>
    </row>
    <row r="236" spans="1:105" s="65" customFormat="1">
      <c r="A236" s="65" t="s">
        <v>624</v>
      </c>
      <c r="L236" s="68"/>
      <c r="N236" s="128"/>
      <c r="Z236" s="74"/>
      <c r="AE236" s="68"/>
      <c r="AJ236" s="65" t="s">
        <v>60</v>
      </c>
      <c r="AK236" s="65" t="s">
        <v>637</v>
      </c>
      <c r="AL236" s="65">
        <v>6</v>
      </c>
      <c r="AM236" s="65" t="s">
        <v>697</v>
      </c>
      <c r="AN236" s="65" t="s">
        <v>696</v>
      </c>
      <c r="AO236" s="65" t="s">
        <v>693</v>
      </c>
      <c r="AP236" s="65" t="s">
        <v>955</v>
      </c>
      <c r="AQ236" s="65" t="s">
        <v>23</v>
      </c>
      <c r="AR236" s="65" t="s">
        <v>24</v>
      </c>
      <c r="AS236" s="65" t="s">
        <v>692</v>
      </c>
      <c r="AT236" s="65" t="s">
        <v>694</v>
      </c>
      <c r="AU236" s="86" t="s">
        <v>354</v>
      </c>
      <c r="AV236" s="65" t="str">
        <f t="shared" si="333"/>
        <v>20</v>
      </c>
      <c r="AW236" s="69" t="str">
        <f t="shared" si="334"/>
        <v>85</v>
      </c>
      <c r="AX236" s="65">
        <v>20</v>
      </c>
      <c r="AY236" s="58" t="s">
        <v>687</v>
      </c>
      <c r="AZ236" s="65" t="str">
        <f t="shared" si="335"/>
        <v>1.10</v>
      </c>
      <c r="BA236" s="65" t="str">
        <f t="shared" si="336"/>
        <v>1.00</v>
      </c>
      <c r="BB236" s="65" t="str">
        <f t="shared" si="337"/>
        <v>1.17</v>
      </c>
      <c r="BC236" s="65">
        <v>20</v>
      </c>
      <c r="BD236" s="58" t="s">
        <v>689</v>
      </c>
      <c r="BE236" s="65" t="str">
        <f t="shared" si="338"/>
        <v>5.71</v>
      </c>
      <c r="BF236" s="65" t="str">
        <f t="shared" si="339"/>
        <v>2.62</v>
      </c>
      <c r="BG236" s="65" t="str">
        <f t="shared" si="340"/>
        <v>22.71</v>
      </c>
      <c r="BH236" s="65" t="s">
        <v>22</v>
      </c>
      <c r="BI236" s="68" t="s">
        <v>22</v>
      </c>
      <c r="CD236" s="158"/>
      <c r="CH236" s="158"/>
      <c r="CV236" s="68"/>
      <c r="CZ236" s="68"/>
    </row>
    <row r="237" spans="1:105" s="44" customFormat="1">
      <c r="L237" s="45"/>
      <c r="N237" s="127"/>
      <c r="Z237" s="64"/>
      <c r="AE237" s="45"/>
      <c r="AI237" s="45"/>
      <c r="AU237" s="85"/>
      <c r="BI237" s="45"/>
      <c r="CD237" s="157"/>
      <c r="CH237" s="157"/>
      <c r="CV237" s="45"/>
      <c r="CZ237" s="45"/>
    </row>
    <row r="238" spans="1:105" s="11" customFormat="1">
      <c r="A238" s="10" t="s">
        <v>1628</v>
      </c>
      <c r="B238" s="11" t="s">
        <v>1629</v>
      </c>
      <c r="C238" s="11" t="s">
        <v>1630</v>
      </c>
      <c r="D238" s="11" t="s">
        <v>1631</v>
      </c>
      <c r="E238" s="11" t="s">
        <v>10</v>
      </c>
      <c r="F238" s="94" t="s">
        <v>9</v>
      </c>
      <c r="G238" s="12" t="s">
        <v>1632</v>
      </c>
      <c r="H238" s="14" t="s">
        <v>1633</v>
      </c>
      <c r="I238" s="10" t="s">
        <v>1634</v>
      </c>
      <c r="J238" s="14" t="s">
        <v>1635</v>
      </c>
      <c r="K238" s="11" t="s">
        <v>1636</v>
      </c>
      <c r="L238" s="24">
        <v>44188</v>
      </c>
      <c r="M238" s="11" t="s">
        <v>1637</v>
      </c>
      <c r="N238" s="125">
        <v>43927</v>
      </c>
      <c r="O238" s="11" t="s">
        <v>24</v>
      </c>
      <c r="P238" s="11" t="s">
        <v>24</v>
      </c>
      <c r="Q238" s="11" t="s">
        <v>137</v>
      </c>
      <c r="R238" s="11" t="s">
        <v>45</v>
      </c>
      <c r="S238" s="11" t="s">
        <v>48</v>
      </c>
      <c r="T238" s="11" t="s">
        <v>23</v>
      </c>
      <c r="U238" s="11" t="s">
        <v>23</v>
      </c>
      <c r="V238" s="11">
        <v>40</v>
      </c>
      <c r="W238" s="11" t="s">
        <v>23</v>
      </c>
      <c r="X238" s="11" t="s">
        <v>1638</v>
      </c>
      <c r="Y238" s="17" t="s">
        <v>1639</v>
      </c>
      <c r="Z238" s="25" t="s">
        <v>1640</v>
      </c>
      <c r="AA238" s="11" t="s">
        <v>1641</v>
      </c>
      <c r="AB238" s="11" t="s">
        <v>865</v>
      </c>
      <c r="AC238" s="11" t="s">
        <v>1642</v>
      </c>
      <c r="AD238" s="11" t="s">
        <v>1643</v>
      </c>
      <c r="AE238" s="110" t="s">
        <v>26</v>
      </c>
      <c r="AF238" s="11" t="s">
        <v>137</v>
      </c>
      <c r="AG238" s="11" t="s">
        <v>452</v>
      </c>
      <c r="AH238" s="11" t="s">
        <v>452</v>
      </c>
      <c r="AI238" s="25" t="s">
        <v>22</v>
      </c>
      <c r="AJ238" s="11" t="s">
        <v>27</v>
      </c>
      <c r="AK238" s="11" t="s">
        <v>1646</v>
      </c>
      <c r="AL238" s="11">
        <v>1</v>
      </c>
      <c r="AM238" s="11" t="s">
        <v>1645</v>
      </c>
      <c r="AN238" s="11" t="s">
        <v>44</v>
      </c>
      <c r="AO238" s="17" t="s">
        <v>1648</v>
      </c>
      <c r="AP238" s="17" t="s">
        <v>949</v>
      </c>
      <c r="AQ238" s="11" t="s">
        <v>23</v>
      </c>
      <c r="AR238" s="11" t="s">
        <v>23</v>
      </c>
      <c r="AS238" s="11" t="s">
        <v>487</v>
      </c>
      <c r="AT238" s="17" t="s">
        <v>1650</v>
      </c>
      <c r="AU238" s="86" t="s">
        <v>350</v>
      </c>
      <c r="AV238" s="11" t="str">
        <f>MID(LEFT(AU238,FIND(" (",AU238)-1),FIND("/",AU238)+1,LEN(AU238))</f>
        <v>19</v>
      </c>
      <c r="AW238" s="18" t="str">
        <f t="shared" ref="AW238:AW241" si="341">MID(LEFT(AU238,FIND("%",AU238)-1),FIND("(",AU238)+1,LEN(AU238))</f>
        <v>89</v>
      </c>
      <c r="AX238" s="11">
        <v>19</v>
      </c>
      <c r="AY238" s="58" t="s">
        <v>80</v>
      </c>
      <c r="AZ238" s="65" t="str">
        <f t="shared" ref="AZ238:AZ239" si="342">LEFT(AY238,FIND(" ", AY238)-1)</f>
        <v>1</v>
      </c>
      <c r="BA238" s="65" t="str">
        <f t="shared" ref="BA238:BA239" si="343">MID(LEFT(AY238,FIND("–",AY238)-1),FIND("(",AY238)+1,LEN(AY238))</f>
        <v>1</v>
      </c>
      <c r="BB238" s="65" t="str">
        <f t="shared" ref="BB238:BB239" si="344">MID(LEFT(AY238,FIND(")",AY238)-1),FIND("–",AY238)+1,LEN(AY238))</f>
        <v>1</v>
      </c>
      <c r="BC238" s="11">
        <v>19</v>
      </c>
      <c r="BD238" s="62" t="s">
        <v>1654</v>
      </c>
      <c r="BE238" s="11" t="str">
        <f t="shared" ref="BE238:BE241" si="345">LEFT(BD238,FIND(" ", BD238)-1)</f>
        <v>331.2</v>
      </c>
      <c r="BF238" s="11" t="str">
        <f t="shared" ref="BF238:BF249" si="346">MID(LEFT(BD238,FIND("–",BD238)-1),FIND("(",BD238)+1,LEN(BD238))</f>
        <v>91.2</v>
      </c>
      <c r="BG238" s="11" t="str">
        <f t="shared" ref="BG238:BG249" si="347">MID(LEFT(BD238,FIND(")",BD238)-1),FIND("–",BD238)+1,LEN(BD238))</f>
        <v>1,203.1</v>
      </c>
      <c r="BH238" s="11" t="s">
        <v>22</v>
      </c>
      <c r="BI238" s="25" t="s">
        <v>402</v>
      </c>
      <c r="BJ238" s="11" t="s">
        <v>26</v>
      </c>
      <c r="BK238" s="11" t="s">
        <v>22</v>
      </c>
      <c r="BL238" s="11" t="s">
        <v>22</v>
      </c>
      <c r="BM238" s="11" t="s">
        <v>22</v>
      </c>
      <c r="BN238" s="11" t="s">
        <v>22</v>
      </c>
      <c r="BO238" s="11" t="s">
        <v>22</v>
      </c>
      <c r="BP238" s="11" t="s">
        <v>22</v>
      </c>
      <c r="BQ238" s="11" t="s">
        <v>22</v>
      </c>
      <c r="BR238" s="11" t="s">
        <v>22</v>
      </c>
      <c r="BS238" s="11" t="s">
        <v>22</v>
      </c>
      <c r="BT238" s="11" t="s">
        <v>22</v>
      </c>
      <c r="BU238" s="11" t="s">
        <v>22</v>
      </c>
      <c r="BV238" s="11" t="s">
        <v>22</v>
      </c>
      <c r="BW238" s="11" t="s">
        <v>22</v>
      </c>
      <c r="BX238" s="11" t="s">
        <v>22</v>
      </c>
      <c r="BY238" s="11" t="s">
        <v>22</v>
      </c>
      <c r="BZ238" s="11" t="s">
        <v>22</v>
      </c>
      <c r="CA238" s="11" t="s">
        <v>22</v>
      </c>
      <c r="CB238" s="11" t="s">
        <v>22</v>
      </c>
      <c r="CC238" s="11" t="s">
        <v>22</v>
      </c>
      <c r="CD238" s="103" t="s">
        <v>22</v>
      </c>
      <c r="CE238" s="94" t="s">
        <v>22</v>
      </c>
      <c r="CF238" s="94" t="s">
        <v>22</v>
      </c>
      <c r="CG238" s="94" t="s">
        <v>22</v>
      </c>
      <c r="CH238" s="155" t="s">
        <v>26</v>
      </c>
      <c r="CI238" s="94" t="s">
        <v>22</v>
      </c>
      <c r="CJ238" s="94" t="s">
        <v>22</v>
      </c>
      <c r="CK238" s="94" t="s">
        <v>22</v>
      </c>
      <c r="CL238" s="94" t="s">
        <v>22</v>
      </c>
      <c r="CM238" s="94" t="s">
        <v>22</v>
      </c>
      <c r="CN238" s="94" t="s">
        <v>22</v>
      </c>
      <c r="CO238" s="94" t="s">
        <v>22</v>
      </c>
      <c r="CP238" s="94" t="s">
        <v>22</v>
      </c>
      <c r="CQ238" s="94" t="s">
        <v>22</v>
      </c>
      <c r="CR238" s="94" t="s">
        <v>22</v>
      </c>
      <c r="CS238" s="94" t="s">
        <v>22</v>
      </c>
      <c r="CT238" s="94" t="s">
        <v>22</v>
      </c>
      <c r="CU238" s="94" t="s">
        <v>22</v>
      </c>
      <c r="CV238" s="98" t="s">
        <v>22</v>
      </c>
      <c r="CW238" s="11" t="s">
        <v>1684</v>
      </c>
      <c r="CX238" s="11" t="s">
        <v>22</v>
      </c>
      <c r="CY238" s="11" t="s">
        <v>1686</v>
      </c>
      <c r="CZ238" s="98" t="s">
        <v>1262</v>
      </c>
      <c r="DA238" s="11" t="s">
        <v>68</v>
      </c>
    </row>
    <row r="239" spans="1:105" s="11" customFormat="1">
      <c r="A239" s="10" t="s">
        <v>1628</v>
      </c>
      <c r="G239" s="12"/>
      <c r="H239" s="14"/>
      <c r="I239" s="10"/>
      <c r="J239" s="14"/>
      <c r="L239" s="24"/>
      <c r="N239" s="125"/>
      <c r="Z239" s="25"/>
      <c r="AE239" s="36"/>
      <c r="AI239" s="25"/>
      <c r="AJ239" s="11" t="s">
        <v>27</v>
      </c>
      <c r="AK239" s="151" t="s">
        <v>1647</v>
      </c>
      <c r="AL239" s="11">
        <v>2</v>
      </c>
      <c r="AM239" s="11" t="s">
        <v>1645</v>
      </c>
      <c r="AN239" s="11" t="s">
        <v>44</v>
      </c>
      <c r="AO239" s="17" t="s">
        <v>1648</v>
      </c>
      <c r="AP239" s="11" t="s">
        <v>949</v>
      </c>
      <c r="AQ239" s="11" t="s">
        <v>23</v>
      </c>
      <c r="AR239" s="11" t="s">
        <v>23</v>
      </c>
      <c r="AS239" s="11" t="s">
        <v>487</v>
      </c>
      <c r="AT239" s="17" t="s">
        <v>1650</v>
      </c>
      <c r="AU239" s="86" t="s">
        <v>1652</v>
      </c>
      <c r="AV239" s="11" t="str">
        <f t="shared" ref="AV239:AV241" si="348">MID(LEFT(AU239,FIND(" (",AU239)-1),FIND("/",AU239)+1,LEN(AU239))</f>
        <v>19</v>
      </c>
      <c r="AW239" s="18" t="str">
        <f t="shared" si="341"/>
        <v>95</v>
      </c>
      <c r="AX239" s="11">
        <v>19</v>
      </c>
      <c r="AY239" s="58" t="s">
        <v>80</v>
      </c>
      <c r="AZ239" s="65" t="str">
        <f t="shared" si="342"/>
        <v>1</v>
      </c>
      <c r="BA239" s="65" t="str">
        <f t="shared" si="343"/>
        <v>1</v>
      </c>
      <c r="BB239" s="65" t="str">
        <f t="shared" si="344"/>
        <v>1</v>
      </c>
      <c r="BC239" s="11">
        <v>19</v>
      </c>
      <c r="BD239" s="62" t="s">
        <v>1655</v>
      </c>
      <c r="BE239" s="11" t="str">
        <f t="shared" si="345"/>
        <v>691.4</v>
      </c>
      <c r="BF239" s="11" t="str">
        <f t="shared" si="346"/>
        <v>217.5</v>
      </c>
      <c r="BG239" s="11" t="str">
        <f t="shared" si="347"/>
        <v>2,197.2</v>
      </c>
      <c r="BH239" s="11" t="s">
        <v>22</v>
      </c>
      <c r="BI239" s="25" t="s">
        <v>22</v>
      </c>
      <c r="CD239" s="155"/>
      <c r="CH239" s="155"/>
      <c r="CV239" s="25"/>
      <c r="CW239" s="11" t="s">
        <v>1685</v>
      </c>
      <c r="CZ239" s="25"/>
    </row>
    <row r="240" spans="1:105" s="11" customFormat="1">
      <c r="A240" s="10" t="s">
        <v>1628</v>
      </c>
      <c r="L240" s="25"/>
      <c r="N240" s="125"/>
      <c r="Z240" s="25"/>
      <c r="AE240" s="36"/>
      <c r="AI240" s="25"/>
      <c r="AJ240" s="11" t="s">
        <v>27</v>
      </c>
      <c r="AK240" s="151" t="s">
        <v>1646</v>
      </c>
      <c r="AL240" s="11">
        <v>1</v>
      </c>
      <c r="AM240" s="17" t="s">
        <v>344</v>
      </c>
      <c r="AN240" s="11" t="s">
        <v>1649</v>
      </c>
      <c r="AO240" s="17" t="s">
        <v>1656</v>
      </c>
      <c r="AP240" s="11" t="s">
        <v>1656</v>
      </c>
      <c r="AQ240" s="11" t="s">
        <v>24</v>
      </c>
      <c r="AR240" s="11" t="s">
        <v>23</v>
      </c>
      <c r="AS240" s="11" t="s">
        <v>487</v>
      </c>
      <c r="AT240" s="17" t="s">
        <v>1651</v>
      </c>
      <c r="AU240" s="86" t="s">
        <v>1653</v>
      </c>
      <c r="AV240" s="11" t="str">
        <f t="shared" si="348"/>
        <v>18</v>
      </c>
      <c r="AW240" s="18" t="str">
        <f t="shared" si="341"/>
        <v>78</v>
      </c>
      <c r="AX240" s="11">
        <v>18</v>
      </c>
      <c r="AY240" s="15" t="s">
        <v>1657</v>
      </c>
      <c r="AZ240" s="65" t="str">
        <f t="shared" ref="AZ240:AZ241" si="349">LEFT(AY240,FIND(" ", AY240)-1)</f>
        <v>1.0</v>
      </c>
      <c r="BA240" s="65" t="str">
        <f t="shared" ref="BA240:BA241" si="350">MID(LEFT(AY240,FIND("–",AY240)-1),FIND("(",AY240)+1,LEN(AY240))</f>
        <v>1.0</v>
      </c>
      <c r="BB240" s="65" t="str">
        <f t="shared" ref="BB240:BB241" si="351">MID(LEFT(AY240,FIND(")",AY240)-1),FIND("–",AY240)+1,LEN(AY240))</f>
        <v>15.4</v>
      </c>
      <c r="BC240" s="11">
        <v>18</v>
      </c>
      <c r="BD240" s="15" t="s">
        <v>1659</v>
      </c>
      <c r="BE240" s="11" t="str">
        <f t="shared" si="345"/>
        <v>47.8</v>
      </c>
      <c r="BF240" s="11" t="str">
        <f t="shared" si="346"/>
        <v>10.1</v>
      </c>
      <c r="BG240" s="11" t="str">
        <f t="shared" si="347"/>
        <v>147.0</v>
      </c>
      <c r="BH240" s="11" t="s">
        <v>22</v>
      </c>
      <c r="BI240" s="25" t="s">
        <v>22</v>
      </c>
      <c r="CD240" s="155"/>
      <c r="CH240" s="155"/>
      <c r="CV240" s="25"/>
      <c r="CZ240" s="25"/>
    </row>
    <row r="241" spans="1:105" s="11" customFormat="1">
      <c r="A241" s="10" t="s">
        <v>1628</v>
      </c>
      <c r="L241" s="25"/>
      <c r="N241" s="125"/>
      <c r="Z241" s="25"/>
      <c r="AE241" s="36"/>
      <c r="AI241" s="25"/>
      <c r="AJ241" s="11" t="s">
        <v>27</v>
      </c>
      <c r="AK241" s="151" t="s">
        <v>1647</v>
      </c>
      <c r="AL241" s="11">
        <v>2</v>
      </c>
      <c r="AM241" s="17" t="s">
        <v>344</v>
      </c>
      <c r="AN241" s="11" t="s">
        <v>1649</v>
      </c>
      <c r="AO241" s="17" t="s">
        <v>1656</v>
      </c>
      <c r="AP241" s="11" t="s">
        <v>1656</v>
      </c>
      <c r="AQ241" s="11" t="s">
        <v>24</v>
      </c>
      <c r="AR241" s="11" t="s">
        <v>23</v>
      </c>
      <c r="AS241" s="11" t="s">
        <v>487</v>
      </c>
      <c r="AT241" s="17" t="s">
        <v>1651</v>
      </c>
      <c r="AU241" s="86" t="s">
        <v>364</v>
      </c>
      <c r="AV241" s="11" t="str">
        <f t="shared" si="348"/>
        <v>19</v>
      </c>
      <c r="AW241" s="18" t="str">
        <f t="shared" si="341"/>
        <v>84</v>
      </c>
      <c r="AX241" s="11">
        <v>19</v>
      </c>
      <c r="AY241" s="15" t="s">
        <v>1658</v>
      </c>
      <c r="AZ241" s="65" t="str">
        <f t="shared" si="349"/>
        <v>1.4</v>
      </c>
      <c r="BA241" s="65" t="str">
        <f t="shared" si="350"/>
        <v>1.0</v>
      </c>
      <c r="BB241" s="65" t="str">
        <f t="shared" si="351"/>
        <v>9.0</v>
      </c>
      <c r="BC241" s="11">
        <v>19</v>
      </c>
      <c r="BD241" s="15" t="s">
        <v>1660</v>
      </c>
      <c r="BE241" s="11" t="str">
        <f t="shared" si="345"/>
        <v>52.9</v>
      </c>
      <c r="BF241" s="11" t="str">
        <f t="shared" si="346"/>
        <v>20.7</v>
      </c>
      <c r="BG241" s="11" t="str">
        <f t="shared" si="347"/>
        <v>68.0</v>
      </c>
      <c r="BH241" s="11" t="s">
        <v>22</v>
      </c>
      <c r="BI241" s="25" t="s">
        <v>22</v>
      </c>
      <c r="CD241" s="155"/>
      <c r="CH241" s="155"/>
      <c r="CV241" s="25"/>
      <c r="CZ241" s="25"/>
    </row>
    <row r="242" spans="1:105" s="11" customFormat="1">
      <c r="A242" s="10" t="s">
        <v>1628</v>
      </c>
      <c r="L242" s="25"/>
      <c r="N242" s="125"/>
      <c r="Z242" s="25"/>
      <c r="AE242" s="36"/>
      <c r="AI242" s="25"/>
      <c r="AJ242" s="11" t="s">
        <v>60</v>
      </c>
      <c r="AK242" s="151" t="s">
        <v>1646</v>
      </c>
      <c r="AL242" s="11">
        <v>1</v>
      </c>
      <c r="AM242" s="11" t="s">
        <v>552</v>
      </c>
      <c r="AN242" s="17" t="s">
        <v>1160</v>
      </c>
      <c r="AO242" s="11" t="s">
        <v>1661</v>
      </c>
      <c r="AP242" s="11" t="s">
        <v>1662</v>
      </c>
      <c r="AQ242" s="11" t="s">
        <v>24</v>
      </c>
      <c r="AR242" s="11" t="s">
        <v>23</v>
      </c>
      <c r="AS242" s="11" t="s">
        <v>844</v>
      </c>
      <c r="AT242" s="17" t="s">
        <v>1663</v>
      </c>
      <c r="AU242" s="86" t="s">
        <v>963</v>
      </c>
      <c r="AV242" s="11" t="str">
        <f t="shared" ref="AV242:AV243" si="352">MID(LEFT(AU242,FIND(" (",AU242)-1),FIND("/",AU242)+1,LEN(AU242))</f>
        <v>19</v>
      </c>
      <c r="AW242" s="18" t="str">
        <f t="shared" ref="AW242:AW243" si="353">MID(LEFT(AU242,FIND("%",AU242)-1),FIND("(",AU242)+1,LEN(AU242))</f>
        <v>74</v>
      </c>
      <c r="AX242" s="11">
        <v>19</v>
      </c>
      <c r="AY242" s="15" t="s">
        <v>1664</v>
      </c>
      <c r="AZ242" s="65" t="str">
        <f t="shared" ref="AZ242:AZ243" si="354">LEFT(AY242,FIND(" ", AY242)-1)</f>
        <v>2.4</v>
      </c>
      <c r="BA242" s="65" t="str">
        <f t="shared" ref="BA242:BA243" si="355">MID(LEFT(AY242,FIND("–",AY242)-1),FIND("(",AY242)+1,LEN(AY242))</f>
        <v>1.0</v>
      </c>
      <c r="BB242" s="65" t="str">
        <f t="shared" ref="BB242:BB243" si="356">MID(LEFT(AY242,FIND(")",AY242)-1),FIND("–",AY242)+1,LEN(AY242))</f>
        <v>9.4</v>
      </c>
      <c r="BC242" s="11">
        <v>19</v>
      </c>
      <c r="BD242" s="15" t="s">
        <v>1666</v>
      </c>
      <c r="BE242" s="11" t="str">
        <f t="shared" ref="BE242:BE243" si="357">LEFT(BD242,FIND(" ", BD242)-1)</f>
        <v>25.2</v>
      </c>
      <c r="BF242" s="11" t="str">
        <f t="shared" si="346"/>
        <v>9.0</v>
      </c>
      <c r="BG242" s="11" t="str">
        <f t="shared" si="347"/>
        <v>65.6</v>
      </c>
      <c r="BH242" s="11" t="s">
        <v>22</v>
      </c>
      <c r="BI242" s="25" t="s">
        <v>22</v>
      </c>
      <c r="CD242" s="155"/>
      <c r="CH242" s="155"/>
      <c r="CV242" s="25"/>
      <c r="CZ242" s="25"/>
    </row>
    <row r="243" spans="1:105" s="11" customFormat="1">
      <c r="A243" s="10" t="s">
        <v>1628</v>
      </c>
      <c r="L243" s="25"/>
      <c r="N243" s="125"/>
      <c r="Z243" s="25"/>
      <c r="AE243" s="36"/>
      <c r="AI243" s="25"/>
      <c r="AJ243" s="11" t="s">
        <v>60</v>
      </c>
      <c r="AK243" s="151" t="s">
        <v>1647</v>
      </c>
      <c r="AL243" s="11">
        <v>2</v>
      </c>
      <c r="AM243" s="11" t="s">
        <v>552</v>
      </c>
      <c r="AN243" s="17" t="s">
        <v>1160</v>
      </c>
      <c r="AO243" s="11" t="s">
        <v>1661</v>
      </c>
      <c r="AP243" s="11" t="s">
        <v>1662</v>
      </c>
      <c r="AQ243" s="11" t="s">
        <v>24</v>
      </c>
      <c r="AR243" s="11" t="s">
        <v>23</v>
      </c>
      <c r="AS243" s="11" t="s">
        <v>844</v>
      </c>
      <c r="AT243" s="17" t="s">
        <v>1663</v>
      </c>
      <c r="AU243" s="86" t="s">
        <v>964</v>
      </c>
      <c r="AV243" s="11" t="str">
        <f t="shared" si="352"/>
        <v>19</v>
      </c>
      <c r="AW243" s="18" t="str">
        <f t="shared" si="353"/>
        <v>100</v>
      </c>
      <c r="AX243" s="11">
        <v>19</v>
      </c>
      <c r="AY243" s="15" t="s">
        <v>1665</v>
      </c>
      <c r="AZ243" s="65" t="str">
        <f t="shared" si="354"/>
        <v>8.2</v>
      </c>
      <c r="BA243" s="65" t="str">
        <f t="shared" si="355"/>
        <v>3.3</v>
      </c>
      <c r="BB243" s="65" t="str">
        <f t="shared" si="356"/>
        <v>16.3</v>
      </c>
      <c r="BC243" s="11">
        <v>19</v>
      </c>
      <c r="BD243" s="15" t="s">
        <v>1667</v>
      </c>
      <c r="BE243" s="11" t="str">
        <f t="shared" si="357"/>
        <v>70.0</v>
      </c>
      <c r="BF243" s="11" t="str">
        <f t="shared" si="346"/>
        <v>28.5</v>
      </c>
      <c r="BG243" s="11" t="str">
        <f t="shared" si="347"/>
        <v>187.9</v>
      </c>
      <c r="BH243" s="11" t="s">
        <v>22</v>
      </c>
      <c r="BI243" s="25" t="s">
        <v>22</v>
      </c>
      <c r="CD243" s="155"/>
      <c r="CH243" s="155"/>
      <c r="CV243" s="25"/>
      <c r="CZ243" s="25"/>
    </row>
    <row r="244" spans="1:105" s="11" customFormat="1">
      <c r="A244" s="10" t="s">
        <v>1628</v>
      </c>
      <c r="L244" s="25"/>
      <c r="N244" s="125"/>
      <c r="Z244" s="25"/>
      <c r="AE244" s="36"/>
      <c r="AI244" s="25"/>
      <c r="AJ244" s="11" t="s">
        <v>60</v>
      </c>
      <c r="AK244" s="151" t="s">
        <v>1646</v>
      </c>
      <c r="AL244" s="11">
        <v>1</v>
      </c>
      <c r="AM244" s="11" t="s">
        <v>1679</v>
      </c>
      <c r="AN244" s="11" t="s">
        <v>1669</v>
      </c>
      <c r="AO244" s="11" t="s">
        <v>583</v>
      </c>
      <c r="AP244" s="11" t="s">
        <v>583</v>
      </c>
      <c r="AQ244" s="11" t="s">
        <v>24</v>
      </c>
      <c r="AR244" s="11" t="s">
        <v>23</v>
      </c>
      <c r="AS244" s="11" t="s">
        <v>487</v>
      </c>
      <c r="AT244" s="11" t="s">
        <v>22</v>
      </c>
      <c r="AU244" s="84" t="s">
        <v>22</v>
      </c>
      <c r="AV244" s="28" t="s">
        <v>22</v>
      </c>
      <c r="AW244" s="11" t="s">
        <v>22</v>
      </c>
      <c r="AX244" s="11">
        <v>19</v>
      </c>
      <c r="AY244" s="15" t="s">
        <v>1674</v>
      </c>
      <c r="AZ244" s="65" t="str">
        <f t="shared" ref="AZ244:AZ245" si="358">LEFT(AY244,FIND(" ", AY244)-1)</f>
        <v>0.02</v>
      </c>
      <c r="BA244" s="65" t="str">
        <f t="shared" ref="BA244:BA245" si="359">MID(LEFT(AY244,FIND("–",AY244)-1),FIND("(",AY244)+1,LEN(AY244))</f>
        <v>0.00</v>
      </c>
      <c r="BB244" s="65" t="str">
        <f t="shared" ref="BB244:BB245" si="360">MID(LEFT(AY244,FIND(")",AY244)-1),FIND("–",AY244)+1,LEN(AY244))</f>
        <v>0.30</v>
      </c>
      <c r="BC244" s="11">
        <v>19</v>
      </c>
      <c r="BD244" s="15" t="s">
        <v>1675</v>
      </c>
      <c r="BE244" s="11" t="str">
        <f t="shared" ref="BE244:BE245" si="361">LEFT(BD244,FIND(" ", BD244)-1)</f>
        <v>0.04</v>
      </c>
      <c r="BF244" s="11" t="str">
        <f t="shared" si="346"/>
        <v>0.00</v>
      </c>
      <c r="BG244" s="11" t="str">
        <f t="shared" si="347"/>
        <v>0.31</v>
      </c>
      <c r="BH244" s="11">
        <v>0.4</v>
      </c>
      <c r="BI244" s="25" t="s">
        <v>22</v>
      </c>
      <c r="CD244" s="155"/>
      <c r="CH244" s="155"/>
      <c r="CV244" s="25"/>
      <c r="CZ244" s="25"/>
    </row>
    <row r="245" spans="1:105" s="11" customFormat="1">
      <c r="A245" s="10" t="s">
        <v>1628</v>
      </c>
      <c r="L245" s="25"/>
      <c r="N245" s="125"/>
      <c r="Z245" s="25"/>
      <c r="AE245" s="36"/>
      <c r="AI245" s="25"/>
      <c r="AJ245" s="11" t="s">
        <v>60</v>
      </c>
      <c r="AK245" s="151" t="s">
        <v>1647</v>
      </c>
      <c r="AL245" s="11">
        <v>2</v>
      </c>
      <c r="AM245" s="11" t="s">
        <v>1679</v>
      </c>
      <c r="AN245" s="11" t="s">
        <v>1669</v>
      </c>
      <c r="AO245" s="11" t="s">
        <v>583</v>
      </c>
      <c r="AP245" s="11" t="s">
        <v>583</v>
      </c>
      <c r="AQ245" s="11" t="s">
        <v>24</v>
      </c>
      <c r="AR245" s="11" t="s">
        <v>23</v>
      </c>
      <c r="AS245" s="11" t="s">
        <v>487</v>
      </c>
      <c r="AT245" s="11" t="s">
        <v>22</v>
      </c>
      <c r="AU245" s="84" t="s">
        <v>22</v>
      </c>
      <c r="AV245" s="28" t="s">
        <v>22</v>
      </c>
      <c r="AW245" s="11" t="s">
        <v>22</v>
      </c>
      <c r="AX245" s="11">
        <v>19</v>
      </c>
      <c r="AY245" s="15" t="s">
        <v>1676</v>
      </c>
      <c r="AZ245" s="65" t="str">
        <f t="shared" si="358"/>
        <v>0.00</v>
      </c>
      <c r="BA245" s="65" t="str">
        <f t="shared" si="359"/>
        <v>0.00</v>
      </c>
      <c r="BB245" s="65" t="str">
        <f t="shared" si="360"/>
        <v>0.25</v>
      </c>
      <c r="BC245" s="11">
        <v>19</v>
      </c>
      <c r="BD245" s="15" t="s">
        <v>1677</v>
      </c>
      <c r="BE245" s="11" t="str">
        <f t="shared" si="361"/>
        <v>0.05</v>
      </c>
      <c r="BF245" s="11" t="str">
        <f t="shared" si="346"/>
        <v>0.00</v>
      </c>
      <c r="BG245" s="11" t="str">
        <f t="shared" si="347"/>
        <v>0.26</v>
      </c>
      <c r="BH245" s="11">
        <v>0.4</v>
      </c>
      <c r="BI245" s="25" t="s">
        <v>22</v>
      </c>
      <c r="CD245" s="155"/>
      <c r="CH245" s="155"/>
      <c r="CV245" s="25"/>
      <c r="CZ245" s="25"/>
    </row>
    <row r="246" spans="1:105" s="11" customFormat="1">
      <c r="A246" s="10" t="s">
        <v>1628</v>
      </c>
      <c r="L246" s="25"/>
      <c r="N246" s="125"/>
      <c r="Z246" s="25"/>
      <c r="AE246" s="36"/>
      <c r="AI246" s="25"/>
      <c r="AJ246" s="11" t="s">
        <v>60</v>
      </c>
      <c r="AK246" s="151" t="s">
        <v>1646</v>
      </c>
      <c r="AL246" s="11">
        <v>1</v>
      </c>
      <c r="AM246" s="11" t="s">
        <v>1678</v>
      </c>
      <c r="AN246" s="11" t="s">
        <v>1669</v>
      </c>
      <c r="AO246" s="11" t="s">
        <v>583</v>
      </c>
      <c r="AP246" s="11" t="s">
        <v>583</v>
      </c>
      <c r="AQ246" s="11" t="s">
        <v>24</v>
      </c>
      <c r="AR246" s="11" t="s">
        <v>23</v>
      </c>
      <c r="AS246" s="11" t="s">
        <v>487</v>
      </c>
      <c r="AT246" s="11" t="s">
        <v>22</v>
      </c>
      <c r="AU246" s="84" t="s">
        <v>22</v>
      </c>
      <c r="AV246" s="28" t="s">
        <v>22</v>
      </c>
      <c r="AW246" s="11" t="s">
        <v>22</v>
      </c>
      <c r="AX246" s="11">
        <v>19</v>
      </c>
      <c r="AY246" s="15" t="s">
        <v>1680</v>
      </c>
      <c r="AZ246" s="65" t="str">
        <f t="shared" ref="AZ246:AZ247" si="362">LEFT(AY246,FIND(" ", AY246)-1)</f>
        <v>0.06</v>
      </c>
      <c r="BA246" s="65" t="str">
        <f t="shared" ref="BA246:BA247" si="363">MID(LEFT(AY246,FIND("–",AY246)-1),FIND("(",AY246)+1,LEN(AY246))</f>
        <v>0.00</v>
      </c>
      <c r="BB246" s="65" t="str">
        <f t="shared" ref="BB246:BB247" si="364">MID(LEFT(AY246,FIND(")",AY246)-1),FIND("–",AY246)+1,LEN(AY246))</f>
        <v>0.13</v>
      </c>
      <c r="BC246" s="11">
        <v>19</v>
      </c>
      <c r="BD246" s="15" t="s">
        <v>1681</v>
      </c>
      <c r="BE246" s="11" t="str">
        <f t="shared" ref="BE246:BE247" si="365">LEFT(BD246,FIND(" ", BD246)-1)</f>
        <v>0.03</v>
      </c>
      <c r="BF246" s="11" t="str">
        <f t="shared" si="346"/>
        <v>0.00</v>
      </c>
      <c r="BG246" s="11" t="str">
        <f t="shared" si="347"/>
        <v>0.17</v>
      </c>
      <c r="BH246" s="11">
        <v>0.2</v>
      </c>
      <c r="BI246" s="25" t="s">
        <v>22</v>
      </c>
      <c r="CD246" s="155"/>
      <c r="CH246" s="155"/>
      <c r="CV246" s="25"/>
      <c r="CZ246" s="25"/>
    </row>
    <row r="247" spans="1:105" s="11" customFormat="1">
      <c r="A247" s="10" t="s">
        <v>1628</v>
      </c>
      <c r="L247" s="25"/>
      <c r="N247" s="125"/>
      <c r="Z247" s="25"/>
      <c r="AE247" s="36"/>
      <c r="AI247" s="25"/>
      <c r="AJ247" s="11" t="s">
        <v>60</v>
      </c>
      <c r="AK247" s="151" t="s">
        <v>1647</v>
      </c>
      <c r="AL247" s="11">
        <v>2</v>
      </c>
      <c r="AM247" s="11" t="s">
        <v>1678</v>
      </c>
      <c r="AN247" s="11" t="s">
        <v>1669</v>
      </c>
      <c r="AO247" s="11" t="s">
        <v>583</v>
      </c>
      <c r="AP247" s="11" t="s">
        <v>583</v>
      </c>
      <c r="AQ247" s="11" t="s">
        <v>24</v>
      </c>
      <c r="AR247" s="11" t="s">
        <v>23</v>
      </c>
      <c r="AS247" s="11" t="s">
        <v>487</v>
      </c>
      <c r="AT247" s="11" t="s">
        <v>22</v>
      </c>
      <c r="AU247" s="84" t="s">
        <v>22</v>
      </c>
      <c r="AV247" s="28" t="s">
        <v>22</v>
      </c>
      <c r="AW247" s="11" t="s">
        <v>22</v>
      </c>
      <c r="AX247" s="11">
        <v>19</v>
      </c>
      <c r="AY247" s="15" t="s">
        <v>1682</v>
      </c>
      <c r="AZ247" s="65" t="str">
        <f t="shared" si="362"/>
        <v>0.03</v>
      </c>
      <c r="BA247" s="65" t="str">
        <f t="shared" si="363"/>
        <v>0.00</v>
      </c>
      <c r="BB247" s="65" t="str">
        <f t="shared" si="364"/>
        <v>0.15</v>
      </c>
      <c r="BC247" s="11">
        <v>19</v>
      </c>
      <c r="BD247" s="15" t="s">
        <v>1683</v>
      </c>
      <c r="BE247" s="11" t="str">
        <f t="shared" si="365"/>
        <v>0.04</v>
      </c>
      <c r="BF247" s="11" t="str">
        <f t="shared" si="346"/>
        <v>0.00</v>
      </c>
      <c r="BG247" s="11" t="str">
        <f t="shared" si="347"/>
        <v>0.11</v>
      </c>
      <c r="BH247" s="11">
        <v>0.2</v>
      </c>
      <c r="BI247" s="25" t="s">
        <v>22</v>
      </c>
      <c r="CD247" s="155"/>
      <c r="CH247" s="155"/>
      <c r="CV247" s="25"/>
      <c r="CZ247" s="25"/>
    </row>
    <row r="248" spans="1:105" s="11" customFormat="1">
      <c r="A248" s="10" t="s">
        <v>1628</v>
      </c>
      <c r="L248" s="25"/>
      <c r="N248" s="125"/>
      <c r="Z248" s="25"/>
      <c r="AE248" s="36"/>
      <c r="AI248" s="25"/>
      <c r="AJ248" s="11" t="s">
        <v>60</v>
      </c>
      <c r="AK248" s="151" t="s">
        <v>1646</v>
      </c>
      <c r="AL248" s="11">
        <v>1</v>
      </c>
      <c r="AM248" s="11" t="s">
        <v>575</v>
      </c>
      <c r="AN248" s="11" t="s">
        <v>1669</v>
      </c>
      <c r="AO248" s="11" t="s">
        <v>1668</v>
      </c>
      <c r="AP248" s="11" t="s">
        <v>1668</v>
      </c>
      <c r="AQ248" s="11" t="s">
        <v>24</v>
      </c>
      <c r="AR248" s="11" t="s">
        <v>23</v>
      </c>
      <c r="AS248" s="11" t="s">
        <v>487</v>
      </c>
      <c r="AT248" s="11" t="s">
        <v>22</v>
      </c>
      <c r="AU248" s="84" t="s">
        <v>22</v>
      </c>
      <c r="AV248" s="28" t="s">
        <v>22</v>
      </c>
      <c r="AW248" s="11" t="s">
        <v>22</v>
      </c>
      <c r="AX248" s="11">
        <v>19</v>
      </c>
      <c r="AY248" s="15" t="s">
        <v>1670</v>
      </c>
      <c r="AZ248" s="65" t="str">
        <f t="shared" ref="AZ248:AZ249" si="366">LEFT(AY248,FIND(" ", AY248)-1)</f>
        <v>0.10</v>
      </c>
      <c r="BA248" s="65" t="str">
        <f t="shared" ref="BA248:BA249" si="367">MID(LEFT(AY248,FIND("–",AY248)-1),FIND("(",AY248)+1,LEN(AY248))</f>
        <v>0.00</v>
      </c>
      <c r="BB248" s="65" t="str">
        <f t="shared" ref="BB248:BB249" si="368">MID(LEFT(AY248,FIND(")",AY248)-1),FIND("–",AY248)+1,LEN(AY248))</f>
        <v>0.59</v>
      </c>
      <c r="BC248" s="11">
        <v>19</v>
      </c>
      <c r="BD248" s="15" t="s">
        <v>1671</v>
      </c>
      <c r="BE248" s="11" t="str">
        <f t="shared" ref="BE248:BE249" si="369">LEFT(BD248,FIND(" ", BD248)-1)</f>
        <v>0.13</v>
      </c>
      <c r="BF248" s="11" t="str">
        <f t="shared" si="346"/>
        <v>0.00</v>
      </c>
      <c r="BG248" s="11" t="str">
        <f t="shared" si="347"/>
        <v>1.23</v>
      </c>
      <c r="BH248" s="11">
        <v>1.4</v>
      </c>
      <c r="BI248" s="25" t="s">
        <v>22</v>
      </c>
      <c r="CD248" s="155"/>
      <c r="CH248" s="155"/>
      <c r="CV248" s="25"/>
      <c r="CZ248" s="25"/>
    </row>
    <row r="249" spans="1:105" s="11" customFormat="1">
      <c r="A249" s="10" t="s">
        <v>1628</v>
      </c>
      <c r="L249" s="25"/>
      <c r="N249" s="125"/>
      <c r="Z249" s="25"/>
      <c r="AE249" s="36"/>
      <c r="AI249" s="25"/>
      <c r="AJ249" s="11" t="s">
        <v>60</v>
      </c>
      <c r="AK249" s="151" t="s">
        <v>1647</v>
      </c>
      <c r="AL249" s="11">
        <v>2</v>
      </c>
      <c r="AM249" s="11" t="s">
        <v>575</v>
      </c>
      <c r="AN249" s="11" t="s">
        <v>1669</v>
      </c>
      <c r="AO249" s="11" t="s">
        <v>1668</v>
      </c>
      <c r="AP249" s="11" t="s">
        <v>1668</v>
      </c>
      <c r="AQ249" s="11" t="s">
        <v>24</v>
      </c>
      <c r="AR249" s="11" t="s">
        <v>23</v>
      </c>
      <c r="AS249" s="11" t="s">
        <v>487</v>
      </c>
      <c r="AT249" s="11" t="s">
        <v>22</v>
      </c>
      <c r="AU249" s="84" t="s">
        <v>22</v>
      </c>
      <c r="AV249" s="28" t="s">
        <v>22</v>
      </c>
      <c r="AW249" s="11" t="s">
        <v>22</v>
      </c>
      <c r="AX249" s="11">
        <v>19</v>
      </c>
      <c r="AY249" s="15" t="s">
        <v>1672</v>
      </c>
      <c r="AZ249" s="65" t="str">
        <f t="shared" si="366"/>
        <v>0.05</v>
      </c>
      <c r="BA249" s="65" t="str">
        <f t="shared" si="367"/>
        <v>0.00</v>
      </c>
      <c r="BB249" s="65" t="str">
        <f t="shared" si="368"/>
        <v>023</v>
      </c>
      <c r="BC249" s="11">
        <v>19</v>
      </c>
      <c r="BD249" s="15" t="s">
        <v>1673</v>
      </c>
      <c r="BE249" s="11" t="str">
        <f t="shared" si="369"/>
        <v>0.14</v>
      </c>
      <c r="BF249" s="11" t="str">
        <f t="shared" si="346"/>
        <v>0.00</v>
      </c>
      <c r="BG249" s="11" t="str">
        <f t="shared" si="347"/>
        <v>0.42</v>
      </c>
      <c r="BH249" s="11">
        <v>1.4</v>
      </c>
      <c r="BI249" s="25" t="s">
        <v>22</v>
      </c>
      <c r="CD249" s="155"/>
      <c r="CH249" s="155"/>
      <c r="CV249" s="25"/>
      <c r="CZ249" s="25"/>
    </row>
    <row r="250" spans="1:105" s="44" customFormat="1">
      <c r="L250" s="45"/>
      <c r="N250" s="127"/>
      <c r="Z250" s="45"/>
      <c r="AE250" s="45"/>
      <c r="AU250" s="85"/>
      <c r="BI250" s="45"/>
      <c r="CD250" s="157"/>
      <c r="CH250" s="157"/>
      <c r="CV250" s="45"/>
      <c r="CZ250" s="45"/>
    </row>
    <row r="251" spans="1:105" s="109" customFormat="1">
      <c r="A251" s="107" t="s">
        <v>1861</v>
      </c>
      <c r="B251" s="109" t="s">
        <v>1860</v>
      </c>
      <c r="C251" s="109" t="s">
        <v>1688</v>
      </c>
      <c r="D251" s="109" t="s">
        <v>1784</v>
      </c>
      <c r="E251" s="109" t="s">
        <v>9</v>
      </c>
      <c r="F251" s="112" t="s">
        <v>9</v>
      </c>
      <c r="G251" s="179" t="s">
        <v>700</v>
      </c>
      <c r="H251" s="180" t="s">
        <v>701</v>
      </c>
      <c r="I251" s="107" t="s">
        <v>1778</v>
      </c>
      <c r="J251" s="180" t="s">
        <v>1779</v>
      </c>
      <c r="K251" s="109" t="s">
        <v>1780</v>
      </c>
      <c r="L251" s="176">
        <v>44209</v>
      </c>
      <c r="M251" s="109" t="s">
        <v>702</v>
      </c>
      <c r="N251" s="131">
        <v>44034</v>
      </c>
      <c r="O251" s="109" t="s">
        <v>24</v>
      </c>
      <c r="P251" s="109" t="s">
        <v>24</v>
      </c>
      <c r="Q251" s="109" t="s">
        <v>236</v>
      </c>
      <c r="R251" s="109" t="s">
        <v>703</v>
      </c>
      <c r="S251" s="109" t="s">
        <v>48</v>
      </c>
      <c r="T251" s="109" t="s">
        <v>23</v>
      </c>
      <c r="U251" s="109" t="s">
        <v>23</v>
      </c>
      <c r="V251" s="109">
        <v>805</v>
      </c>
      <c r="W251" s="109" t="s">
        <v>24</v>
      </c>
      <c r="X251" s="109" t="s">
        <v>1781</v>
      </c>
      <c r="Y251" s="170" t="s">
        <v>1782</v>
      </c>
      <c r="Z251" s="110" t="s">
        <v>1783</v>
      </c>
      <c r="AA251" s="109" t="s">
        <v>1859</v>
      </c>
      <c r="AB251" s="109" t="s">
        <v>704</v>
      </c>
      <c r="AC251" s="109" t="s">
        <v>127</v>
      </c>
      <c r="AD251" s="181" t="s">
        <v>1788</v>
      </c>
      <c r="AE251" s="169" t="s">
        <v>1785</v>
      </c>
      <c r="AF251" s="109" t="s">
        <v>1825</v>
      </c>
      <c r="AG251" s="109" t="s">
        <v>1786</v>
      </c>
      <c r="AH251" s="109" t="s">
        <v>1787</v>
      </c>
      <c r="AI251" s="110" t="s">
        <v>22</v>
      </c>
      <c r="AJ251" s="109" t="s">
        <v>27</v>
      </c>
      <c r="AK251" s="109" t="s">
        <v>1851</v>
      </c>
      <c r="AL251" s="109">
        <v>1</v>
      </c>
      <c r="AM251" s="109" t="s">
        <v>432</v>
      </c>
      <c r="AN251" s="109" t="s">
        <v>44</v>
      </c>
      <c r="AO251" s="109" t="s">
        <v>1805</v>
      </c>
      <c r="AP251" s="109" t="s">
        <v>1804</v>
      </c>
      <c r="AQ251" s="109" t="s">
        <v>24</v>
      </c>
      <c r="AR251" s="109" t="s">
        <v>23</v>
      </c>
      <c r="AS251" s="109" t="s">
        <v>1806</v>
      </c>
      <c r="AT251" s="109" t="s">
        <v>716</v>
      </c>
      <c r="AU251" s="178" t="s">
        <v>1795</v>
      </c>
      <c r="AV251" s="109">
        <v>34</v>
      </c>
      <c r="AW251" s="109">
        <v>1</v>
      </c>
      <c r="AX251" s="109">
        <v>76</v>
      </c>
      <c r="AY251" s="15" t="s">
        <v>1797</v>
      </c>
      <c r="AZ251" s="109" t="str">
        <f t="shared" ref="AZ251" si="370">LEFT(AY251,FIND(" ", AY251)-1)</f>
        <v>24</v>
      </c>
      <c r="BA251" s="109" t="str">
        <f t="shared" ref="BA251" si="371">MID(LEFT(AY251,FIND("–",AY251)-1),FIND("(",AY251)+1,LEN(AY251))</f>
        <v>23</v>
      </c>
      <c r="BB251" s="109" t="str">
        <f t="shared" ref="BB251" si="372">MID(LEFT(AY251,FIND(")",AY251)-1),FIND("–",AY251)+1,LEN(AY251))</f>
        <v>27</v>
      </c>
      <c r="BC251" s="109">
        <v>34</v>
      </c>
      <c r="BD251" s="15" t="s">
        <v>1798</v>
      </c>
      <c r="BE251" s="109" t="str">
        <f t="shared" ref="BE251" si="373">LEFT(BD251,FIND(" ", BD251)-1)</f>
        <v>24</v>
      </c>
      <c r="BF251" s="109" t="str">
        <f t="shared" ref="BF251" si="374">MID(LEFT(BD251,FIND("–",BD251)-1),FIND("(",BD251)+1,LEN(BD251))</f>
        <v>23</v>
      </c>
      <c r="BG251" s="109" t="str">
        <f t="shared" ref="BG251" si="375">MID(LEFT(BD251,FIND(")",BD251)-1),FIND("–",BD251)+1,LEN(BD251))</f>
        <v>29</v>
      </c>
      <c r="BH251" s="109" t="s">
        <v>22</v>
      </c>
      <c r="BI251" s="110" t="s">
        <v>402</v>
      </c>
      <c r="BJ251" s="109" t="s">
        <v>26</v>
      </c>
      <c r="BK251" s="109" t="s">
        <v>22</v>
      </c>
      <c r="BL251" s="109" t="s">
        <v>22</v>
      </c>
      <c r="BM251" s="109" t="s">
        <v>22</v>
      </c>
      <c r="BN251" s="109" t="s">
        <v>22</v>
      </c>
      <c r="BO251" s="109" t="s">
        <v>22</v>
      </c>
      <c r="BP251" s="109" t="s">
        <v>22</v>
      </c>
      <c r="BQ251" s="109" t="s">
        <v>22</v>
      </c>
      <c r="BR251" s="109" t="s">
        <v>22</v>
      </c>
      <c r="BS251" s="109" t="s">
        <v>22</v>
      </c>
      <c r="BT251" s="109" t="s">
        <v>22</v>
      </c>
      <c r="BU251" s="109" t="s">
        <v>22</v>
      </c>
      <c r="BV251" s="109" t="s">
        <v>22</v>
      </c>
      <c r="BW251" s="109" t="s">
        <v>22</v>
      </c>
      <c r="BX251" s="109" t="s">
        <v>22</v>
      </c>
      <c r="BY251" s="109" t="s">
        <v>22</v>
      </c>
      <c r="BZ251" s="109" t="s">
        <v>22</v>
      </c>
      <c r="CA251" s="109" t="s">
        <v>22</v>
      </c>
      <c r="CB251" s="109" t="s">
        <v>22</v>
      </c>
      <c r="CC251" s="109" t="s">
        <v>22</v>
      </c>
      <c r="CD251" s="175" t="s">
        <v>22</v>
      </c>
      <c r="CE251" s="112" t="s">
        <v>22</v>
      </c>
      <c r="CF251" s="112" t="s">
        <v>22</v>
      </c>
      <c r="CG251" s="112" t="s">
        <v>22</v>
      </c>
      <c r="CH251" s="160" t="s">
        <v>26</v>
      </c>
      <c r="CI251" s="112" t="s">
        <v>22</v>
      </c>
      <c r="CJ251" s="112" t="s">
        <v>22</v>
      </c>
      <c r="CK251" s="112" t="s">
        <v>22</v>
      </c>
      <c r="CL251" s="112" t="s">
        <v>22</v>
      </c>
      <c r="CM251" s="112" t="s">
        <v>22</v>
      </c>
      <c r="CN251" s="112" t="s">
        <v>22</v>
      </c>
      <c r="CO251" s="112" t="s">
        <v>22</v>
      </c>
      <c r="CP251" s="112" t="s">
        <v>22</v>
      </c>
      <c r="CQ251" s="112" t="s">
        <v>22</v>
      </c>
      <c r="CR251" s="112" t="s">
        <v>22</v>
      </c>
      <c r="CS251" s="112" t="s">
        <v>22</v>
      </c>
      <c r="CT251" s="112" t="s">
        <v>22</v>
      </c>
      <c r="CU251" s="112" t="s">
        <v>22</v>
      </c>
      <c r="CV251" s="113" t="s">
        <v>22</v>
      </c>
      <c r="CW251" s="109" t="s">
        <v>1842</v>
      </c>
      <c r="CX251" s="109" t="s">
        <v>22</v>
      </c>
      <c r="CY251" s="109" t="s">
        <v>1850</v>
      </c>
      <c r="CZ251" s="113" t="s">
        <v>1262</v>
      </c>
      <c r="DA251" s="109" t="s">
        <v>68</v>
      </c>
    </row>
    <row r="252" spans="1:105" s="109" customFormat="1">
      <c r="A252" s="107" t="s">
        <v>1861</v>
      </c>
      <c r="G252" s="179"/>
      <c r="H252" s="180"/>
      <c r="I252" s="107"/>
      <c r="J252" s="180"/>
      <c r="L252" s="176"/>
      <c r="N252" s="131"/>
      <c r="Z252" s="110"/>
      <c r="AE252" s="169"/>
      <c r="AI252" s="110"/>
      <c r="AJ252" s="109" t="s">
        <v>27</v>
      </c>
      <c r="AK252" s="109" t="s">
        <v>1789</v>
      </c>
      <c r="AL252" s="109">
        <v>2</v>
      </c>
      <c r="AM252" s="109" t="s">
        <v>432</v>
      </c>
      <c r="AN252" s="109" t="s">
        <v>44</v>
      </c>
      <c r="AO252" s="109" t="s">
        <v>1805</v>
      </c>
      <c r="AP252" s="109" t="s">
        <v>1804</v>
      </c>
      <c r="AQ252" s="109" t="s">
        <v>24</v>
      </c>
      <c r="AR252" s="109" t="s">
        <v>23</v>
      </c>
      <c r="AS252" s="109" t="s">
        <v>1806</v>
      </c>
      <c r="AT252" s="109" t="s">
        <v>716</v>
      </c>
      <c r="AU252" s="178" t="s">
        <v>973</v>
      </c>
      <c r="AV252" s="109">
        <v>69</v>
      </c>
      <c r="AW252" s="182">
        <v>99</v>
      </c>
      <c r="AX252" s="109">
        <v>75</v>
      </c>
      <c r="AY252" s="15" t="s">
        <v>705</v>
      </c>
      <c r="AZ252" s="109" t="str">
        <f t="shared" ref="AZ252:AZ253" si="376">LEFT(AY252,FIND(" ", AY252)-1)</f>
        <v>26</v>
      </c>
      <c r="BA252" s="109" t="str">
        <f t="shared" ref="BA252:BA253" si="377">MID(LEFT(AY252,FIND("–",AY252)-1),FIND("(",AY252)+1,LEN(AY252))</f>
        <v>25</v>
      </c>
      <c r="BB252" s="109" t="str">
        <f t="shared" ref="BB252:BB253" si="378">MID(LEFT(AY252,FIND(")",AY252)-1),FIND("–",AY252)+1,LEN(AY252))</f>
        <v>31</v>
      </c>
      <c r="BC252" s="109">
        <v>69</v>
      </c>
      <c r="BD252" s="58" t="s">
        <v>1830</v>
      </c>
      <c r="BE252" s="109" t="str">
        <f t="shared" ref="BE252" si="379">LEFT(BD252,FIND(" ", BD252)-1)</f>
        <v>478</v>
      </c>
      <c r="BF252" s="109" t="str">
        <f t="shared" ref="BF252" si="380">MID(LEFT(BD252,FIND("–",BD252)-1),FIND("(",BD252)+1,LEN(BD252))</f>
        <v>379</v>
      </c>
      <c r="BG252" s="109" t="str">
        <f t="shared" ref="BG252" si="381">MID(LEFT(BD252,FIND(")",BD252)-1),FIND("–",BD252)+1,LEN(BD252))</f>
        <v>603</v>
      </c>
      <c r="BH252" s="109" t="s">
        <v>22</v>
      </c>
      <c r="BI252" s="110" t="s">
        <v>22</v>
      </c>
      <c r="CD252" s="160"/>
      <c r="CH252" s="160"/>
      <c r="CV252" s="110"/>
      <c r="CZ252" s="110"/>
    </row>
    <row r="253" spans="1:105" s="109" customFormat="1">
      <c r="A253" s="107" t="s">
        <v>1861</v>
      </c>
      <c r="L253" s="110"/>
      <c r="N253" s="131"/>
      <c r="Z253" s="110"/>
      <c r="AE253" s="169"/>
      <c r="AI253" s="110"/>
      <c r="AJ253" s="109" t="s">
        <v>27</v>
      </c>
      <c r="AK253" s="109" t="s">
        <v>1790</v>
      </c>
      <c r="AL253" s="109">
        <v>3</v>
      </c>
      <c r="AM253" s="109" t="s">
        <v>432</v>
      </c>
      <c r="AN253" s="109" t="s">
        <v>44</v>
      </c>
      <c r="AO253" s="109" t="s">
        <v>1805</v>
      </c>
      <c r="AP253" s="109" t="s">
        <v>1804</v>
      </c>
      <c r="AQ253" s="109" t="s">
        <v>24</v>
      </c>
      <c r="AR253" s="109" t="s">
        <v>23</v>
      </c>
      <c r="AS253" s="109" t="s">
        <v>1806</v>
      </c>
      <c r="AT253" s="109" t="s">
        <v>716</v>
      </c>
      <c r="AU253" s="178" t="s">
        <v>1796</v>
      </c>
      <c r="AV253" s="109">
        <v>38</v>
      </c>
      <c r="AW253" s="182">
        <v>100</v>
      </c>
      <c r="AX253" s="109">
        <v>74</v>
      </c>
      <c r="AY253" s="15" t="s">
        <v>1799</v>
      </c>
      <c r="AZ253" s="109" t="str">
        <f t="shared" si="376"/>
        <v>27</v>
      </c>
      <c r="BA253" s="109" t="str">
        <f t="shared" si="377"/>
        <v>24</v>
      </c>
      <c r="BB253" s="109" t="str">
        <f t="shared" si="378"/>
        <v>34</v>
      </c>
      <c r="BC253" s="109">
        <v>38</v>
      </c>
      <c r="BD253" s="58" t="s">
        <v>1832</v>
      </c>
      <c r="BE253" s="109" t="str">
        <f t="shared" ref="BE253:BE254" si="382">LEFT(BD253,FIND(" ", BD253)-1)</f>
        <v>1,677</v>
      </c>
      <c r="BF253" s="109" t="str">
        <f t="shared" ref="BF253:BF254" si="383">MID(LEFT(BD253,FIND("–",BD253)-1),FIND("(",BD253)+1,LEN(BD253))</f>
        <v>1,334</v>
      </c>
      <c r="BG253" s="109" t="str">
        <f t="shared" ref="BG253:BG254" si="384">MID(LEFT(BD253,FIND(")",BD253)-1),FIND("–",BD253)+1,LEN(BD253))</f>
        <v>2,109</v>
      </c>
      <c r="BH253" s="109" t="s">
        <v>22</v>
      </c>
      <c r="BI253" s="110" t="s">
        <v>22</v>
      </c>
      <c r="CD253" s="160"/>
      <c r="CH253" s="160"/>
      <c r="CV253" s="110"/>
      <c r="CZ253" s="110"/>
    </row>
    <row r="254" spans="1:105" s="109" customFormat="1">
      <c r="A254" s="107" t="s">
        <v>1861</v>
      </c>
      <c r="G254" s="179"/>
      <c r="H254" s="180"/>
      <c r="I254" s="107"/>
      <c r="J254" s="180"/>
      <c r="L254" s="176"/>
      <c r="N254" s="131"/>
      <c r="Z254" s="110"/>
      <c r="AE254" s="169"/>
      <c r="AI254" s="110"/>
      <c r="AJ254" s="109" t="s">
        <v>27</v>
      </c>
      <c r="AK254" s="109" t="s">
        <v>1792</v>
      </c>
      <c r="AL254" s="109">
        <v>4</v>
      </c>
      <c r="AM254" s="109" t="s">
        <v>432</v>
      </c>
      <c r="AN254" s="109" t="s">
        <v>44</v>
      </c>
      <c r="AO254" s="109" t="s">
        <v>1805</v>
      </c>
      <c r="AP254" s="109" t="s">
        <v>1804</v>
      </c>
      <c r="AQ254" s="109" t="s">
        <v>24</v>
      </c>
      <c r="AR254" s="109" t="s">
        <v>23</v>
      </c>
      <c r="AS254" s="109" t="s">
        <v>1806</v>
      </c>
      <c r="AT254" s="109" t="s">
        <v>716</v>
      </c>
      <c r="AU254" s="178" t="s">
        <v>973</v>
      </c>
      <c r="AV254" s="109">
        <v>68</v>
      </c>
      <c r="AW254" s="182">
        <v>99</v>
      </c>
      <c r="AX254" s="109">
        <v>71</v>
      </c>
      <c r="AY254" s="15" t="s">
        <v>1800</v>
      </c>
      <c r="AZ254" s="109" t="str">
        <f t="shared" ref="AZ254:AZ255" si="385">LEFT(AY254,FIND(" ", AY254)-1)</f>
        <v>25</v>
      </c>
      <c r="BA254" s="109" t="str">
        <f t="shared" ref="BA254:BA255" si="386">MID(LEFT(AY254,FIND("–",AY254)-1),FIND("(",AY254)+1,LEN(AY254))</f>
        <v>24</v>
      </c>
      <c r="BB254" s="109" t="str">
        <f t="shared" ref="BB254:BB255" si="387">MID(LEFT(AY254,FIND(")",AY254)-1),FIND("–",AY254)+1,LEN(AY254))</f>
        <v>29</v>
      </c>
      <c r="BC254" s="109">
        <v>68</v>
      </c>
      <c r="BD254" s="58" t="s">
        <v>1831</v>
      </c>
      <c r="BE254" s="109" t="str">
        <f t="shared" si="382"/>
        <v>625</v>
      </c>
      <c r="BF254" s="109" t="str">
        <f t="shared" si="383"/>
        <v>505</v>
      </c>
      <c r="BG254" s="109" t="str">
        <f t="shared" si="384"/>
        <v>773</v>
      </c>
      <c r="BH254" s="109" t="s">
        <v>22</v>
      </c>
      <c r="BI254" s="110" t="s">
        <v>22</v>
      </c>
      <c r="CD254" s="160"/>
      <c r="CH254" s="160"/>
      <c r="CV254" s="110"/>
      <c r="CZ254" s="110"/>
    </row>
    <row r="255" spans="1:105" s="109" customFormat="1">
      <c r="A255" s="107" t="s">
        <v>1861</v>
      </c>
      <c r="L255" s="110"/>
      <c r="N255" s="131"/>
      <c r="Z255" s="110"/>
      <c r="AE255" s="169"/>
      <c r="AI255" s="110"/>
      <c r="AJ255" s="109" t="s">
        <v>27</v>
      </c>
      <c r="AK255" s="109" t="s">
        <v>1791</v>
      </c>
      <c r="AL255" s="109">
        <v>5</v>
      </c>
      <c r="AM255" s="109" t="s">
        <v>432</v>
      </c>
      <c r="AN255" s="109" t="s">
        <v>44</v>
      </c>
      <c r="AO255" s="109" t="s">
        <v>1805</v>
      </c>
      <c r="AP255" s="109" t="s">
        <v>1804</v>
      </c>
      <c r="AQ255" s="109" t="s">
        <v>24</v>
      </c>
      <c r="AR255" s="109" t="s">
        <v>23</v>
      </c>
      <c r="AS255" s="109" t="s">
        <v>1806</v>
      </c>
      <c r="AT255" s="109" t="s">
        <v>716</v>
      </c>
      <c r="AU255" s="178" t="s">
        <v>1796</v>
      </c>
      <c r="AV255" s="109">
        <v>39</v>
      </c>
      <c r="AW255" s="182">
        <v>100</v>
      </c>
      <c r="AX255" s="109">
        <v>74</v>
      </c>
      <c r="AY255" s="15" t="s">
        <v>1800</v>
      </c>
      <c r="AZ255" s="109" t="str">
        <f t="shared" si="385"/>
        <v>25</v>
      </c>
      <c r="BA255" s="109" t="str">
        <f t="shared" si="386"/>
        <v>24</v>
      </c>
      <c r="BB255" s="109" t="str">
        <f t="shared" si="387"/>
        <v>29</v>
      </c>
      <c r="BC255" s="109">
        <v>39</v>
      </c>
      <c r="BD255" s="58" t="s">
        <v>1833</v>
      </c>
      <c r="BE255" s="109" t="str">
        <f t="shared" ref="BE255" si="388">LEFT(BD255,FIND(" ", BD255)-1)</f>
        <v>2,292</v>
      </c>
      <c r="BF255" s="109" t="str">
        <f t="shared" ref="BF255" si="389">MID(LEFT(BD255,FIND("–",BD255)-1),FIND("(",BD255)+1,LEN(BD255))</f>
        <v>1,846</v>
      </c>
      <c r="BG255" s="109" t="str">
        <f t="shared" ref="BG255" si="390">MID(LEFT(BD255,FIND(")",BD255)-1),FIND("–",BD255)+1,LEN(BD255))</f>
        <v>2,845</v>
      </c>
      <c r="BH255" s="109" t="s">
        <v>22</v>
      </c>
      <c r="BI255" s="110" t="s">
        <v>22</v>
      </c>
      <c r="CD255" s="160"/>
      <c r="CH255" s="160"/>
      <c r="CV255" s="110"/>
      <c r="CZ255" s="110"/>
    </row>
    <row r="256" spans="1:105" s="109" customFormat="1">
      <c r="A256" s="107" t="s">
        <v>1861</v>
      </c>
      <c r="L256" s="110"/>
      <c r="N256" s="131"/>
      <c r="Z256" s="110"/>
      <c r="AE256" s="169"/>
      <c r="AI256" s="110"/>
      <c r="AJ256" s="109" t="s">
        <v>27</v>
      </c>
      <c r="AK256" s="109" t="s">
        <v>1852</v>
      </c>
      <c r="AL256" s="109">
        <v>6</v>
      </c>
      <c r="AM256" s="109" t="s">
        <v>432</v>
      </c>
      <c r="AN256" s="109" t="s">
        <v>44</v>
      </c>
      <c r="AO256" s="109" t="s">
        <v>1805</v>
      </c>
      <c r="AP256" s="109" t="s">
        <v>1804</v>
      </c>
      <c r="AQ256" s="109" t="s">
        <v>24</v>
      </c>
      <c r="AR256" s="109" t="s">
        <v>23</v>
      </c>
      <c r="AS256" s="109" t="s">
        <v>1806</v>
      </c>
      <c r="AT256" s="109" t="s">
        <v>716</v>
      </c>
      <c r="AU256" s="178" t="s">
        <v>849</v>
      </c>
      <c r="AV256" s="109">
        <v>38</v>
      </c>
      <c r="AW256" s="182">
        <v>0</v>
      </c>
      <c r="AX256" s="109">
        <v>70</v>
      </c>
      <c r="AY256" s="15" t="s">
        <v>1801</v>
      </c>
      <c r="AZ256" s="109" t="str">
        <f t="shared" ref="AZ256:AZ258" si="391">LEFT(AY256,FIND(" ", AY256)-1)</f>
        <v>25</v>
      </c>
      <c r="BA256" s="109" t="str">
        <f t="shared" ref="BA256:BA258" si="392">MID(LEFT(AY256,FIND("–",AY256)-1),FIND("(",AY256)+1,LEN(AY256))</f>
        <v>24</v>
      </c>
      <c r="BB256" s="109" t="str">
        <f t="shared" ref="BB256:BB258" si="393">MID(LEFT(AY256,FIND(")",AY256)-1),FIND("–",AY256)+1,LEN(AY256))</f>
        <v>28</v>
      </c>
      <c r="BC256" s="109">
        <v>38</v>
      </c>
      <c r="BD256" s="15" t="s">
        <v>1803</v>
      </c>
      <c r="BE256" s="109" t="str">
        <f t="shared" ref="BE256:BE258" si="394">LEFT(BD256,FIND(" ", BD256)-1)</f>
        <v>24</v>
      </c>
      <c r="BF256" s="109" t="str">
        <f t="shared" ref="BF256:BF258" si="395">MID(LEFT(BD256,FIND("–",BD256)-1),FIND("(",BD256)+1,LEN(BD256))</f>
        <v>24</v>
      </c>
      <c r="BG256" s="109" t="str">
        <f t="shared" ref="BG256:BG258" si="396">MID(LEFT(BD256,FIND(")",BD256)-1),FIND("–",BD256)+1,LEN(BD256))</f>
        <v>28</v>
      </c>
      <c r="BH256" s="109" t="s">
        <v>22</v>
      </c>
      <c r="BI256" s="110" t="s">
        <v>22</v>
      </c>
      <c r="CD256" s="160"/>
      <c r="CH256" s="160"/>
      <c r="CV256" s="110"/>
      <c r="CZ256" s="110"/>
    </row>
    <row r="257" spans="1:104" s="109" customFormat="1">
      <c r="A257" s="107" t="s">
        <v>1861</v>
      </c>
      <c r="G257" s="179"/>
      <c r="H257" s="180"/>
      <c r="I257" s="107"/>
      <c r="J257" s="180"/>
      <c r="L257" s="176"/>
      <c r="N257" s="131"/>
      <c r="Z257" s="110"/>
      <c r="AE257" s="169"/>
      <c r="AI257" s="110"/>
      <c r="AJ257" s="109" t="s">
        <v>27</v>
      </c>
      <c r="AK257" s="109" t="s">
        <v>1793</v>
      </c>
      <c r="AL257" s="109">
        <v>7</v>
      </c>
      <c r="AM257" s="109" t="s">
        <v>432</v>
      </c>
      <c r="AN257" s="109" t="s">
        <v>44</v>
      </c>
      <c r="AO257" s="109" t="s">
        <v>1805</v>
      </c>
      <c r="AP257" s="109" t="s">
        <v>1804</v>
      </c>
      <c r="AQ257" s="109" t="s">
        <v>24</v>
      </c>
      <c r="AR257" s="109" t="s">
        <v>23</v>
      </c>
      <c r="AS257" s="109" t="s">
        <v>1806</v>
      </c>
      <c r="AT257" s="109" t="s">
        <v>716</v>
      </c>
      <c r="AU257" s="178" t="s">
        <v>977</v>
      </c>
      <c r="AV257" s="109">
        <v>81</v>
      </c>
      <c r="AW257" s="182">
        <v>96</v>
      </c>
      <c r="AX257" s="109">
        <v>136</v>
      </c>
      <c r="AY257" s="15" t="s">
        <v>1801</v>
      </c>
      <c r="AZ257" s="109" t="str">
        <f t="shared" si="391"/>
        <v>25</v>
      </c>
      <c r="BA257" s="109" t="str">
        <f t="shared" si="392"/>
        <v>24</v>
      </c>
      <c r="BB257" s="109" t="str">
        <f t="shared" si="393"/>
        <v>28</v>
      </c>
      <c r="BC257" s="109">
        <v>81</v>
      </c>
      <c r="BD257" s="58" t="s">
        <v>1834</v>
      </c>
      <c r="BE257" s="109" t="str">
        <f t="shared" si="394"/>
        <v>312</v>
      </c>
      <c r="BF257" s="109" t="str">
        <f t="shared" si="395"/>
        <v>246</v>
      </c>
      <c r="BG257" s="109" t="str">
        <f t="shared" si="396"/>
        <v>396</v>
      </c>
      <c r="BH257" s="109" t="s">
        <v>22</v>
      </c>
      <c r="BI257" s="110" t="s">
        <v>22</v>
      </c>
      <c r="CD257" s="160"/>
      <c r="CH257" s="160"/>
      <c r="CV257" s="110"/>
      <c r="CZ257" s="110"/>
    </row>
    <row r="258" spans="1:104" s="109" customFormat="1">
      <c r="A258" s="107" t="s">
        <v>1861</v>
      </c>
      <c r="G258" s="179"/>
      <c r="H258" s="180"/>
      <c r="I258" s="107"/>
      <c r="J258" s="180"/>
      <c r="L258" s="176"/>
      <c r="N258" s="131"/>
      <c r="Z258" s="110"/>
      <c r="AE258" s="169"/>
      <c r="AI258" s="110"/>
      <c r="AJ258" s="109" t="s">
        <v>27</v>
      </c>
      <c r="AK258" s="109" t="s">
        <v>1794</v>
      </c>
      <c r="AL258" s="109">
        <v>8</v>
      </c>
      <c r="AM258" s="109" t="s">
        <v>432</v>
      </c>
      <c r="AN258" s="109" t="s">
        <v>44</v>
      </c>
      <c r="AO258" s="109" t="s">
        <v>1805</v>
      </c>
      <c r="AP258" s="109" t="s">
        <v>1804</v>
      </c>
      <c r="AQ258" s="109" t="s">
        <v>24</v>
      </c>
      <c r="AR258" s="109" t="s">
        <v>23</v>
      </c>
      <c r="AS258" s="109" t="s">
        <v>1806</v>
      </c>
      <c r="AT258" s="109" t="s">
        <v>716</v>
      </c>
      <c r="AU258" s="178" t="s">
        <v>977</v>
      </c>
      <c r="AV258" s="109">
        <v>73</v>
      </c>
      <c r="AW258" s="182">
        <v>96</v>
      </c>
      <c r="AX258" s="109">
        <v>136</v>
      </c>
      <c r="AY258" s="15" t="s">
        <v>1802</v>
      </c>
      <c r="AZ258" s="109" t="str">
        <f t="shared" si="391"/>
        <v>25</v>
      </c>
      <c r="BA258" s="109" t="str">
        <f t="shared" si="392"/>
        <v>25</v>
      </c>
      <c r="BB258" s="109" t="str">
        <f t="shared" si="393"/>
        <v>27</v>
      </c>
      <c r="BC258" s="109">
        <v>73</v>
      </c>
      <c r="BD258" s="58" t="s">
        <v>1835</v>
      </c>
      <c r="BE258" s="109" t="str">
        <f t="shared" si="394"/>
        <v>350</v>
      </c>
      <c r="BF258" s="109" t="str">
        <f t="shared" si="395"/>
        <v>281</v>
      </c>
      <c r="BG258" s="109" t="str">
        <f t="shared" si="396"/>
        <v>429</v>
      </c>
      <c r="BH258" s="109" t="s">
        <v>22</v>
      </c>
      <c r="BI258" s="110" t="s">
        <v>22</v>
      </c>
      <c r="CD258" s="160"/>
      <c r="CH258" s="160"/>
      <c r="CV258" s="110"/>
      <c r="CZ258" s="110"/>
    </row>
    <row r="259" spans="1:104" s="109" customFormat="1">
      <c r="A259" s="107" t="s">
        <v>1861</v>
      </c>
      <c r="L259" s="110"/>
      <c r="N259" s="131"/>
      <c r="Z259" s="110"/>
      <c r="AB259" s="181"/>
      <c r="AC259" s="181"/>
      <c r="AE259" s="169"/>
      <c r="AI259" s="110"/>
      <c r="AJ259" s="109" t="s">
        <v>27</v>
      </c>
      <c r="AK259" s="109" t="s">
        <v>1851</v>
      </c>
      <c r="AL259" s="109">
        <v>1</v>
      </c>
      <c r="AM259" s="170" t="s">
        <v>344</v>
      </c>
      <c r="AN259" s="109" t="s">
        <v>1826</v>
      </c>
      <c r="AO259" s="109" t="s">
        <v>1828</v>
      </c>
      <c r="AP259" s="109" t="s">
        <v>1827</v>
      </c>
      <c r="AQ259" s="109" t="s">
        <v>24</v>
      </c>
      <c r="AR259" s="109" t="s">
        <v>23</v>
      </c>
      <c r="AS259" s="109" t="s">
        <v>1806</v>
      </c>
      <c r="AT259" s="109" t="s">
        <v>716</v>
      </c>
      <c r="AU259" s="178" t="s">
        <v>849</v>
      </c>
      <c r="AV259" s="109">
        <v>22</v>
      </c>
      <c r="AW259" s="109">
        <v>0</v>
      </c>
      <c r="AX259" s="109">
        <v>25</v>
      </c>
      <c r="AY259" s="15" t="s">
        <v>1808</v>
      </c>
      <c r="AZ259" s="109" t="str">
        <f t="shared" ref="AZ259:AZ263" si="397">LEFT(AY259,FIND(" ", AY259)-1)</f>
        <v>28</v>
      </c>
      <c r="BA259" s="109" t="str">
        <f t="shared" ref="BA259:BA263" si="398">MID(LEFT(AY259,FIND("–",AY259)-1),FIND("(",AY259)+1,LEN(AY259))</f>
        <v>27</v>
      </c>
      <c r="BB259" s="109" t="str">
        <f t="shared" ref="BB259:BB263" si="399">MID(LEFT(AY259,FIND(")",AY259)-1),FIND("–",AY259)+1,LEN(AY259))</f>
        <v>33</v>
      </c>
      <c r="BC259" s="109">
        <v>22</v>
      </c>
      <c r="BD259" s="15" t="s">
        <v>1808</v>
      </c>
      <c r="BE259" s="109" t="str">
        <f t="shared" ref="BE259:BE261" si="400">LEFT(BD259,FIND(" ", BD259)-1)</f>
        <v>28</v>
      </c>
      <c r="BF259" s="109" t="str">
        <f t="shared" ref="BF259:BF261" si="401">MID(LEFT(BD259,FIND("–",BD259)-1),FIND("(",BD259)+1,LEN(BD259))</f>
        <v>27</v>
      </c>
      <c r="BG259" s="109" t="str">
        <f t="shared" ref="BG259:BG261" si="402">MID(LEFT(BD259,FIND(")",BD259)-1),FIND("–",BD259)+1,LEN(BD259))</f>
        <v>33</v>
      </c>
      <c r="BH259" s="109" t="s">
        <v>22</v>
      </c>
      <c r="BI259" s="110" t="s">
        <v>22</v>
      </c>
      <c r="CD259" s="160"/>
      <c r="CH259" s="160"/>
      <c r="CV259" s="110"/>
      <c r="CZ259" s="110"/>
    </row>
    <row r="260" spans="1:104" s="109" customFormat="1">
      <c r="A260" s="107" t="s">
        <v>1861</v>
      </c>
      <c r="L260" s="110"/>
      <c r="N260" s="131"/>
      <c r="Z260" s="110"/>
      <c r="AE260" s="169"/>
      <c r="AI260" s="110"/>
      <c r="AJ260" s="109" t="s">
        <v>27</v>
      </c>
      <c r="AK260" s="109" t="s">
        <v>1789</v>
      </c>
      <c r="AL260" s="109">
        <v>2</v>
      </c>
      <c r="AM260" s="170" t="s">
        <v>344</v>
      </c>
      <c r="AN260" s="109" t="s">
        <v>1826</v>
      </c>
      <c r="AO260" s="109" t="s">
        <v>1828</v>
      </c>
      <c r="AP260" s="109" t="s">
        <v>1827</v>
      </c>
      <c r="AQ260" s="109" t="s">
        <v>24</v>
      </c>
      <c r="AR260" s="109" t="s">
        <v>23</v>
      </c>
      <c r="AS260" s="109" t="s">
        <v>1806</v>
      </c>
      <c r="AT260" s="109" t="s">
        <v>716</v>
      </c>
      <c r="AU260" s="178" t="s">
        <v>973</v>
      </c>
      <c r="AV260" s="109">
        <v>24</v>
      </c>
      <c r="AW260" s="182">
        <v>99</v>
      </c>
      <c r="AX260" s="109">
        <v>25</v>
      </c>
      <c r="AY260" s="15" t="s">
        <v>1809</v>
      </c>
      <c r="AZ260" s="109" t="str">
        <f t="shared" si="397"/>
        <v>27</v>
      </c>
      <c r="BA260" s="109" t="str">
        <f t="shared" si="398"/>
        <v>27</v>
      </c>
      <c r="BB260" s="109" t="str">
        <f t="shared" si="399"/>
        <v>27</v>
      </c>
      <c r="BC260" s="109">
        <v>24</v>
      </c>
      <c r="BD260" s="58" t="s">
        <v>1836</v>
      </c>
      <c r="BE260" s="109" t="str">
        <f t="shared" si="400"/>
        <v>224</v>
      </c>
      <c r="BF260" s="109" t="str">
        <f t="shared" si="401"/>
        <v>158</v>
      </c>
      <c r="BG260" s="109" t="str">
        <f t="shared" si="402"/>
        <v>318</v>
      </c>
      <c r="BH260" s="109" t="s">
        <v>22</v>
      </c>
      <c r="BI260" s="110" t="s">
        <v>22</v>
      </c>
      <c r="CD260" s="160"/>
      <c r="CH260" s="160"/>
      <c r="CV260" s="110"/>
      <c r="CZ260" s="110"/>
    </row>
    <row r="261" spans="1:104" s="109" customFormat="1">
      <c r="A261" s="107" t="s">
        <v>1861</v>
      </c>
      <c r="L261" s="110"/>
      <c r="N261" s="131"/>
      <c r="Z261" s="110"/>
      <c r="AE261" s="169"/>
      <c r="AI261" s="110"/>
      <c r="AJ261" s="109" t="s">
        <v>27</v>
      </c>
      <c r="AK261" s="109" t="s">
        <v>1790</v>
      </c>
      <c r="AL261" s="109">
        <v>3</v>
      </c>
      <c r="AM261" s="170" t="s">
        <v>344</v>
      </c>
      <c r="AN261" s="109" t="s">
        <v>1826</v>
      </c>
      <c r="AO261" s="109" t="s">
        <v>1828</v>
      </c>
      <c r="AP261" s="109" t="s">
        <v>1827</v>
      </c>
      <c r="AQ261" s="109" t="s">
        <v>24</v>
      </c>
      <c r="AR261" s="109" t="s">
        <v>23</v>
      </c>
      <c r="AS261" s="109" t="s">
        <v>1806</v>
      </c>
      <c r="AT261" s="109" t="s">
        <v>717</v>
      </c>
      <c r="AU261" s="178" t="s">
        <v>1796</v>
      </c>
      <c r="AV261" s="109">
        <v>24</v>
      </c>
      <c r="AW261" s="182">
        <v>100</v>
      </c>
      <c r="AX261" s="109">
        <v>25</v>
      </c>
      <c r="AY261" s="15" t="s">
        <v>1810</v>
      </c>
      <c r="AZ261" s="109" t="str">
        <f t="shared" si="397"/>
        <v>30</v>
      </c>
      <c r="BA261" s="109" t="str">
        <f t="shared" si="398"/>
        <v>28</v>
      </c>
      <c r="BB261" s="109" t="str">
        <f t="shared" si="399"/>
        <v>36</v>
      </c>
      <c r="BC261" s="109">
        <v>24</v>
      </c>
      <c r="BD261" s="58" t="s">
        <v>1838</v>
      </c>
      <c r="BE261" s="109" t="str">
        <f t="shared" si="400"/>
        <v>827</v>
      </c>
      <c r="BF261" s="109" t="str">
        <f t="shared" si="401"/>
        <v>508</v>
      </c>
      <c r="BG261" s="109" t="str">
        <f t="shared" si="402"/>
        <v>1,183</v>
      </c>
      <c r="BH261" s="109" t="s">
        <v>22</v>
      </c>
      <c r="BI261" s="110" t="s">
        <v>22</v>
      </c>
      <c r="CD261" s="160"/>
      <c r="CH261" s="160"/>
      <c r="CV261" s="110"/>
      <c r="CZ261" s="110"/>
    </row>
    <row r="262" spans="1:104" s="109" customFormat="1">
      <c r="A262" s="107" t="s">
        <v>1861</v>
      </c>
      <c r="L262" s="110"/>
      <c r="N262" s="131"/>
      <c r="Z262" s="110"/>
      <c r="AE262" s="169"/>
      <c r="AI262" s="110"/>
      <c r="AJ262" s="109" t="s">
        <v>27</v>
      </c>
      <c r="AK262" s="109" t="s">
        <v>1792</v>
      </c>
      <c r="AL262" s="109">
        <v>4</v>
      </c>
      <c r="AM262" s="170" t="s">
        <v>344</v>
      </c>
      <c r="AN262" s="109" t="s">
        <v>1826</v>
      </c>
      <c r="AO262" s="109" t="s">
        <v>1828</v>
      </c>
      <c r="AP262" s="109" t="s">
        <v>1827</v>
      </c>
      <c r="AQ262" s="109" t="s">
        <v>24</v>
      </c>
      <c r="AR262" s="109" t="s">
        <v>23</v>
      </c>
      <c r="AS262" s="109" t="s">
        <v>1806</v>
      </c>
      <c r="AT262" s="109" t="s">
        <v>717</v>
      </c>
      <c r="AU262" s="178" t="s">
        <v>977</v>
      </c>
      <c r="AV262" s="109">
        <v>25</v>
      </c>
      <c r="AW262" s="182">
        <v>96</v>
      </c>
      <c r="AX262" s="109">
        <v>25</v>
      </c>
      <c r="AY262" s="15" t="s">
        <v>1811</v>
      </c>
      <c r="AZ262" s="109" t="str">
        <f t="shared" si="397"/>
        <v>29</v>
      </c>
      <c r="BA262" s="109" t="str">
        <f t="shared" si="398"/>
        <v>26</v>
      </c>
      <c r="BB262" s="109" t="str">
        <f t="shared" si="399"/>
        <v>34</v>
      </c>
      <c r="BC262" s="109">
        <v>25</v>
      </c>
      <c r="BD262" s="58" t="s">
        <v>1837</v>
      </c>
      <c r="BE262" s="109" t="str">
        <f t="shared" ref="BE262:BE263" si="403">LEFT(BD262,FIND(" ", BD262)-1)</f>
        <v>215</v>
      </c>
      <c r="BF262" s="109" t="str">
        <f t="shared" ref="BF262:BF263" si="404">MID(LEFT(BD262,FIND("–",BD262)-1),FIND("(",BD262)+1,LEN(BD262))</f>
        <v>169</v>
      </c>
      <c r="BG262" s="109" t="str">
        <f t="shared" ref="BG262:BG263" si="405">MID(LEFT(BD262,FIND(")",BD262)-1),FIND("–",BD262)+1,LEN(BD262))</f>
        <v>273</v>
      </c>
      <c r="BH262" s="109" t="s">
        <v>22</v>
      </c>
      <c r="BI262" s="110" t="s">
        <v>22</v>
      </c>
      <c r="CD262" s="160"/>
      <c r="CH262" s="160"/>
      <c r="CV262" s="110"/>
      <c r="CZ262" s="110"/>
    </row>
    <row r="263" spans="1:104" s="109" customFormat="1">
      <c r="A263" s="107" t="s">
        <v>1861</v>
      </c>
      <c r="L263" s="110"/>
      <c r="N263" s="131"/>
      <c r="Z263" s="110"/>
      <c r="AE263" s="169"/>
      <c r="AI263" s="110"/>
      <c r="AJ263" s="109" t="s">
        <v>27</v>
      </c>
      <c r="AK263" s="109" t="s">
        <v>1791</v>
      </c>
      <c r="AL263" s="109">
        <v>5</v>
      </c>
      <c r="AM263" s="170" t="s">
        <v>344</v>
      </c>
      <c r="AN263" s="109" t="s">
        <v>1826</v>
      </c>
      <c r="AO263" s="109" t="s">
        <v>1828</v>
      </c>
      <c r="AP263" s="109" t="s">
        <v>1827</v>
      </c>
      <c r="AQ263" s="109" t="s">
        <v>24</v>
      </c>
      <c r="AR263" s="109" t="s">
        <v>23</v>
      </c>
      <c r="AS263" s="109" t="s">
        <v>1806</v>
      </c>
      <c r="AT263" s="109" t="s">
        <v>717</v>
      </c>
      <c r="AU263" s="178" t="s">
        <v>1796</v>
      </c>
      <c r="AV263" s="109">
        <v>25</v>
      </c>
      <c r="AW263" s="182">
        <v>100</v>
      </c>
      <c r="AX263" s="109">
        <v>25</v>
      </c>
      <c r="AY263" s="15" t="s">
        <v>1812</v>
      </c>
      <c r="AZ263" s="109" t="str">
        <f t="shared" si="397"/>
        <v>32</v>
      </c>
      <c r="BA263" s="109" t="str">
        <f t="shared" si="398"/>
        <v>26</v>
      </c>
      <c r="BB263" s="109" t="str">
        <f t="shared" si="399"/>
        <v>42</v>
      </c>
      <c r="BC263" s="109">
        <v>25</v>
      </c>
      <c r="BD263" s="58" t="s">
        <v>1839</v>
      </c>
      <c r="BE263" s="109" t="str">
        <f t="shared" si="403"/>
        <v>1,266</v>
      </c>
      <c r="BF263" s="109" t="str">
        <f t="shared" si="404"/>
        <v>746</v>
      </c>
      <c r="BG263" s="109" t="str">
        <f t="shared" si="405"/>
        <v>2,169</v>
      </c>
      <c r="BH263" s="109" t="s">
        <v>22</v>
      </c>
      <c r="BI263" s="110" t="s">
        <v>22</v>
      </c>
      <c r="CD263" s="160"/>
      <c r="CH263" s="160"/>
      <c r="CV263" s="110"/>
      <c r="CZ263" s="110"/>
    </row>
    <row r="264" spans="1:104" s="109" customFormat="1">
      <c r="A264" s="107" t="s">
        <v>1861</v>
      </c>
      <c r="L264" s="110"/>
      <c r="N264" s="131"/>
      <c r="Z264" s="110"/>
      <c r="AE264" s="169"/>
      <c r="AI264" s="110"/>
      <c r="AJ264" s="109" t="s">
        <v>27</v>
      </c>
      <c r="AK264" s="109" t="s">
        <v>1852</v>
      </c>
      <c r="AL264" s="109">
        <v>6</v>
      </c>
      <c r="AM264" s="170" t="s">
        <v>344</v>
      </c>
      <c r="AN264" s="109" t="s">
        <v>1826</v>
      </c>
      <c r="AO264" s="109" t="s">
        <v>1828</v>
      </c>
      <c r="AP264" s="109" t="s">
        <v>1827</v>
      </c>
      <c r="AQ264" s="109" t="s">
        <v>24</v>
      </c>
      <c r="AR264" s="109" t="s">
        <v>23</v>
      </c>
      <c r="AS264" s="109" t="s">
        <v>1806</v>
      </c>
      <c r="AT264" s="109" t="s">
        <v>717</v>
      </c>
      <c r="AU264" s="178" t="s">
        <v>849</v>
      </c>
      <c r="AV264" s="109">
        <v>25</v>
      </c>
      <c r="AW264" s="182">
        <v>0</v>
      </c>
      <c r="AX264" s="109">
        <v>25</v>
      </c>
      <c r="AY264" s="15" t="s">
        <v>1813</v>
      </c>
      <c r="AZ264" s="109" t="str">
        <f t="shared" ref="AZ264:AZ272" si="406">LEFT(AY264,FIND(" ", AY264)-1)</f>
        <v>28</v>
      </c>
      <c r="BA264" s="109" t="str">
        <f t="shared" ref="BA264:BA266" si="407">MID(LEFT(AY264,FIND("–",AY264)-1),FIND("(",AY264)+1,LEN(AY264))</f>
        <v>27</v>
      </c>
      <c r="BB264" s="109" t="str">
        <f t="shared" ref="BB264:BB266" si="408">MID(LEFT(AY264,FIND(")",AY264)-1),FIND("–",AY264)+1,LEN(AY264))</f>
        <v>32</v>
      </c>
      <c r="BC264" s="109">
        <v>25</v>
      </c>
      <c r="BD264" s="15" t="s">
        <v>1809</v>
      </c>
      <c r="BE264" s="109" t="str">
        <f t="shared" ref="BE264:BE266" si="409">LEFT(BD264,FIND(" ", BD264)-1)</f>
        <v>27</v>
      </c>
      <c r="BF264" s="109" t="str">
        <f t="shared" ref="BF264:BF266" si="410">MID(LEFT(BD264,FIND("–",BD264)-1),FIND("(",BD264)+1,LEN(BD264))</f>
        <v>27</v>
      </c>
      <c r="BG264" s="109" t="str">
        <f t="shared" ref="BG264:BG266" si="411">MID(LEFT(BD264,FIND(")",BD264)-1),FIND("–",BD264)+1,LEN(BD264))</f>
        <v>27</v>
      </c>
      <c r="BH264" s="109" t="s">
        <v>22</v>
      </c>
      <c r="BI264" s="110" t="s">
        <v>22</v>
      </c>
      <c r="CD264" s="160"/>
      <c r="CH264" s="160"/>
      <c r="CV264" s="110"/>
      <c r="CZ264" s="110"/>
    </row>
    <row r="265" spans="1:104" s="109" customFormat="1">
      <c r="A265" s="107" t="s">
        <v>1861</v>
      </c>
      <c r="L265" s="110"/>
      <c r="N265" s="131"/>
      <c r="Z265" s="111"/>
      <c r="AE265" s="110"/>
      <c r="AI265" s="110"/>
      <c r="AJ265" s="109" t="s">
        <v>27</v>
      </c>
      <c r="AK265" s="109" t="s">
        <v>1793</v>
      </c>
      <c r="AL265" s="109">
        <v>7</v>
      </c>
      <c r="AM265" s="170" t="s">
        <v>344</v>
      </c>
      <c r="AN265" s="109" t="s">
        <v>1826</v>
      </c>
      <c r="AO265" s="109" t="s">
        <v>1828</v>
      </c>
      <c r="AP265" s="109" t="s">
        <v>1827</v>
      </c>
      <c r="AQ265" s="109" t="s">
        <v>24</v>
      </c>
      <c r="AR265" s="109" t="s">
        <v>23</v>
      </c>
      <c r="AS265" s="109" t="s">
        <v>1806</v>
      </c>
      <c r="AT265" s="109" t="s">
        <v>717</v>
      </c>
      <c r="AU265" s="178" t="s">
        <v>977</v>
      </c>
      <c r="AV265" s="109">
        <v>50</v>
      </c>
      <c r="AW265" s="182">
        <v>96</v>
      </c>
      <c r="AX265" s="109">
        <v>49</v>
      </c>
      <c r="AY265" s="15" t="s">
        <v>1814</v>
      </c>
      <c r="AZ265" s="109" t="str">
        <f t="shared" si="406"/>
        <v>29</v>
      </c>
      <c r="BA265" s="109" t="str">
        <f t="shared" si="407"/>
        <v>28</v>
      </c>
      <c r="BB265" s="109" t="str">
        <f t="shared" si="408"/>
        <v>33</v>
      </c>
      <c r="BC265" s="109">
        <v>50</v>
      </c>
      <c r="BD265" s="58" t="s">
        <v>1840</v>
      </c>
      <c r="BE265" s="109" t="str">
        <f t="shared" si="409"/>
        <v>277</v>
      </c>
      <c r="BF265" s="109" t="str">
        <f t="shared" si="410"/>
        <v>193</v>
      </c>
      <c r="BG265" s="109" t="str">
        <f t="shared" si="411"/>
        <v>307</v>
      </c>
      <c r="BH265" s="109" t="s">
        <v>22</v>
      </c>
      <c r="BI265" s="110" t="s">
        <v>22</v>
      </c>
      <c r="CD265" s="160"/>
      <c r="CH265" s="160"/>
      <c r="CV265" s="110"/>
      <c r="CZ265" s="110"/>
    </row>
    <row r="266" spans="1:104" s="109" customFormat="1">
      <c r="A266" s="107" t="s">
        <v>1861</v>
      </c>
      <c r="L266" s="110"/>
      <c r="N266" s="131"/>
      <c r="Z266" s="111"/>
      <c r="AE266" s="110"/>
      <c r="AI266" s="110"/>
      <c r="AJ266" s="109" t="s">
        <v>27</v>
      </c>
      <c r="AK266" s="109" t="s">
        <v>1794</v>
      </c>
      <c r="AL266" s="109">
        <v>8</v>
      </c>
      <c r="AM266" s="170" t="s">
        <v>344</v>
      </c>
      <c r="AN266" s="109" t="s">
        <v>1826</v>
      </c>
      <c r="AO266" s="109" t="s">
        <v>1828</v>
      </c>
      <c r="AP266" s="109" t="s">
        <v>1827</v>
      </c>
      <c r="AQ266" s="109" t="s">
        <v>24</v>
      </c>
      <c r="AR266" s="109" t="s">
        <v>23</v>
      </c>
      <c r="AS266" s="109" t="s">
        <v>1806</v>
      </c>
      <c r="AT266" s="109" t="s">
        <v>717</v>
      </c>
      <c r="AU266" s="178" t="s">
        <v>1807</v>
      </c>
      <c r="AV266" s="109">
        <v>50</v>
      </c>
      <c r="AW266" s="182">
        <v>88</v>
      </c>
      <c r="AX266" s="109">
        <v>25</v>
      </c>
      <c r="AY266" s="15" t="s">
        <v>1815</v>
      </c>
      <c r="AZ266" s="109" t="str">
        <f t="shared" si="406"/>
        <v>31</v>
      </c>
      <c r="BA266" s="109" t="str">
        <f t="shared" si="407"/>
        <v>26</v>
      </c>
      <c r="BB266" s="109" t="str">
        <f t="shared" si="408"/>
        <v>42</v>
      </c>
      <c r="BC266" s="109">
        <v>50</v>
      </c>
      <c r="BD266" s="58" t="s">
        <v>1841</v>
      </c>
      <c r="BE266" s="109" t="str">
        <f t="shared" si="409"/>
        <v>212</v>
      </c>
      <c r="BF266" s="109" t="str">
        <f t="shared" si="410"/>
        <v>163</v>
      </c>
      <c r="BG266" s="109" t="str">
        <f t="shared" si="411"/>
        <v>266</v>
      </c>
      <c r="BH266" s="109" t="s">
        <v>22</v>
      </c>
      <c r="BI266" s="110" t="s">
        <v>22</v>
      </c>
      <c r="CD266" s="160"/>
      <c r="CH266" s="160"/>
      <c r="CV266" s="110"/>
      <c r="CZ266" s="110"/>
    </row>
    <row r="267" spans="1:104" s="109" customFormat="1">
      <c r="A267" s="107" t="s">
        <v>1861</v>
      </c>
      <c r="L267" s="110"/>
      <c r="N267" s="131"/>
      <c r="Z267" s="111"/>
      <c r="AE267" s="110"/>
      <c r="AI267" s="110"/>
      <c r="AJ267" s="109" t="s">
        <v>60</v>
      </c>
      <c r="AK267" s="109" t="s">
        <v>1853</v>
      </c>
      <c r="AL267" s="109">
        <v>1</v>
      </c>
      <c r="AM267" s="170" t="s">
        <v>706</v>
      </c>
      <c r="AN267" s="109" t="s">
        <v>718</v>
      </c>
      <c r="AO267" s="109" t="s">
        <v>1848</v>
      </c>
      <c r="AP267" s="109" t="s">
        <v>1849</v>
      </c>
      <c r="AQ267" s="109" t="s">
        <v>24</v>
      </c>
      <c r="AR267" s="109" t="s">
        <v>23</v>
      </c>
      <c r="AS267" s="109" t="s">
        <v>708</v>
      </c>
      <c r="AT267" s="109" t="s">
        <v>711</v>
      </c>
      <c r="AU267" s="178" t="s">
        <v>849</v>
      </c>
      <c r="AV267" s="109">
        <v>37</v>
      </c>
      <c r="AW267" s="182">
        <v>0</v>
      </c>
      <c r="AX267" s="109">
        <v>37</v>
      </c>
      <c r="AY267" s="15" t="s">
        <v>1847</v>
      </c>
      <c r="AZ267" s="109" t="str">
        <f t="shared" si="406"/>
        <v>0.01</v>
      </c>
      <c r="BA267" s="109">
        <v>0.01</v>
      </c>
      <c r="BB267" s="109">
        <v>0.01</v>
      </c>
      <c r="BC267" s="109">
        <v>37</v>
      </c>
      <c r="BD267" s="15" t="s">
        <v>1847</v>
      </c>
      <c r="BE267" s="109" t="str">
        <f t="shared" ref="BE267:BE272" si="412">LEFT(BD267,FIND(" ", BD267)-1)</f>
        <v>0.01</v>
      </c>
      <c r="BF267" s="109">
        <v>0.01</v>
      </c>
      <c r="BG267" s="109">
        <v>0.01</v>
      </c>
      <c r="BH267" s="109">
        <v>1</v>
      </c>
      <c r="BI267" s="110" t="s">
        <v>22</v>
      </c>
      <c r="CD267" s="160"/>
      <c r="CH267" s="160"/>
      <c r="CV267" s="110"/>
      <c r="CZ267" s="110"/>
    </row>
    <row r="268" spans="1:104" s="109" customFormat="1">
      <c r="A268" s="107" t="s">
        <v>1861</v>
      </c>
      <c r="L268" s="110"/>
      <c r="N268" s="131"/>
      <c r="Z268" s="111"/>
      <c r="AE268" s="110"/>
      <c r="AI268" s="110"/>
      <c r="AJ268" s="109" t="s">
        <v>60</v>
      </c>
      <c r="AK268" s="109" t="s">
        <v>1854</v>
      </c>
      <c r="AL268" s="109">
        <v>2</v>
      </c>
      <c r="AM268" s="170" t="s">
        <v>706</v>
      </c>
      <c r="AN268" s="109" t="s">
        <v>718</v>
      </c>
      <c r="AO268" s="109" t="s">
        <v>1848</v>
      </c>
      <c r="AP268" s="109" t="s">
        <v>1849</v>
      </c>
      <c r="AQ268" s="109" t="s">
        <v>24</v>
      </c>
      <c r="AR268" s="109" t="s">
        <v>23</v>
      </c>
      <c r="AS268" s="109" t="s">
        <v>708</v>
      </c>
      <c r="AT268" s="109" t="s">
        <v>711</v>
      </c>
      <c r="AU268" s="178" t="s">
        <v>1816</v>
      </c>
      <c r="AV268" s="109">
        <v>72</v>
      </c>
      <c r="AW268" s="182">
        <v>76</v>
      </c>
      <c r="AX268" s="109">
        <v>71</v>
      </c>
      <c r="AY268" s="15" t="s">
        <v>1847</v>
      </c>
      <c r="AZ268" s="109" t="str">
        <f t="shared" si="406"/>
        <v>0.01</v>
      </c>
      <c r="BA268" s="109">
        <v>0.01</v>
      </c>
      <c r="BB268" s="109">
        <v>0.01</v>
      </c>
      <c r="BC268" s="109">
        <v>72</v>
      </c>
      <c r="BD268" s="58" t="s">
        <v>709</v>
      </c>
      <c r="BE268" s="109" t="str">
        <f t="shared" si="412"/>
        <v>0.08</v>
      </c>
      <c r="BF268" s="109" t="str">
        <f t="shared" ref="BF268:BF272" si="413">MID(LEFT(BD268,FIND("–",BD268)-1),FIND("(",BD268)+1,LEN(BD268))</f>
        <v>0.05</v>
      </c>
      <c r="BG268" s="109" t="str">
        <f t="shared" ref="BG268:BG272" si="414">MID(LEFT(BD268,FIND(")",BD268)-1),FIND("–",BD268)+1,LEN(BD268))</f>
        <v>0.16</v>
      </c>
      <c r="BH268" s="109">
        <v>1</v>
      </c>
      <c r="BI268" s="110" t="s">
        <v>22</v>
      </c>
      <c r="CD268" s="160"/>
      <c r="CH268" s="160"/>
      <c r="CV268" s="110"/>
      <c r="CZ268" s="110"/>
    </row>
    <row r="269" spans="1:104" s="109" customFormat="1">
      <c r="A269" s="107" t="s">
        <v>1861</v>
      </c>
      <c r="L269" s="110"/>
      <c r="N269" s="131"/>
      <c r="Z269" s="111"/>
      <c r="AE269" s="110"/>
      <c r="AI269" s="110"/>
      <c r="AJ269" s="109" t="s">
        <v>60</v>
      </c>
      <c r="AK269" s="109" t="s">
        <v>1855</v>
      </c>
      <c r="AL269" s="109">
        <v>3</v>
      </c>
      <c r="AM269" s="170" t="s">
        <v>706</v>
      </c>
      <c r="AN269" s="109" t="s">
        <v>718</v>
      </c>
      <c r="AO269" s="109" t="s">
        <v>1848</v>
      </c>
      <c r="AP269" s="109" t="s">
        <v>1849</v>
      </c>
      <c r="AQ269" s="109" t="s">
        <v>24</v>
      </c>
      <c r="AR269" s="109" t="s">
        <v>23</v>
      </c>
      <c r="AS269" s="109" t="s">
        <v>708</v>
      </c>
      <c r="AT269" s="109" t="s">
        <v>711</v>
      </c>
      <c r="AU269" s="178" t="s">
        <v>1817</v>
      </c>
      <c r="AV269" s="109">
        <v>72</v>
      </c>
      <c r="AW269" s="182">
        <v>83</v>
      </c>
      <c r="AX269" s="109">
        <v>70</v>
      </c>
      <c r="AY269" s="15" t="s">
        <v>1847</v>
      </c>
      <c r="AZ269" s="109" t="str">
        <f t="shared" si="406"/>
        <v>0.01</v>
      </c>
      <c r="BA269" s="109">
        <v>0.01</v>
      </c>
      <c r="BB269" s="109">
        <v>0.01</v>
      </c>
      <c r="BC269" s="109">
        <v>72</v>
      </c>
      <c r="BD269" s="58" t="s">
        <v>710</v>
      </c>
      <c r="BE269" s="109" t="str">
        <f t="shared" si="412"/>
        <v>0.11</v>
      </c>
      <c r="BF269" s="109" t="str">
        <f t="shared" si="413"/>
        <v>0.07</v>
      </c>
      <c r="BG269" s="109" t="str">
        <f t="shared" si="414"/>
        <v>0.16</v>
      </c>
      <c r="BH269" s="109">
        <v>1</v>
      </c>
      <c r="BI269" s="110" t="s">
        <v>22</v>
      </c>
      <c r="CD269" s="160"/>
      <c r="CH269" s="160"/>
      <c r="CV269" s="110"/>
      <c r="CZ269" s="110"/>
    </row>
    <row r="270" spans="1:104" s="109" customFormat="1">
      <c r="A270" s="107" t="s">
        <v>1861</v>
      </c>
      <c r="L270" s="110"/>
      <c r="N270" s="131"/>
      <c r="Z270" s="111"/>
      <c r="AE270" s="110"/>
      <c r="AI270" s="110"/>
      <c r="AJ270" s="109" t="s">
        <v>60</v>
      </c>
      <c r="AK270" s="109" t="s">
        <v>1856</v>
      </c>
      <c r="AL270" s="109">
        <v>4</v>
      </c>
      <c r="AM270" s="170" t="s">
        <v>706</v>
      </c>
      <c r="AN270" s="109" t="s">
        <v>718</v>
      </c>
      <c r="AO270" s="109" t="s">
        <v>1848</v>
      </c>
      <c r="AP270" s="109" t="s">
        <v>1849</v>
      </c>
      <c r="AQ270" s="109" t="s">
        <v>24</v>
      </c>
      <c r="AR270" s="109" t="s">
        <v>23</v>
      </c>
      <c r="AS270" s="109" t="s">
        <v>708</v>
      </c>
      <c r="AT270" s="109" t="s">
        <v>711</v>
      </c>
      <c r="AU270" s="178" t="s">
        <v>849</v>
      </c>
      <c r="AV270" s="109">
        <v>23</v>
      </c>
      <c r="AW270" s="182">
        <v>0</v>
      </c>
      <c r="AX270" s="109">
        <v>30</v>
      </c>
      <c r="AY270" s="15" t="s">
        <v>1847</v>
      </c>
      <c r="AZ270" s="109" t="str">
        <f t="shared" si="406"/>
        <v>0.01</v>
      </c>
      <c r="BA270" s="109">
        <v>0.01</v>
      </c>
      <c r="BB270" s="109">
        <v>0.01</v>
      </c>
      <c r="BC270" s="109">
        <v>23</v>
      </c>
      <c r="BD270" s="15" t="s">
        <v>1847</v>
      </c>
      <c r="BE270" s="109" t="str">
        <f t="shared" si="412"/>
        <v>0.01</v>
      </c>
      <c r="BF270" s="109">
        <v>0.01</v>
      </c>
      <c r="BG270" s="109">
        <v>0.01</v>
      </c>
      <c r="BH270" s="109">
        <v>1</v>
      </c>
      <c r="BI270" s="110" t="s">
        <v>22</v>
      </c>
      <c r="CD270" s="160"/>
      <c r="CH270" s="160"/>
      <c r="CV270" s="110"/>
      <c r="CZ270" s="110"/>
    </row>
    <row r="271" spans="1:104" s="109" customFormat="1">
      <c r="A271" s="107" t="s">
        <v>1861</v>
      </c>
      <c r="L271" s="110"/>
      <c r="N271" s="131"/>
      <c r="Z271" s="111"/>
      <c r="AE271" s="110"/>
      <c r="AI271" s="110"/>
      <c r="AJ271" s="109" t="s">
        <v>60</v>
      </c>
      <c r="AK271" s="109" t="s">
        <v>1857</v>
      </c>
      <c r="AL271" s="109">
        <v>5</v>
      </c>
      <c r="AM271" s="170" t="s">
        <v>706</v>
      </c>
      <c r="AN271" s="109" t="s">
        <v>718</v>
      </c>
      <c r="AO271" s="109" t="s">
        <v>1848</v>
      </c>
      <c r="AP271" s="109" t="s">
        <v>1849</v>
      </c>
      <c r="AQ271" s="109" t="s">
        <v>24</v>
      </c>
      <c r="AR271" s="109" t="s">
        <v>23</v>
      </c>
      <c r="AS271" s="109" t="s">
        <v>708</v>
      </c>
      <c r="AT271" s="109" t="s">
        <v>711</v>
      </c>
      <c r="AU271" s="178" t="s">
        <v>1818</v>
      </c>
      <c r="AV271" s="109">
        <v>53</v>
      </c>
      <c r="AW271" s="182">
        <v>60</v>
      </c>
      <c r="AX271" s="109">
        <v>58</v>
      </c>
      <c r="AY271" s="15" t="s">
        <v>1847</v>
      </c>
      <c r="AZ271" s="109" t="str">
        <f t="shared" si="406"/>
        <v>0.01</v>
      </c>
      <c r="BA271" s="109">
        <v>0.01</v>
      </c>
      <c r="BB271" s="109">
        <v>0.01</v>
      </c>
      <c r="BC271" s="109">
        <v>53</v>
      </c>
      <c r="BD271" s="58" t="s">
        <v>1843</v>
      </c>
      <c r="BE271" s="109" t="str">
        <f t="shared" si="412"/>
        <v>0.09</v>
      </c>
      <c r="BF271" s="109" t="str">
        <f t="shared" si="413"/>
        <v>0.04</v>
      </c>
      <c r="BG271" s="109" t="str">
        <f t="shared" si="414"/>
        <v>0.17</v>
      </c>
      <c r="BH271" s="109">
        <v>1</v>
      </c>
      <c r="BI271" s="110" t="s">
        <v>22</v>
      </c>
      <c r="CD271" s="160"/>
      <c r="CH271" s="160"/>
      <c r="CV271" s="110"/>
      <c r="CZ271" s="110"/>
    </row>
    <row r="272" spans="1:104" s="109" customFormat="1">
      <c r="A272" s="107" t="s">
        <v>1861</v>
      </c>
      <c r="L272" s="110"/>
      <c r="N272" s="131"/>
      <c r="Z272" s="111"/>
      <c r="AE272" s="110"/>
      <c r="AI272" s="110"/>
      <c r="AJ272" s="109" t="s">
        <v>60</v>
      </c>
      <c r="AK272" s="109" t="s">
        <v>1858</v>
      </c>
      <c r="AL272" s="109">
        <v>6</v>
      </c>
      <c r="AM272" s="170" t="s">
        <v>706</v>
      </c>
      <c r="AN272" s="109" t="s">
        <v>718</v>
      </c>
      <c r="AO272" s="109" t="s">
        <v>1848</v>
      </c>
      <c r="AP272" s="109" t="s">
        <v>1849</v>
      </c>
      <c r="AQ272" s="109" t="s">
        <v>24</v>
      </c>
      <c r="AR272" s="109" t="s">
        <v>23</v>
      </c>
      <c r="AS272" s="109" t="s">
        <v>708</v>
      </c>
      <c r="AT272" s="109" t="s">
        <v>711</v>
      </c>
      <c r="AU272" s="178" t="s">
        <v>1819</v>
      </c>
      <c r="AV272" s="109">
        <v>53</v>
      </c>
      <c r="AW272" s="182">
        <v>67</v>
      </c>
      <c r="AX272" s="109">
        <v>64</v>
      </c>
      <c r="AY272" s="15" t="s">
        <v>1847</v>
      </c>
      <c r="AZ272" s="109" t="str">
        <f t="shared" si="406"/>
        <v>0.01</v>
      </c>
      <c r="BA272" s="109">
        <v>0.01</v>
      </c>
      <c r="BB272" s="109">
        <v>0.01</v>
      </c>
      <c r="BC272" s="109">
        <v>54</v>
      </c>
      <c r="BD272" s="58" t="s">
        <v>1844</v>
      </c>
      <c r="BE272" s="109" t="str">
        <f t="shared" si="412"/>
        <v>0.11</v>
      </c>
      <c r="BF272" s="109" t="str">
        <f t="shared" si="413"/>
        <v>0.04</v>
      </c>
      <c r="BG272" s="109" t="str">
        <f t="shared" si="414"/>
        <v>0.15</v>
      </c>
      <c r="BH272" s="109">
        <v>1</v>
      </c>
      <c r="BI272" s="110" t="s">
        <v>22</v>
      </c>
      <c r="CD272" s="160"/>
      <c r="CH272" s="160"/>
      <c r="CV272" s="110"/>
      <c r="CZ272" s="110"/>
    </row>
    <row r="273" spans="1:105" s="109" customFormat="1">
      <c r="A273" s="107" t="s">
        <v>1861</v>
      </c>
      <c r="L273" s="110"/>
      <c r="N273" s="131"/>
      <c r="Z273" s="111"/>
      <c r="AE273" s="110"/>
      <c r="AI273" s="110"/>
      <c r="AJ273" s="109" t="s">
        <v>60</v>
      </c>
      <c r="AK273" s="109" t="s">
        <v>1853</v>
      </c>
      <c r="AL273" s="109">
        <v>1</v>
      </c>
      <c r="AM273" s="170" t="s">
        <v>1829</v>
      </c>
      <c r="AN273" s="109" t="s">
        <v>718</v>
      </c>
      <c r="AO273" s="109" t="s">
        <v>1848</v>
      </c>
      <c r="AP273" s="109" t="s">
        <v>1849</v>
      </c>
      <c r="AQ273" s="109" t="s">
        <v>23</v>
      </c>
      <c r="AR273" s="109" t="s">
        <v>23</v>
      </c>
      <c r="AS273" s="109" t="s">
        <v>708</v>
      </c>
      <c r="AT273" s="109" t="s">
        <v>712</v>
      </c>
      <c r="AU273" s="178" t="s">
        <v>849</v>
      </c>
      <c r="AV273" s="109">
        <v>37</v>
      </c>
      <c r="AW273" s="182">
        <v>0</v>
      </c>
      <c r="AX273" s="109">
        <v>37</v>
      </c>
      <c r="AY273" s="15" t="s">
        <v>1847</v>
      </c>
      <c r="AZ273" s="109" t="str">
        <f t="shared" ref="AZ273:AZ275" si="415">LEFT(AY273,FIND(" ", AY273)-1)</f>
        <v>0.01</v>
      </c>
      <c r="BA273" s="109">
        <v>0.01</v>
      </c>
      <c r="BB273" s="109">
        <v>0.01</v>
      </c>
      <c r="BC273" s="109">
        <v>37</v>
      </c>
      <c r="BD273" s="15" t="s">
        <v>1847</v>
      </c>
      <c r="BE273" s="109" t="str">
        <f t="shared" ref="BE273" si="416">LEFT(BD273,FIND(" ", BD273)-1)</f>
        <v>0.01</v>
      </c>
      <c r="BF273" s="109">
        <v>0.01</v>
      </c>
      <c r="BG273" s="109">
        <v>0.01</v>
      </c>
      <c r="BH273" s="109">
        <v>1</v>
      </c>
      <c r="BI273" s="110" t="s">
        <v>22</v>
      </c>
      <c r="CD273" s="160"/>
      <c r="CH273" s="160"/>
      <c r="CV273" s="110"/>
      <c r="CZ273" s="110"/>
    </row>
    <row r="274" spans="1:105" s="109" customFormat="1">
      <c r="A274" s="107" t="s">
        <v>1861</v>
      </c>
      <c r="L274" s="110"/>
      <c r="N274" s="131"/>
      <c r="Z274" s="111"/>
      <c r="AE274" s="110"/>
      <c r="AI274" s="110"/>
      <c r="AJ274" s="109" t="s">
        <v>60</v>
      </c>
      <c r="AK274" s="109" t="s">
        <v>1854</v>
      </c>
      <c r="AL274" s="109">
        <v>2</v>
      </c>
      <c r="AM274" s="170" t="s">
        <v>1829</v>
      </c>
      <c r="AN274" s="109" t="s">
        <v>718</v>
      </c>
      <c r="AO274" s="109" t="s">
        <v>1848</v>
      </c>
      <c r="AP274" s="109" t="s">
        <v>1849</v>
      </c>
      <c r="AQ274" s="109" t="s">
        <v>23</v>
      </c>
      <c r="AR274" s="109" t="s">
        <v>23</v>
      </c>
      <c r="AS274" s="109" t="s">
        <v>708</v>
      </c>
      <c r="AT274" s="109" t="s">
        <v>712</v>
      </c>
      <c r="AU274" s="178" t="s">
        <v>1795</v>
      </c>
      <c r="AV274" s="109">
        <v>72</v>
      </c>
      <c r="AW274" s="182">
        <v>1</v>
      </c>
      <c r="AX274" s="109">
        <v>71</v>
      </c>
      <c r="AY274" s="15" t="s">
        <v>1847</v>
      </c>
      <c r="AZ274" s="109" t="str">
        <f t="shared" si="415"/>
        <v>0.01</v>
      </c>
      <c r="BA274" s="109">
        <v>0.01</v>
      </c>
      <c r="BB274" s="109">
        <v>0.01</v>
      </c>
      <c r="BC274" s="109">
        <v>72</v>
      </c>
      <c r="BD274" s="15" t="s">
        <v>1847</v>
      </c>
      <c r="BE274" s="109" t="str">
        <f t="shared" ref="BE274:BE277" si="417">LEFT(BD274,FIND(" ", BD274)-1)</f>
        <v>0.01</v>
      </c>
      <c r="BF274" s="109">
        <v>0.01</v>
      </c>
      <c r="BG274" s="109">
        <v>0.01</v>
      </c>
      <c r="BH274" s="109">
        <v>1</v>
      </c>
      <c r="BI274" s="110" t="s">
        <v>22</v>
      </c>
      <c r="CD274" s="160"/>
      <c r="CH274" s="160"/>
      <c r="CV274" s="110"/>
      <c r="CZ274" s="110"/>
    </row>
    <row r="275" spans="1:105" s="109" customFormat="1">
      <c r="A275" s="107" t="s">
        <v>1861</v>
      </c>
      <c r="L275" s="110"/>
      <c r="N275" s="131"/>
      <c r="Z275" s="111"/>
      <c r="AE275" s="110"/>
      <c r="AI275" s="110"/>
      <c r="AJ275" s="109" t="s">
        <v>60</v>
      </c>
      <c r="AK275" s="109" t="s">
        <v>1855</v>
      </c>
      <c r="AL275" s="109">
        <v>3</v>
      </c>
      <c r="AM275" s="170" t="s">
        <v>1829</v>
      </c>
      <c r="AN275" s="109" t="s">
        <v>718</v>
      </c>
      <c r="AO275" s="109" t="s">
        <v>1848</v>
      </c>
      <c r="AP275" s="109" t="s">
        <v>1849</v>
      </c>
      <c r="AQ275" s="109" t="s">
        <v>23</v>
      </c>
      <c r="AR275" s="109" t="s">
        <v>23</v>
      </c>
      <c r="AS275" s="109" t="s">
        <v>708</v>
      </c>
      <c r="AT275" s="109" t="s">
        <v>712</v>
      </c>
      <c r="AU275" s="178" t="s">
        <v>849</v>
      </c>
      <c r="AV275" s="109">
        <v>72</v>
      </c>
      <c r="AW275" s="182">
        <v>0</v>
      </c>
      <c r="AX275" s="109">
        <v>70</v>
      </c>
      <c r="AY275" s="15" t="s">
        <v>1847</v>
      </c>
      <c r="AZ275" s="109" t="str">
        <f t="shared" si="415"/>
        <v>0.01</v>
      </c>
      <c r="BA275" s="109">
        <v>0.01</v>
      </c>
      <c r="BB275" s="109">
        <v>0.01</v>
      </c>
      <c r="BC275" s="109">
        <v>72</v>
      </c>
      <c r="BD275" s="15" t="s">
        <v>1847</v>
      </c>
      <c r="BE275" s="109" t="str">
        <f t="shared" si="417"/>
        <v>0.01</v>
      </c>
      <c r="BF275" s="109">
        <v>0.01</v>
      </c>
      <c r="BG275" s="109">
        <v>0.01</v>
      </c>
      <c r="BH275" s="109">
        <v>1</v>
      </c>
      <c r="BI275" s="110" t="s">
        <v>22</v>
      </c>
      <c r="CD275" s="160"/>
      <c r="CH275" s="160"/>
      <c r="CV275" s="110"/>
      <c r="CZ275" s="110"/>
    </row>
    <row r="276" spans="1:105" s="109" customFormat="1">
      <c r="A276" s="107" t="s">
        <v>1861</v>
      </c>
      <c r="L276" s="110"/>
      <c r="N276" s="131"/>
      <c r="Z276" s="111"/>
      <c r="AE276" s="110"/>
      <c r="AI276" s="110"/>
      <c r="AJ276" s="109" t="s">
        <v>60</v>
      </c>
      <c r="AK276" s="109" t="s">
        <v>1856</v>
      </c>
      <c r="AL276" s="109">
        <v>4</v>
      </c>
      <c r="AM276" s="170" t="s">
        <v>1829</v>
      </c>
      <c r="AN276" s="109" t="s">
        <v>718</v>
      </c>
      <c r="AO276" s="109" t="s">
        <v>1848</v>
      </c>
      <c r="AP276" s="109" t="s">
        <v>1849</v>
      </c>
      <c r="AQ276" s="109" t="s">
        <v>23</v>
      </c>
      <c r="AR276" s="109" t="s">
        <v>23</v>
      </c>
      <c r="AS276" s="109" t="s">
        <v>708</v>
      </c>
      <c r="AT276" s="109" t="s">
        <v>712</v>
      </c>
      <c r="AU276" s="178" t="s">
        <v>849</v>
      </c>
      <c r="AV276" s="109">
        <v>23</v>
      </c>
      <c r="AW276" s="182">
        <v>0</v>
      </c>
      <c r="AX276" s="109">
        <v>30</v>
      </c>
      <c r="AY276" s="15" t="s">
        <v>1847</v>
      </c>
      <c r="AZ276" s="109" t="str">
        <f t="shared" ref="AZ276:AZ278" si="418">LEFT(AY276,FIND(" ", AY276)-1)</f>
        <v>0.01</v>
      </c>
      <c r="BA276" s="109">
        <v>0.01</v>
      </c>
      <c r="BB276" s="109">
        <v>0.01</v>
      </c>
      <c r="BC276" s="109">
        <v>23</v>
      </c>
      <c r="BD276" s="15" t="s">
        <v>1847</v>
      </c>
      <c r="BE276" s="109" t="str">
        <f t="shared" si="417"/>
        <v>0.01</v>
      </c>
      <c r="BF276" s="109">
        <v>0.01</v>
      </c>
      <c r="BG276" s="109">
        <v>0.01</v>
      </c>
      <c r="BH276" s="109">
        <v>1</v>
      </c>
      <c r="BI276" s="110" t="s">
        <v>22</v>
      </c>
      <c r="CD276" s="160"/>
      <c r="CH276" s="160"/>
      <c r="CV276" s="110"/>
      <c r="CZ276" s="110"/>
    </row>
    <row r="277" spans="1:105" s="109" customFormat="1">
      <c r="A277" s="107" t="s">
        <v>1861</v>
      </c>
      <c r="L277" s="110"/>
      <c r="N277" s="131"/>
      <c r="Z277" s="111"/>
      <c r="AE277" s="110"/>
      <c r="AI277" s="110"/>
      <c r="AJ277" s="109" t="s">
        <v>60</v>
      </c>
      <c r="AK277" s="109" t="s">
        <v>1857</v>
      </c>
      <c r="AL277" s="109">
        <v>5</v>
      </c>
      <c r="AM277" s="170" t="s">
        <v>1829</v>
      </c>
      <c r="AN277" s="109" t="s">
        <v>718</v>
      </c>
      <c r="AO277" s="109" t="s">
        <v>1848</v>
      </c>
      <c r="AP277" s="109" t="s">
        <v>1849</v>
      </c>
      <c r="AQ277" s="109" t="s">
        <v>23</v>
      </c>
      <c r="AR277" s="109" t="s">
        <v>23</v>
      </c>
      <c r="AS277" s="109" t="s">
        <v>708</v>
      </c>
      <c r="AT277" s="109" t="s">
        <v>712</v>
      </c>
      <c r="AU277" s="178" t="s">
        <v>849</v>
      </c>
      <c r="AV277" s="109">
        <v>54</v>
      </c>
      <c r="AW277" s="182">
        <v>0</v>
      </c>
      <c r="AX277" s="109">
        <v>58</v>
      </c>
      <c r="AY277" s="15" t="s">
        <v>1847</v>
      </c>
      <c r="AZ277" s="109" t="str">
        <f t="shared" si="418"/>
        <v>0.01</v>
      </c>
      <c r="BA277" s="109">
        <v>0.01</v>
      </c>
      <c r="BB277" s="109">
        <v>0.01</v>
      </c>
      <c r="BC277" s="109">
        <v>53</v>
      </c>
      <c r="BD277" s="15" t="s">
        <v>1847</v>
      </c>
      <c r="BE277" s="109" t="str">
        <f t="shared" si="417"/>
        <v>0.01</v>
      </c>
      <c r="BF277" s="109">
        <v>0.01</v>
      </c>
      <c r="BG277" s="109">
        <v>0.01</v>
      </c>
      <c r="BH277" s="109">
        <v>1</v>
      </c>
      <c r="BI277" s="110" t="s">
        <v>22</v>
      </c>
      <c r="CD277" s="160"/>
      <c r="CH277" s="160"/>
      <c r="CV277" s="110"/>
      <c r="CZ277" s="110"/>
    </row>
    <row r="278" spans="1:105" s="109" customFormat="1">
      <c r="A278" s="107" t="s">
        <v>1861</v>
      </c>
      <c r="L278" s="110"/>
      <c r="N278" s="131"/>
      <c r="Z278" s="111"/>
      <c r="AE278" s="110"/>
      <c r="AI278" s="110"/>
      <c r="AJ278" s="109" t="s">
        <v>60</v>
      </c>
      <c r="AK278" s="109" t="s">
        <v>1858</v>
      </c>
      <c r="AL278" s="109">
        <v>6</v>
      </c>
      <c r="AM278" s="170" t="s">
        <v>1829</v>
      </c>
      <c r="AN278" s="109" t="s">
        <v>718</v>
      </c>
      <c r="AO278" s="109" t="s">
        <v>1848</v>
      </c>
      <c r="AP278" s="109" t="s">
        <v>1849</v>
      </c>
      <c r="AQ278" s="109" t="s">
        <v>23</v>
      </c>
      <c r="AR278" s="109" t="s">
        <v>23</v>
      </c>
      <c r="AS278" s="109" t="s">
        <v>708</v>
      </c>
      <c r="AT278" s="109" t="s">
        <v>712</v>
      </c>
      <c r="AU278" s="178" t="s">
        <v>1820</v>
      </c>
      <c r="AV278" s="109">
        <v>54</v>
      </c>
      <c r="AW278" s="182">
        <v>2</v>
      </c>
      <c r="AX278" s="109">
        <v>64</v>
      </c>
      <c r="AY278" s="15" t="s">
        <v>1847</v>
      </c>
      <c r="AZ278" s="109" t="str">
        <f t="shared" si="418"/>
        <v>0.01</v>
      </c>
      <c r="BA278" s="109">
        <v>0.01</v>
      </c>
      <c r="BB278" s="109">
        <v>0.01</v>
      </c>
      <c r="BC278" s="109">
        <v>54</v>
      </c>
      <c r="BD278" s="15" t="s">
        <v>1847</v>
      </c>
      <c r="BE278" s="109" t="str">
        <f>LEFT(BD278,FIND(" ", BD278)-1)</f>
        <v>0.01</v>
      </c>
      <c r="BF278" s="109">
        <v>0.01</v>
      </c>
      <c r="BG278" s="109">
        <v>0.01</v>
      </c>
      <c r="BH278" s="109">
        <v>1</v>
      </c>
      <c r="BI278" s="110" t="s">
        <v>22</v>
      </c>
      <c r="CD278" s="160"/>
      <c r="CH278" s="160"/>
      <c r="CV278" s="110"/>
      <c r="CZ278" s="110"/>
    </row>
    <row r="279" spans="1:105" s="109" customFormat="1">
      <c r="A279" s="107" t="s">
        <v>1861</v>
      </c>
      <c r="L279" s="110"/>
      <c r="N279" s="131"/>
      <c r="Z279" s="111"/>
      <c r="AE279" s="110"/>
      <c r="AI279" s="110"/>
      <c r="AJ279" s="109" t="s">
        <v>60</v>
      </c>
      <c r="AK279" s="109" t="s">
        <v>1853</v>
      </c>
      <c r="AL279" s="109">
        <v>1</v>
      </c>
      <c r="AM279" s="170" t="s">
        <v>707</v>
      </c>
      <c r="AN279" s="109" t="s">
        <v>718</v>
      </c>
      <c r="AO279" s="109" t="s">
        <v>1848</v>
      </c>
      <c r="AP279" s="109" t="s">
        <v>1849</v>
      </c>
      <c r="AQ279" s="109" t="s">
        <v>23</v>
      </c>
      <c r="AR279" s="109" t="s">
        <v>23</v>
      </c>
      <c r="AS279" s="109" t="s">
        <v>708</v>
      </c>
      <c r="AT279" s="109" t="s">
        <v>715</v>
      </c>
      <c r="AU279" s="178" t="s">
        <v>849</v>
      </c>
      <c r="AV279" s="109">
        <v>37</v>
      </c>
      <c r="AW279" s="182">
        <v>0</v>
      </c>
      <c r="AX279" s="109">
        <v>37</v>
      </c>
      <c r="AY279" s="15" t="s">
        <v>1847</v>
      </c>
      <c r="AZ279" s="109" t="str">
        <f t="shared" ref="AZ279:AZ281" si="419">LEFT(AY279,FIND(" ", AY279)-1)</f>
        <v>0.01</v>
      </c>
      <c r="BA279" s="109">
        <v>0.01</v>
      </c>
      <c r="BB279" s="109">
        <v>0.01</v>
      </c>
      <c r="BC279" s="109">
        <v>37</v>
      </c>
      <c r="BD279" s="15" t="s">
        <v>1847</v>
      </c>
      <c r="BE279" s="109" t="str">
        <f>LEFT(BD279,FIND(" ", BD279)-1)</f>
        <v>0.01</v>
      </c>
      <c r="BF279" s="109">
        <v>0.01</v>
      </c>
      <c r="BG279" s="109">
        <v>0.01</v>
      </c>
      <c r="BH279" s="109">
        <v>1</v>
      </c>
      <c r="BI279" s="110" t="s">
        <v>22</v>
      </c>
      <c r="CD279" s="160"/>
      <c r="CH279" s="160"/>
      <c r="CV279" s="110"/>
      <c r="CZ279" s="110"/>
    </row>
    <row r="280" spans="1:105" s="109" customFormat="1">
      <c r="A280" s="107" t="s">
        <v>1861</v>
      </c>
      <c r="L280" s="110"/>
      <c r="N280" s="131"/>
      <c r="Z280" s="111"/>
      <c r="AE280" s="110"/>
      <c r="AI280" s="110"/>
      <c r="AJ280" s="109" t="s">
        <v>60</v>
      </c>
      <c r="AK280" s="109" t="s">
        <v>1854</v>
      </c>
      <c r="AL280" s="109">
        <v>2</v>
      </c>
      <c r="AM280" s="170" t="s">
        <v>707</v>
      </c>
      <c r="AN280" s="109" t="s">
        <v>718</v>
      </c>
      <c r="AO280" s="109" t="s">
        <v>1848</v>
      </c>
      <c r="AP280" s="109" t="s">
        <v>1849</v>
      </c>
      <c r="AQ280" s="109" t="s">
        <v>23</v>
      </c>
      <c r="AR280" s="109" t="s">
        <v>23</v>
      </c>
      <c r="AS280" s="109" t="s">
        <v>708</v>
      </c>
      <c r="AT280" s="109" t="s">
        <v>715</v>
      </c>
      <c r="AU280" s="178" t="s">
        <v>1821</v>
      </c>
      <c r="AV280" s="109">
        <v>72</v>
      </c>
      <c r="AW280" s="182">
        <v>51</v>
      </c>
      <c r="AX280" s="109">
        <v>71</v>
      </c>
      <c r="AY280" s="15" t="s">
        <v>1847</v>
      </c>
      <c r="AZ280" s="109" t="str">
        <f t="shared" si="419"/>
        <v>0.01</v>
      </c>
      <c r="BA280" s="109">
        <v>0.01</v>
      </c>
      <c r="BB280" s="109">
        <v>0.01</v>
      </c>
      <c r="BC280" s="109">
        <v>72</v>
      </c>
      <c r="BD280" s="58" t="s">
        <v>713</v>
      </c>
      <c r="BE280" s="109" t="str">
        <f t="shared" ref="BE280:BE281" si="420">LEFT(BD280,FIND(" ", BD280)-1)</f>
        <v>0.07</v>
      </c>
      <c r="BF280" s="109" t="str">
        <f t="shared" ref="BF280:BF281" si="421">MID(LEFT(BD280,FIND("–",BD280)-1),FIND("(",BD280)+1,LEN(BD280))</f>
        <v>0.03</v>
      </c>
      <c r="BG280" s="109" t="str">
        <f t="shared" ref="BG280:BG281" si="422">MID(LEFT(BD280,FIND(")",BD280)-1),FIND("–",BD280)+1,LEN(BD280))</f>
        <v>0.19</v>
      </c>
      <c r="BH280" s="109">
        <v>1</v>
      </c>
      <c r="BI280" s="110" t="s">
        <v>22</v>
      </c>
      <c r="CD280" s="160"/>
      <c r="CH280" s="160"/>
      <c r="CV280" s="110"/>
      <c r="CZ280" s="110"/>
    </row>
    <row r="281" spans="1:105" s="109" customFormat="1">
      <c r="A281" s="107" t="s">
        <v>1861</v>
      </c>
      <c r="L281" s="110"/>
      <c r="N281" s="131"/>
      <c r="Z281" s="111"/>
      <c r="AE281" s="110"/>
      <c r="AI281" s="110"/>
      <c r="AJ281" s="109" t="s">
        <v>60</v>
      </c>
      <c r="AK281" s="109" t="s">
        <v>1855</v>
      </c>
      <c r="AL281" s="109">
        <v>3</v>
      </c>
      <c r="AM281" s="170" t="s">
        <v>707</v>
      </c>
      <c r="AN281" s="109" t="s">
        <v>718</v>
      </c>
      <c r="AO281" s="109" t="s">
        <v>1848</v>
      </c>
      <c r="AP281" s="109" t="s">
        <v>1849</v>
      </c>
      <c r="AQ281" s="109" t="s">
        <v>23</v>
      </c>
      <c r="AR281" s="109" t="s">
        <v>23</v>
      </c>
      <c r="AS281" s="109" t="s">
        <v>708</v>
      </c>
      <c r="AT281" s="109" t="s">
        <v>715</v>
      </c>
      <c r="AU281" s="178" t="s">
        <v>1822</v>
      </c>
      <c r="AV281" s="109">
        <v>72</v>
      </c>
      <c r="AW281" s="182">
        <v>64</v>
      </c>
      <c r="AX281" s="109">
        <v>70</v>
      </c>
      <c r="AY281" s="15" t="s">
        <v>1847</v>
      </c>
      <c r="AZ281" s="109" t="str">
        <f t="shared" si="419"/>
        <v>0.01</v>
      </c>
      <c r="BA281" s="109">
        <v>0.01</v>
      </c>
      <c r="BB281" s="109">
        <v>0.01</v>
      </c>
      <c r="BC281" s="109">
        <v>72</v>
      </c>
      <c r="BD281" s="58" t="s">
        <v>714</v>
      </c>
      <c r="BE281" s="109" t="str">
        <f t="shared" si="420"/>
        <v>0.09</v>
      </c>
      <c r="BF281" s="109" t="str">
        <f t="shared" si="421"/>
        <v>0.05</v>
      </c>
      <c r="BG281" s="109" t="str">
        <f t="shared" si="422"/>
        <v>0.19</v>
      </c>
      <c r="BH281" s="109">
        <v>1</v>
      </c>
      <c r="BI281" s="110" t="s">
        <v>22</v>
      </c>
      <c r="CD281" s="160"/>
      <c r="CH281" s="160"/>
      <c r="CV281" s="110"/>
      <c r="CZ281" s="110"/>
    </row>
    <row r="282" spans="1:105" s="109" customFormat="1">
      <c r="A282" s="107" t="s">
        <v>1861</v>
      </c>
      <c r="L282" s="110"/>
      <c r="N282" s="131"/>
      <c r="Z282" s="111"/>
      <c r="AE282" s="110"/>
      <c r="AI282" s="110"/>
      <c r="AJ282" s="109" t="s">
        <v>60</v>
      </c>
      <c r="AK282" s="109" t="s">
        <v>1856</v>
      </c>
      <c r="AL282" s="109">
        <v>4</v>
      </c>
      <c r="AM282" s="170" t="s">
        <v>707</v>
      </c>
      <c r="AN282" s="109" t="s">
        <v>718</v>
      </c>
      <c r="AO282" s="109" t="s">
        <v>1848</v>
      </c>
      <c r="AP282" s="109" t="s">
        <v>1849</v>
      </c>
      <c r="AQ282" s="109" t="s">
        <v>23</v>
      </c>
      <c r="AR282" s="109" t="s">
        <v>23</v>
      </c>
      <c r="AS282" s="109" t="s">
        <v>708</v>
      </c>
      <c r="AT282" s="109" t="s">
        <v>715</v>
      </c>
      <c r="AU282" s="178" t="s">
        <v>849</v>
      </c>
      <c r="AV282" s="109">
        <v>21</v>
      </c>
      <c r="AW282" s="182">
        <v>0</v>
      </c>
      <c r="AX282" s="109">
        <v>27</v>
      </c>
      <c r="AY282" s="15" t="s">
        <v>1847</v>
      </c>
      <c r="AZ282" s="109" t="str">
        <f t="shared" ref="AZ282:AZ284" si="423">LEFT(AY282,FIND(" ", AY282)-1)</f>
        <v>0.01</v>
      </c>
      <c r="BA282" s="109">
        <v>0.01</v>
      </c>
      <c r="BB282" s="109">
        <v>0.01</v>
      </c>
      <c r="BC282" s="109">
        <v>21</v>
      </c>
      <c r="BD282" s="15" t="s">
        <v>1847</v>
      </c>
      <c r="BE282" s="109" t="str">
        <f t="shared" ref="BE282" si="424">LEFT(BD282,FIND(" ", BD282)-1)</f>
        <v>0.01</v>
      </c>
      <c r="BF282" s="109">
        <v>0.01</v>
      </c>
      <c r="BG282" s="109">
        <v>0.01</v>
      </c>
      <c r="BH282" s="109">
        <v>1</v>
      </c>
      <c r="BI282" s="110" t="s">
        <v>22</v>
      </c>
      <c r="CD282" s="160"/>
      <c r="CH282" s="160"/>
      <c r="CV282" s="110"/>
      <c r="CZ282" s="110"/>
    </row>
    <row r="283" spans="1:105" s="109" customFormat="1">
      <c r="A283" s="107" t="s">
        <v>1861</v>
      </c>
      <c r="L283" s="110"/>
      <c r="N283" s="131"/>
      <c r="Z283" s="111"/>
      <c r="AE283" s="110"/>
      <c r="AI283" s="110"/>
      <c r="AJ283" s="109" t="s">
        <v>60</v>
      </c>
      <c r="AK283" s="109" t="s">
        <v>1857</v>
      </c>
      <c r="AL283" s="109">
        <v>5</v>
      </c>
      <c r="AM283" s="170" t="s">
        <v>707</v>
      </c>
      <c r="AN283" s="109" t="s">
        <v>718</v>
      </c>
      <c r="AO283" s="109" t="s">
        <v>1848</v>
      </c>
      <c r="AP283" s="109" t="s">
        <v>1849</v>
      </c>
      <c r="AQ283" s="109" t="s">
        <v>23</v>
      </c>
      <c r="AR283" s="109" t="s">
        <v>23</v>
      </c>
      <c r="AS283" s="109" t="s">
        <v>708</v>
      </c>
      <c r="AT283" s="109" t="s">
        <v>715</v>
      </c>
      <c r="AU283" s="178" t="s">
        <v>1823</v>
      </c>
      <c r="AV283" s="109">
        <v>50</v>
      </c>
      <c r="AW283" s="182">
        <v>36</v>
      </c>
      <c r="AX283" s="109">
        <v>55</v>
      </c>
      <c r="AY283" s="15" t="s">
        <v>1847</v>
      </c>
      <c r="AZ283" s="109" t="str">
        <f t="shared" si="423"/>
        <v>0.01</v>
      </c>
      <c r="BA283" s="109">
        <v>0.01</v>
      </c>
      <c r="BB283" s="109">
        <v>0.01</v>
      </c>
      <c r="BC283" s="109">
        <v>50</v>
      </c>
      <c r="BD283" s="58" t="s">
        <v>1845</v>
      </c>
      <c r="BE283" s="109" t="str">
        <f t="shared" ref="BE283:BE284" si="425">LEFT(BD283,FIND(" ", BD283)-1)</f>
        <v>0.06</v>
      </c>
      <c r="BF283" s="109" t="str">
        <f t="shared" ref="BF283:BF284" si="426">MID(LEFT(BD283,FIND("–",BD283)-1),FIND("(",BD283)+1,LEN(BD283))</f>
        <v>0.02</v>
      </c>
      <c r="BG283" s="109" t="str">
        <f t="shared" ref="BG283:BG284" si="427">MID(LEFT(BD283,FIND(")",BD283)-1),FIND("–",BD283)+1,LEN(BD283))</f>
        <v>0.12</v>
      </c>
      <c r="BH283" s="109">
        <v>1</v>
      </c>
      <c r="BI283" s="110" t="s">
        <v>22</v>
      </c>
      <c r="CD283" s="160"/>
      <c r="CH283" s="160"/>
      <c r="CV283" s="110"/>
      <c r="CZ283" s="110"/>
    </row>
    <row r="284" spans="1:105" s="109" customFormat="1">
      <c r="A284" s="107" t="s">
        <v>1861</v>
      </c>
      <c r="L284" s="110"/>
      <c r="N284" s="131"/>
      <c r="Z284" s="111"/>
      <c r="AE284" s="110"/>
      <c r="AI284" s="110"/>
      <c r="AJ284" s="109" t="s">
        <v>60</v>
      </c>
      <c r="AK284" s="109" t="s">
        <v>1858</v>
      </c>
      <c r="AL284" s="109">
        <v>6</v>
      </c>
      <c r="AM284" s="170" t="s">
        <v>707</v>
      </c>
      <c r="AN284" s="109" t="s">
        <v>718</v>
      </c>
      <c r="AO284" s="109" t="s">
        <v>1848</v>
      </c>
      <c r="AP284" s="109" t="s">
        <v>1849</v>
      </c>
      <c r="AQ284" s="109" t="s">
        <v>23</v>
      </c>
      <c r="AR284" s="109" t="s">
        <v>23</v>
      </c>
      <c r="AS284" s="109" t="s">
        <v>708</v>
      </c>
      <c r="AT284" s="109" t="s">
        <v>715</v>
      </c>
      <c r="AU284" s="178" t="s">
        <v>1824</v>
      </c>
      <c r="AV284" s="109">
        <v>51</v>
      </c>
      <c r="AW284" s="182">
        <v>24</v>
      </c>
      <c r="AX284" s="109">
        <v>61</v>
      </c>
      <c r="AY284" s="15" t="s">
        <v>1847</v>
      </c>
      <c r="AZ284" s="109" t="str">
        <f t="shared" si="423"/>
        <v>0.01</v>
      </c>
      <c r="BA284" s="109">
        <v>0.01</v>
      </c>
      <c r="BB284" s="109">
        <v>0.01</v>
      </c>
      <c r="BC284" s="109">
        <v>51</v>
      </c>
      <c r="BD284" s="58" t="s">
        <v>1846</v>
      </c>
      <c r="BE284" s="109" t="str">
        <f t="shared" si="425"/>
        <v>0.02</v>
      </c>
      <c r="BF284" s="109" t="str">
        <f t="shared" si="426"/>
        <v>0.01</v>
      </c>
      <c r="BG284" s="109" t="str">
        <f t="shared" si="427"/>
        <v>0.08</v>
      </c>
      <c r="BH284" s="109">
        <v>1</v>
      </c>
      <c r="BI284" s="110" t="s">
        <v>22</v>
      </c>
      <c r="CD284" s="160"/>
      <c r="CH284" s="160"/>
      <c r="CV284" s="110"/>
      <c r="CZ284" s="110"/>
    </row>
    <row r="285" spans="1:105" s="44" customFormat="1">
      <c r="L285" s="45"/>
      <c r="N285" s="127"/>
      <c r="Z285" s="64"/>
      <c r="AE285" s="45"/>
      <c r="AI285" s="45"/>
      <c r="AU285" s="85"/>
      <c r="BI285" s="45"/>
      <c r="CD285" s="157"/>
      <c r="CH285" s="157"/>
      <c r="CV285" s="45"/>
      <c r="CZ285" s="45"/>
    </row>
    <row r="286" spans="1:105" s="94" customFormat="1" ht="16" customHeight="1">
      <c r="A286" s="94" t="s">
        <v>2032</v>
      </c>
      <c r="B286" s="94" t="s">
        <v>118</v>
      </c>
      <c r="C286" s="94" t="s">
        <v>2</v>
      </c>
      <c r="D286" s="94" t="s">
        <v>729</v>
      </c>
      <c r="E286" s="94" t="s">
        <v>10</v>
      </c>
      <c r="F286" s="94" t="s">
        <v>9</v>
      </c>
      <c r="G286" s="94" t="s">
        <v>12</v>
      </c>
      <c r="H286" s="104" t="s">
        <v>107</v>
      </c>
      <c r="I286" s="94" t="s">
        <v>785</v>
      </c>
      <c r="J286" s="104" t="s">
        <v>111</v>
      </c>
      <c r="K286" s="94" t="s">
        <v>39</v>
      </c>
      <c r="L286" s="96">
        <v>44026</v>
      </c>
      <c r="M286" s="94" t="s">
        <v>626</v>
      </c>
      <c r="N286" s="126">
        <v>43906</v>
      </c>
      <c r="O286" s="94" t="s">
        <v>24</v>
      </c>
      <c r="P286" s="94" t="s">
        <v>24</v>
      </c>
      <c r="Q286" s="94" t="s">
        <v>137</v>
      </c>
      <c r="R286" s="94" t="s">
        <v>45</v>
      </c>
      <c r="S286" s="94" t="s">
        <v>48</v>
      </c>
      <c r="T286" s="94" t="s">
        <v>23</v>
      </c>
      <c r="U286" s="94" t="s">
        <v>23</v>
      </c>
      <c r="V286" s="94">
        <v>45</v>
      </c>
      <c r="W286" s="94" t="s">
        <v>23</v>
      </c>
      <c r="X286" s="94" t="s">
        <v>135</v>
      </c>
      <c r="Y286" s="94" t="s">
        <v>445</v>
      </c>
      <c r="Z286" s="98" t="s">
        <v>71</v>
      </c>
      <c r="AA286" s="94" t="s">
        <v>3</v>
      </c>
      <c r="AB286" s="94" t="s">
        <v>568</v>
      </c>
      <c r="AC286" s="94" t="s">
        <v>127</v>
      </c>
      <c r="AD286" s="94" t="s">
        <v>1322</v>
      </c>
      <c r="AE286" s="98" t="s">
        <v>26</v>
      </c>
      <c r="AF286" s="94" t="s">
        <v>137</v>
      </c>
      <c r="AG286" s="118" t="s">
        <v>1005</v>
      </c>
      <c r="AH286" s="118" t="s">
        <v>1010</v>
      </c>
      <c r="AI286" s="119" t="s">
        <v>22</v>
      </c>
      <c r="AJ286" s="94" t="s">
        <v>27</v>
      </c>
      <c r="AK286" s="94" t="s">
        <v>43</v>
      </c>
      <c r="AL286" s="94">
        <v>1</v>
      </c>
      <c r="AM286" s="94" t="s">
        <v>343</v>
      </c>
      <c r="AN286" s="94" t="s">
        <v>44</v>
      </c>
      <c r="AO286" s="94" t="s">
        <v>78</v>
      </c>
      <c r="AP286" s="94" t="s">
        <v>949</v>
      </c>
      <c r="AQ286" s="94" t="s">
        <v>23</v>
      </c>
      <c r="AR286" s="94" t="s">
        <v>23</v>
      </c>
      <c r="AS286" s="94" t="s">
        <v>844</v>
      </c>
      <c r="AT286" s="94" t="s">
        <v>62</v>
      </c>
      <c r="AU286" s="100" t="s">
        <v>140</v>
      </c>
      <c r="AV286" s="94" t="str">
        <f t="shared" ref="AV286" si="428">MID(LEFT(AU286,FIND(" (",AU286)-1),FIND("/",AU286)+1,LEN(AU286))</f>
        <v>13</v>
      </c>
      <c r="AW286" s="94" t="str">
        <f t="shared" ref="AW286:AW294" si="429">MID(LEFT(AU286,FIND("%",AU286)-1),FIND("(",AU286)+1,LEN(AU286))</f>
        <v>100</v>
      </c>
      <c r="AX286" s="94">
        <v>15</v>
      </c>
      <c r="AY286" s="102" t="s">
        <v>138</v>
      </c>
      <c r="AZ286" s="94" t="str">
        <f>LEFT(AY286,FIND(" ", AY286)-1)</f>
        <v>116</v>
      </c>
      <c r="BA286" s="94" t="str">
        <f>MID(LEFT(AY286,FIND("–",AY286)-1),FIND("(",AY286)+1,LEN(AY286))</f>
        <v>72</v>
      </c>
      <c r="BB286" s="94" t="str">
        <f>MID(LEFT(AY286,FIND(")",AY286)-1),FIND("–",AY286)+1,LEN(AY286))</f>
        <v>187</v>
      </c>
      <c r="BC286" s="94">
        <v>13</v>
      </c>
      <c r="BD286" s="102" t="s">
        <v>58</v>
      </c>
      <c r="BE286" s="120" t="str">
        <f>LEFT(BD286,FIND(" ", BD286)-1)</f>
        <v>299,751</v>
      </c>
      <c r="BF286" s="120" t="str">
        <f>MID(LEFT(BD286,FIND("–",BD286)-1),FIND("(",BD286)+1,LEN(BD286))</f>
        <v>206,071</v>
      </c>
      <c r="BG286" s="120" t="str">
        <f>MID(LEFT(BD286,FIND(")",BD286)-1),FIND("–",BD286)+1,LEN(BD286))</f>
        <v>436,020</v>
      </c>
      <c r="BH286" s="121" t="s">
        <v>22</v>
      </c>
      <c r="BI286" s="122" t="s">
        <v>402</v>
      </c>
      <c r="BJ286" s="94" t="s">
        <v>26</v>
      </c>
      <c r="BK286" s="94" t="s">
        <v>22</v>
      </c>
      <c r="BL286" s="94" t="s">
        <v>22</v>
      </c>
      <c r="BM286" s="94" t="s">
        <v>22</v>
      </c>
      <c r="BN286" s="94" t="s">
        <v>22</v>
      </c>
      <c r="BO286" s="94" t="s">
        <v>22</v>
      </c>
      <c r="BP286" s="94" t="s">
        <v>22</v>
      </c>
      <c r="BQ286" s="94" t="s">
        <v>22</v>
      </c>
      <c r="BR286" s="94" t="s">
        <v>22</v>
      </c>
      <c r="BS286" s="94" t="s">
        <v>22</v>
      </c>
      <c r="BT286" s="94" t="s">
        <v>22</v>
      </c>
      <c r="BU286" s="94" t="s">
        <v>22</v>
      </c>
      <c r="BV286" s="94" t="s">
        <v>22</v>
      </c>
      <c r="BW286" s="94" t="s">
        <v>22</v>
      </c>
      <c r="BX286" s="94" t="s">
        <v>22</v>
      </c>
      <c r="BY286" s="94" t="s">
        <v>22</v>
      </c>
      <c r="BZ286" s="94" t="s">
        <v>22</v>
      </c>
      <c r="CA286" s="94" t="s">
        <v>22</v>
      </c>
      <c r="CB286" s="94" t="s">
        <v>22</v>
      </c>
      <c r="CC286" s="94" t="s">
        <v>22</v>
      </c>
      <c r="CD286" s="103" t="s">
        <v>22</v>
      </c>
      <c r="CE286" s="94" t="s">
        <v>22</v>
      </c>
      <c r="CF286" s="94" t="s">
        <v>22</v>
      </c>
      <c r="CG286" s="94" t="s">
        <v>22</v>
      </c>
      <c r="CH286" s="103" t="s">
        <v>26</v>
      </c>
      <c r="CI286" s="94" t="s">
        <v>22</v>
      </c>
      <c r="CJ286" s="94" t="s">
        <v>22</v>
      </c>
      <c r="CK286" s="94" t="s">
        <v>22</v>
      </c>
      <c r="CL286" s="94" t="s">
        <v>22</v>
      </c>
      <c r="CM286" s="94" t="s">
        <v>22</v>
      </c>
      <c r="CN286" s="94" t="s">
        <v>22</v>
      </c>
      <c r="CO286" s="94" t="s">
        <v>22</v>
      </c>
      <c r="CP286" s="94" t="s">
        <v>22</v>
      </c>
      <c r="CQ286" s="94" t="s">
        <v>22</v>
      </c>
      <c r="CR286" s="94" t="s">
        <v>22</v>
      </c>
      <c r="CS286" s="94" t="s">
        <v>22</v>
      </c>
      <c r="CT286" s="94" t="s">
        <v>22</v>
      </c>
      <c r="CU286" s="94" t="s">
        <v>22</v>
      </c>
      <c r="CV286" s="98" t="s">
        <v>22</v>
      </c>
      <c r="CW286" s="94" t="s">
        <v>592</v>
      </c>
      <c r="CX286" s="94" t="s">
        <v>22</v>
      </c>
      <c r="CY286" s="94" t="s">
        <v>579</v>
      </c>
      <c r="CZ286" s="98" t="s">
        <v>1262</v>
      </c>
      <c r="DA286" s="94" t="s">
        <v>68</v>
      </c>
    </row>
    <row r="287" spans="1:105" s="11" customFormat="1" ht="16" customHeight="1">
      <c r="A287" s="11" t="s">
        <v>2032</v>
      </c>
      <c r="L287" s="24"/>
      <c r="N287" s="125"/>
      <c r="Z287" s="25"/>
      <c r="AE287" s="25"/>
      <c r="AI287" s="25"/>
      <c r="AJ287" s="11" t="s">
        <v>27</v>
      </c>
      <c r="AK287" s="28" t="s">
        <v>46</v>
      </c>
      <c r="AL287" s="28">
        <v>2</v>
      </c>
      <c r="AM287" s="11" t="s">
        <v>343</v>
      </c>
      <c r="AN287" s="11" t="s">
        <v>44</v>
      </c>
      <c r="AO287" s="11" t="s">
        <v>78</v>
      </c>
      <c r="AP287" s="11" t="s">
        <v>949</v>
      </c>
      <c r="AQ287" s="11" t="s">
        <v>23</v>
      </c>
      <c r="AR287" s="11" t="s">
        <v>23</v>
      </c>
      <c r="AS287" s="11" t="s">
        <v>844</v>
      </c>
      <c r="AT287" s="11" t="s">
        <v>62</v>
      </c>
      <c r="AU287" s="86" t="s">
        <v>141</v>
      </c>
      <c r="AV287" s="11" t="str">
        <f t="shared" ref="AV287" si="430">MID(LEFT(AU287,FIND(" (",AU287)-1),FIND("/",AU287)+1,LEN(AU287))</f>
        <v>14</v>
      </c>
      <c r="AW287" s="11" t="str">
        <f t="shared" si="429"/>
        <v>100</v>
      </c>
      <c r="AX287" s="11">
        <v>15</v>
      </c>
      <c r="AY287" s="58" t="s">
        <v>63</v>
      </c>
      <c r="AZ287" s="11" t="str">
        <f t="shared" ref="AZ287:AZ302" si="431">LEFT(AY287,FIND(" ", AY287)-1)</f>
        <v>131</v>
      </c>
      <c r="BA287" s="11" t="str">
        <f t="shared" ref="BA287:BA302" si="432">MID(LEFT(AY287,FIND("–",AY287)-1),FIND("(",AY287)+1,LEN(AY287))</f>
        <v>65</v>
      </c>
      <c r="BB287" s="11" t="str">
        <f t="shared" ref="BB287:BB302" si="433">MID(LEFT(AY287,FIND(")",AY287)-1),FIND("–",AY287)+1,LEN(AY287))</f>
        <v>266</v>
      </c>
      <c r="BC287" s="11">
        <v>14</v>
      </c>
      <c r="BD287" s="58" t="s">
        <v>57</v>
      </c>
      <c r="BE287" s="27" t="str">
        <f t="shared" ref="BE287:BE302" si="434">LEFT(BD287,FIND(" ", BD287)-1)</f>
        <v>782,719</v>
      </c>
      <c r="BF287" s="27" t="str">
        <f t="shared" ref="BF287:BF302" si="435">MID(LEFT(BD287,FIND("–",BD287)-1),FIND("(",BD287)+1,LEN(BD287))</f>
        <v>619,310</v>
      </c>
      <c r="BG287" s="27" t="str">
        <f t="shared" ref="BG287:BG302" si="436">MID(LEFT(BD287,FIND(")",BD287)-1),FIND("–",BD287)+1,LEN(BD287))</f>
        <v>989,244</v>
      </c>
      <c r="BH287" s="21" t="s">
        <v>22</v>
      </c>
      <c r="BI287" s="25" t="s">
        <v>22</v>
      </c>
      <c r="CD287" s="155"/>
      <c r="CH287" s="155"/>
      <c r="CV287" s="25"/>
      <c r="CW287" s="11" t="s">
        <v>578</v>
      </c>
      <c r="CZ287" s="25"/>
    </row>
    <row r="288" spans="1:105" s="11" customFormat="1" ht="16" customHeight="1">
      <c r="A288" s="11" t="s">
        <v>2032</v>
      </c>
      <c r="L288" s="24"/>
      <c r="N288" s="125"/>
      <c r="Z288" s="25"/>
      <c r="AE288" s="25"/>
      <c r="AG288" s="29"/>
      <c r="AI288" s="25"/>
      <c r="AJ288" s="11" t="s">
        <v>27</v>
      </c>
      <c r="AK288" s="28" t="s">
        <v>47</v>
      </c>
      <c r="AL288" s="28">
        <v>3</v>
      </c>
      <c r="AM288" s="11" t="s">
        <v>343</v>
      </c>
      <c r="AN288" s="11" t="s">
        <v>44</v>
      </c>
      <c r="AO288" s="11" t="s">
        <v>78</v>
      </c>
      <c r="AP288" s="11" t="s">
        <v>949</v>
      </c>
      <c r="AQ288" s="11" t="s">
        <v>23</v>
      </c>
      <c r="AR288" s="11" t="s">
        <v>23</v>
      </c>
      <c r="AS288" s="11" t="s">
        <v>844</v>
      </c>
      <c r="AT288" s="11" t="s">
        <v>62</v>
      </c>
      <c r="AU288" s="86" t="s">
        <v>140</v>
      </c>
      <c r="AV288" s="11" t="str">
        <f t="shared" ref="AV288" si="437">MID(LEFT(AU288,FIND(" (",AU288)-1),FIND("/",AU288)+1,LEN(AU288))</f>
        <v>13</v>
      </c>
      <c r="AW288" s="11" t="str">
        <f t="shared" si="429"/>
        <v>100</v>
      </c>
      <c r="AX288" s="11">
        <v>15</v>
      </c>
      <c r="AY288" s="58" t="s">
        <v>64</v>
      </c>
      <c r="AZ288" s="11" t="str">
        <f t="shared" si="431"/>
        <v>178</v>
      </c>
      <c r="BA288" s="11" t="str">
        <f t="shared" si="432"/>
        <v>81</v>
      </c>
      <c r="BB288" s="11" t="str">
        <f t="shared" si="433"/>
        <v>392</v>
      </c>
      <c r="BC288" s="11">
        <v>13</v>
      </c>
      <c r="BD288" s="58" t="s">
        <v>59</v>
      </c>
      <c r="BE288" s="27" t="str">
        <f t="shared" si="434"/>
        <v>1,192,154</v>
      </c>
      <c r="BF288" s="27" t="str">
        <f t="shared" si="435"/>
        <v>924,878</v>
      </c>
      <c r="BG288" s="27" t="str">
        <f t="shared" si="436"/>
        <v>1,536,669</v>
      </c>
      <c r="BH288" s="21" t="s">
        <v>22</v>
      </c>
      <c r="BI288" s="25" t="s">
        <v>22</v>
      </c>
      <c r="CD288" s="155"/>
      <c r="CH288" s="155"/>
      <c r="CV288" s="25"/>
      <c r="CW288" s="11" t="s">
        <v>569</v>
      </c>
      <c r="CZ288" s="25"/>
    </row>
    <row r="289" spans="1:104" s="11" customFormat="1" ht="16" customHeight="1">
      <c r="A289" s="11" t="s">
        <v>2032</v>
      </c>
      <c r="L289" s="24"/>
      <c r="N289" s="125"/>
      <c r="Z289" s="25"/>
      <c r="AE289" s="25"/>
      <c r="AI289" s="25"/>
      <c r="AJ289" s="11" t="s">
        <v>27</v>
      </c>
      <c r="AK289" s="11" t="s">
        <v>43</v>
      </c>
      <c r="AL289" s="11">
        <v>1</v>
      </c>
      <c r="AM289" s="17" t="s">
        <v>344</v>
      </c>
      <c r="AN289" s="11" t="s">
        <v>142</v>
      </c>
      <c r="AO289" s="11" t="s">
        <v>139</v>
      </c>
      <c r="AP289" s="11" t="s">
        <v>956</v>
      </c>
      <c r="AQ289" s="11" t="s">
        <v>23</v>
      </c>
      <c r="AR289" s="11" t="s">
        <v>23</v>
      </c>
      <c r="AS289" s="11" t="s">
        <v>844</v>
      </c>
      <c r="AT289" s="11" t="s">
        <v>846</v>
      </c>
      <c r="AU289" s="86" t="s">
        <v>140</v>
      </c>
      <c r="AV289" s="11" t="str">
        <f t="shared" ref="AV289" si="438">MID(LEFT(AU289,FIND(" (",AU289)-1),FIND("/",AU289)+1,LEN(AU289))</f>
        <v>13</v>
      </c>
      <c r="AW289" s="11" t="str">
        <f t="shared" si="429"/>
        <v>100</v>
      </c>
      <c r="AX289" s="11" t="s">
        <v>22</v>
      </c>
      <c r="AY289" s="58" t="s">
        <v>65</v>
      </c>
      <c r="AZ289" s="11" t="str">
        <f t="shared" si="431"/>
        <v>4</v>
      </c>
      <c r="BA289" s="11" t="str">
        <f t="shared" si="432"/>
        <v>4</v>
      </c>
      <c r="BB289" s="11" t="str">
        <f t="shared" si="433"/>
        <v>4</v>
      </c>
      <c r="BC289" s="11">
        <v>13</v>
      </c>
      <c r="BD289" s="62" t="s">
        <v>52</v>
      </c>
      <c r="BE289" s="27" t="str">
        <f t="shared" si="434"/>
        <v>339.7</v>
      </c>
      <c r="BF289" s="27" t="str">
        <f t="shared" si="435"/>
        <v>184.0</v>
      </c>
      <c r="BG289" s="27" t="str">
        <f t="shared" si="436"/>
        <v>627.1</v>
      </c>
      <c r="BH289" s="21" t="s">
        <v>22</v>
      </c>
      <c r="BI289" s="25" t="s">
        <v>22</v>
      </c>
      <c r="CD289" s="155"/>
      <c r="CH289" s="155"/>
      <c r="CV289" s="25"/>
      <c r="CW289" s="11" t="s">
        <v>570</v>
      </c>
      <c r="CZ289" s="25"/>
    </row>
    <row r="290" spans="1:104" s="11" customFormat="1" ht="16" customHeight="1">
      <c r="A290" s="11" t="s">
        <v>2032</v>
      </c>
      <c r="L290" s="24"/>
      <c r="N290" s="125"/>
      <c r="Z290" s="25"/>
      <c r="AE290" s="25"/>
      <c r="AI290" s="25"/>
      <c r="AJ290" s="11" t="s">
        <v>27</v>
      </c>
      <c r="AK290" s="28" t="s">
        <v>46</v>
      </c>
      <c r="AL290" s="28">
        <v>2</v>
      </c>
      <c r="AM290" s="17" t="s">
        <v>344</v>
      </c>
      <c r="AN290" s="11" t="s">
        <v>142</v>
      </c>
      <c r="AO290" s="11" t="s">
        <v>139</v>
      </c>
      <c r="AP290" s="11" t="s">
        <v>956</v>
      </c>
      <c r="AQ290" s="11" t="s">
        <v>23</v>
      </c>
      <c r="AR290" s="11" t="s">
        <v>23</v>
      </c>
      <c r="AS290" s="11" t="s">
        <v>844</v>
      </c>
      <c r="AT290" s="11" t="s">
        <v>846</v>
      </c>
      <c r="AU290" s="86" t="s">
        <v>141</v>
      </c>
      <c r="AV290" s="11" t="str">
        <f t="shared" ref="AV290" si="439">MID(LEFT(AU290,FIND(" (",AU290)-1),FIND("/",AU290)+1,LEN(AU290))</f>
        <v>14</v>
      </c>
      <c r="AW290" s="11" t="str">
        <f t="shared" si="429"/>
        <v>100</v>
      </c>
      <c r="AX290" s="11" t="s">
        <v>22</v>
      </c>
      <c r="AY290" s="58" t="s">
        <v>65</v>
      </c>
      <c r="AZ290" s="11" t="str">
        <f t="shared" si="431"/>
        <v>4</v>
      </c>
      <c r="BA290" s="11" t="str">
        <f t="shared" si="432"/>
        <v>4</v>
      </c>
      <c r="BB290" s="11" t="str">
        <f t="shared" si="433"/>
        <v>4</v>
      </c>
      <c r="BC290" s="11">
        <v>14</v>
      </c>
      <c r="BD290" s="62" t="s">
        <v>50</v>
      </c>
      <c r="BE290" s="27" t="str">
        <f t="shared" si="434"/>
        <v>654.3</v>
      </c>
      <c r="BF290" s="27" t="str">
        <f t="shared" si="435"/>
        <v>460.1</v>
      </c>
      <c r="BG290" s="27" t="str">
        <f t="shared" si="436"/>
        <v>930.5</v>
      </c>
      <c r="BH290" s="21" t="s">
        <v>22</v>
      </c>
      <c r="BI290" s="25" t="s">
        <v>22</v>
      </c>
      <c r="CD290" s="155"/>
      <c r="CH290" s="155"/>
      <c r="CV290" s="25"/>
      <c r="CZ290" s="25"/>
    </row>
    <row r="291" spans="1:104" s="11" customFormat="1" ht="16" customHeight="1">
      <c r="A291" s="11" t="s">
        <v>2032</v>
      </c>
      <c r="K291" s="13"/>
      <c r="L291" s="25"/>
      <c r="N291" s="125"/>
      <c r="Z291" s="25"/>
      <c r="AE291" s="25"/>
      <c r="AI291" s="25"/>
      <c r="AJ291" s="11" t="s">
        <v>27</v>
      </c>
      <c r="AK291" s="28" t="s">
        <v>47</v>
      </c>
      <c r="AL291" s="28">
        <v>3</v>
      </c>
      <c r="AM291" s="17" t="s">
        <v>344</v>
      </c>
      <c r="AN291" s="11" t="s">
        <v>142</v>
      </c>
      <c r="AO291" s="11" t="s">
        <v>139</v>
      </c>
      <c r="AP291" s="11" t="s">
        <v>956</v>
      </c>
      <c r="AQ291" s="11" t="s">
        <v>23</v>
      </c>
      <c r="AR291" s="11" t="s">
        <v>23</v>
      </c>
      <c r="AS291" s="11" t="s">
        <v>844</v>
      </c>
      <c r="AT291" s="11" t="s">
        <v>846</v>
      </c>
      <c r="AU291" s="84" t="s">
        <v>510</v>
      </c>
      <c r="AV291" s="30" t="s">
        <v>22</v>
      </c>
      <c r="AW291" s="11" t="s">
        <v>22</v>
      </c>
      <c r="AX291" s="11" t="s">
        <v>22</v>
      </c>
      <c r="AY291" s="11" t="s">
        <v>510</v>
      </c>
      <c r="AZ291" s="11" t="s">
        <v>22</v>
      </c>
      <c r="BA291" s="11" t="s">
        <v>22</v>
      </c>
      <c r="BB291" s="11" t="s">
        <v>22</v>
      </c>
      <c r="BC291" s="30" t="s">
        <v>22</v>
      </c>
      <c r="BD291" s="11" t="s">
        <v>510</v>
      </c>
      <c r="BE291" s="27" t="s">
        <v>22</v>
      </c>
      <c r="BF291" s="27" t="s">
        <v>22</v>
      </c>
      <c r="BG291" s="27" t="s">
        <v>22</v>
      </c>
      <c r="BH291" s="21" t="s">
        <v>22</v>
      </c>
      <c r="BI291" s="25" t="s">
        <v>22</v>
      </c>
      <c r="CD291" s="155"/>
      <c r="CH291" s="155"/>
      <c r="CV291" s="25"/>
      <c r="CZ291" s="25"/>
    </row>
    <row r="292" spans="1:104" s="11" customFormat="1" ht="16" customHeight="1">
      <c r="A292" s="11" t="s">
        <v>2032</v>
      </c>
      <c r="L292" s="24"/>
      <c r="N292" s="125"/>
      <c r="Z292" s="25"/>
      <c r="AE292" s="25"/>
      <c r="AI292" s="25"/>
      <c r="AJ292" s="11" t="s">
        <v>27</v>
      </c>
      <c r="AK292" s="11" t="s">
        <v>43</v>
      </c>
      <c r="AL292" s="11">
        <v>1</v>
      </c>
      <c r="AM292" s="11" t="s">
        <v>55</v>
      </c>
      <c r="AN292" s="11" t="s">
        <v>143</v>
      </c>
      <c r="AO292" s="11" t="s">
        <v>132</v>
      </c>
      <c r="AP292" s="11" t="s">
        <v>957</v>
      </c>
      <c r="AQ292" s="11" t="s">
        <v>23</v>
      </c>
      <c r="AR292" s="11" t="s">
        <v>23</v>
      </c>
      <c r="AS292" s="11" t="s">
        <v>844</v>
      </c>
      <c r="AT292" s="11" t="s">
        <v>846</v>
      </c>
      <c r="AU292" s="86" t="s">
        <v>140</v>
      </c>
      <c r="AV292" s="11" t="str">
        <f t="shared" ref="AV292" si="440">MID(LEFT(AU292,FIND(" (",AU292)-1),FIND("/",AU292)+1,LEN(AU292))</f>
        <v>13</v>
      </c>
      <c r="AW292" s="11" t="str">
        <f t="shared" si="429"/>
        <v>100</v>
      </c>
      <c r="AX292" s="11" t="s">
        <v>22</v>
      </c>
      <c r="AY292" s="58" t="s">
        <v>66</v>
      </c>
      <c r="AZ292" s="11" t="str">
        <f t="shared" si="431"/>
        <v>10</v>
      </c>
      <c r="BA292" s="11" t="str">
        <f t="shared" si="432"/>
        <v>10</v>
      </c>
      <c r="BB292" s="11" t="str">
        <f t="shared" si="433"/>
        <v>10</v>
      </c>
      <c r="BC292" s="11">
        <v>13</v>
      </c>
      <c r="BD292" s="58" t="s">
        <v>53</v>
      </c>
      <c r="BE292" s="27" t="str">
        <f t="shared" si="434"/>
        <v>80.7</v>
      </c>
      <c r="BF292" s="27" t="str">
        <f t="shared" si="435"/>
        <v>51.0</v>
      </c>
      <c r="BG292" s="27" t="str">
        <f t="shared" si="436"/>
        <v>127.6</v>
      </c>
      <c r="BH292" s="21" t="s">
        <v>22</v>
      </c>
      <c r="BI292" s="25" t="s">
        <v>22</v>
      </c>
      <c r="CD292" s="155"/>
      <c r="CH292" s="155"/>
      <c r="CV292" s="25"/>
      <c r="CZ292" s="25"/>
    </row>
    <row r="293" spans="1:104" s="11" customFormat="1" ht="16" customHeight="1">
      <c r="A293" s="11" t="s">
        <v>2032</v>
      </c>
      <c r="L293" s="24"/>
      <c r="N293" s="125"/>
      <c r="Z293" s="25"/>
      <c r="AE293" s="25"/>
      <c r="AI293" s="25"/>
      <c r="AJ293" s="11" t="s">
        <v>27</v>
      </c>
      <c r="AK293" s="28" t="s">
        <v>46</v>
      </c>
      <c r="AL293" s="28">
        <v>2</v>
      </c>
      <c r="AM293" s="11" t="s">
        <v>55</v>
      </c>
      <c r="AN293" s="11" t="s">
        <v>143</v>
      </c>
      <c r="AO293" s="11" t="s">
        <v>132</v>
      </c>
      <c r="AP293" s="11" t="s">
        <v>957</v>
      </c>
      <c r="AQ293" s="11" t="s">
        <v>23</v>
      </c>
      <c r="AR293" s="11" t="s">
        <v>23</v>
      </c>
      <c r="AS293" s="11" t="s">
        <v>844</v>
      </c>
      <c r="AT293" s="11" t="s">
        <v>846</v>
      </c>
      <c r="AU293" s="86" t="s">
        <v>141</v>
      </c>
      <c r="AV293" s="11" t="str">
        <f t="shared" ref="AV293" si="441">MID(LEFT(AU293,FIND(" (",AU293)-1),FIND("/",AU293)+1,LEN(AU293))</f>
        <v>14</v>
      </c>
      <c r="AW293" s="11" t="str">
        <f t="shared" si="429"/>
        <v>100</v>
      </c>
      <c r="AX293" s="11" t="s">
        <v>22</v>
      </c>
      <c r="AY293" s="58" t="s">
        <v>66</v>
      </c>
      <c r="AZ293" s="11" t="str">
        <f t="shared" si="431"/>
        <v>10</v>
      </c>
      <c r="BA293" s="11" t="str">
        <f t="shared" si="432"/>
        <v>10</v>
      </c>
      <c r="BB293" s="11" t="str">
        <f t="shared" si="433"/>
        <v>10</v>
      </c>
      <c r="BC293" s="11">
        <v>14</v>
      </c>
      <c r="BD293" s="58" t="s">
        <v>54</v>
      </c>
      <c r="BE293" s="27" t="str">
        <f t="shared" si="434"/>
        <v>231.8</v>
      </c>
      <c r="BF293" s="27" t="str">
        <f t="shared" si="435"/>
        <v>163.2</v>
      </c>
      <c r="BG293" s="27" t="str">
        <f t="shared" si="436"/>
        <v>329.3</v>
      </c>
      <c r="BH293" s="21" t="s">
        <v>22</v>
      </c>
      <c r="BI293" s="25" t="s">
        <v>22</v>
      </c>
      <c r="CD293" s="155"/>
      <c r="CH293" s="155"/>
      <c r="CV293" s="25"/>
      <c r="CZ293" s="25"/>
    </row>
    <row r="294" spans="1:104" s="11" customFormat="1" ht="16" customHeight="1">
      <c r="A294" s="11" t="s">
        <v>2032</v>
      </c>
      <c r="L294" s="25"/>
      <c r="N294" s="125"/>
      <c r="Z294" s="25"/>
      <c r="AE294" s="25"/>
      <c r="AI294" s="25"/>
      <c r="AJ294" s="11" t="s">
        <v>27</v>
      </c>
      <c r="AK294" s="28" t="s">
        <v>47</v>
      </c>
      <c r="AL294" s="28">
        <v>3</v>
      </c>
      <c r="AM294" s="11" t="s">
        <v>55</v>
      </c>
      <c r="AN294" s="11" t="s">
        <v>143</v>
      </c>
      <c r="AO294" s="11" t="s">
        <v>132</v>
      </c>
      <c r="AP294" s="11" t="s">
        <v>957</v>
      </c>
      <c r="AQ294" s="11" t="s">
        <v>23</v>
      </c>
      <c r="AR294" s="11" t="s">
        <v>23</v>
      </c>
      <c r="AS294" s="11" t="s">
        <v>844</v>
      </c>
      <c r="AT294" s="11" t="s">
        <v>846</v>
      </c>
      <c r="AU294" s="86" t="s">
        <v>141</v>
      </c>
      <c r="AV294" s="11" t="str">
        <f t="shared" ref="AV294" si="442">MID(LEFT(AU294,FIND(" (",AU294)-1),FIND("/",AU294)+1,LEN(AU294))</f>
        <v>14</v>
      </c>
      <c r="AW294" s="11" t="str">
        <f t="shared" si="429"/>
        <v>100</v>
      </c>
      <c r="AX294" s="11" t="s">
        <v>22</v>
      </c>
      <c r="AY294" s="58" t="s">
        <v>66</v>
      </c>
      <c r="AZ294" s="11" t="str">
        <f t="shared" si="431"/>
        <v>10</v>
      </c>
      <c r="BA294" s="11" t="str">
        <f t="shared" si="432"/>
        <v>10</v>
      </c>
      <c r="BB294" s="11" t="str">
        <f t="shared" si="433"/>
        <v>10</v>
      </c>
      <c r="BC294" s="11">
        <v>14</v>
      </c>
      <c r="BD294" s="58" t="s">
        <v>56</v>
      </c>
      <c r="BE294" s="27" t="str">
        <f t="shared" si="434"/>
        <v>270.2</v>
      </c>
      <c r="BF294" s="27" t="str">
        <f t="shared" si="435"/>
        <v>221.0</v>
      </c>
      <c r="BG294" s="27" t="str">
        <f t="shared" si="436"/>
        <v>330.3</v>
      </c>
      <c r="BH294" s="21" t="s">
        <v>22</v>
      </c>
      <c r="BI294" s="25" t="s">
        <v>22</v>
      </c>
      <c r="CD294" s="155"/>
      <c r="CH294" s="155"/>
      <c r="CV294" s="25"/>
      <c r="CZ294" s="25"/>
    </row>
    <row r="295" spans="1:104" s="11" customFormat="1" ht="16" customHeight="1">
      <c r="A295" s="11" t="s">
        <v>2032</v>
      </c>
      <c r="L295" s="25"/>
      <c r="N295" s="125"/>
      <c r="Z295" s="25"/>
      <c r="AE295" s="25"/>
      <c r="AI295" s="25"/>
      <c r="AJ295" s="20" t="s">
        <v>60</v>
      </c>
      <c r="AK295" s="20" t="s">
        <v>43</v>
      </c>
      <c r="AL295" s="30">
        <v>1</v>
      </c>
      <c r="AM295" s="11" t="s">
        <v>573</v>
      </c>
      <c r="AN295" s="11" t="s">
        <v>571</v>
      </c>
      <c r="AO295" s="11" t="s">
        <v>576</v>
      </c>
      <c r="AP295" s="11" t="s">
        <v>576</v>
      </c>
      <c r="AQ295" s="11" t="s">
        <v>24</v>
      </c>
      <c r="AR295" s="11" t="s">
        <v>23</v>
      </c>
      <c r="AS295" s="11" t="s">
        <v>487</v>
      </c>
      <c r="AT295" s="11" t="s">
        <v>22</v>
      </c>
      <c r="AU295" s="84" t="s">
        <v>22</v>
      </c>
      <c r="AV295" s="11" t="s">
        <v>22</v>
      </c>
      <c r="AW295" s="11" t="s">
        <v>22</v>
      </c>
      <c r="AX295" s="109" t="s">
        <v>961</v>
      </c>
      <c r="AY295" s="15" t="s">
        <v>158</v>
      </c>
      <c r="AZ295" s="11" t="str">
        <f t="shared" si="431"/>
        <v>0.00</v>
      </c>
      <c r="BA295" s="11" t="str">
        <f t="shared" si="432"/>
        <v>0.00</v>
      </c>
      <c r="BB295" s="11" t="str">
        <f t="shared" si="433"/>
        <v>0.01</v>
      </c>
      <c r="BC295" s="109" t="s">
        <v>961</v>
      </c>
      <c r="BD295" s="15" t="s">
        <v>160</v>
      </c>
      <c r="BE295" s="27" t="str">
        <f t="shared" si="434"/>
        <v>0.08</v>
      </c>
      <c r="BF295" s="27" t="str">
        <f t="shared" si="435"/>
        <v>0.06</v>
      </c>
      <c r="BG295" s="27" t="str">
        <f t="shared" si="436"/>
        <v>0.14</v>
      </c>
      <c r="BH295" s="11">
        <v>0.4</v>
      </c>
      <c r="BI295" s="25" t="s">
        <v>22</v>
      </c>
      <c r="CD295" s="155"/>
      <c r="CH295" s="155"/>
      <c r="CV295" s="25"/>
      <c r="CZ295" s="25"/>
    </row>
    <row r="296" spans="1:104" s="11" customFormat="1" ht="16" customHeight="1">
      <c r="A296" s="11" t="s">
        <v>2032</v>
      </c>
      <c r="L296" s="25"/>
      <c r="N296" s="125"/>
      <c r="Z296" s="25"/>
      <c r="AE296" s="25"/>
      <c r="AI296" s="25"/>
      <c r="AJ296" s="20" t="s">
        <v>60</v>
      </c>
      <c r="AK296" s="30" t="s">
        <v>46</v>
      </c>
      <c r="AL296" s="30">
        <v>2</v>
      </c>
      <c r="AM296" s="11" t="s">
        <v>573</v>
      </c>
      <c r="AN296" s="11" t="s">
        <v>571</v>
      </c>
      <c r="AO296" s="11" t="s">
        <v>576</v>
      </c>
      <c r="AP296" s="11" t="s">
        <v>576</v>
      </c>
      <c r="AQ296" s="11" t="s">
        <v>24</v>
      </c>
      <c r="AR296" s="11" t="s">
        <v>23</v>
      </c>
      <c r="AS296" s="11" t="s">
        <v>487</v>
      </c>
      <c r="AT296" s="11" t="s">
        <v>22</v>
      </c>
      <c r="AU296" s="84" t="s">
        <v>22</v>
      </c>
      <c r="AV296" s="11" t="s">
        <v>22</v>
      </c>
      <c r="AW296" s="11" t="s">
        <v>22</v>
      </c>
      <c r="AX296" s="109" t="s">
        <v>961</v>
      </c>
      <c r="AY296" s="15" t="s">
        <v>158</v>
      </c>
      <c r="AZ296" s="11" t="str">
        <f t="shared" si="431"/>
        <v>0.00</v>
      </c>
      <c r="BA296" s="11" t="str">
        <f t="shared" si="432"/>
        <v>0.00</v>
      </c>
      <c r="BB296" s="11" t="str">
        <f t="shared" si="433"/>
        <v>0.01</v>
      </c>
      <c r="BC296" s="109" t="s">
        <v>961</v>
      </c>
      <c r="BD296" s="15" t="s">
        <v>161</v>
      </c>
      <c r="BE296" s="27" t="str">
        <f t="shared" si="434"/>
        <v>0.21</v>
      </c>
      <c r="BF296" s="27" t="str">
        <f t="shared" si="435"/>
        <v>0.12</v>
      </c>
      <c r="BG296" s="27" t="str">
        <f t="shared" si="436"/>
        <v>0.27</v>
      </c>
      <c r="BH296" s="11">
        <v>0.4</v>
      </c>
      <c r="BI296" s="25" t="s">
        <v>22</v>
      </c>
      <c r="CD296" s="155"/>
      <c r="CH296" s="155"/>
      <c r="CV296" s="25"/>
      <c r="CZ296" s="25"/>
    </row>
    <row r="297" spans="1:104" s="11" customFormat="1" ht="16" customHeight="1">
      <c r="A297" s="11" t="s">
        <v>2032</v>
      </c>
      <c r="L297" s="25"/>
      <c r="N297" s="125"/>
      <c r="Z297" s="25"/>
      <c r="AE297" s="25"/>
      <c r="AI297" s="25"/>
      <c r="AJ297" s="20" t="s">
        <v>60</v>
      </c>
      <c r="AK297" s="28" t="s">
        <v>47</v>
      </c>
      <c r="AL297" s="30">
        <v>3</v>
      </c>
      <c r="AM297" s="11" t="s">
        <v>573</v>
      </c>
      <c r="AN297" s="11" t="s">
        <v>571</v>
      </c>
      <c r="AO297" s="11" t="s">
        <v>576</v>
      </c>
      <c r="AP297" s="11" t="s">
        <v>576</v>
      </c>
      <c r="AQ297" s="11" t="s">
        <v>24</v>
      </c>
      <c r="AR297" s="11" t="s">
        <v>23</v>
      </c>
      <c r="AS297" s="11" t="s">
        <v>487</v>
      </c>
      <c r="AT297" s="11" t="s">
        <v>22</v>
      </c>
      <c r="AU297" s="84" t="s">
        <v>22</v>
      </c>
      <c r="AV297" s="11" t="s">
        <v>22</v>
      </c>
      <c r="AW297" s="11" t="s">
        <v>22</v>
      </c>
      <c r="AX297" s="11" t="s">
        <v>22</v>
      </c>
      <c r="AY297" s="11" t="s">
        <v>510</v>
      </c>
      <c r="AZ297" s="11" t="s">
        <v>22</v>
      </c>
      <c r="BA297" s="11" t="s">
        <v>22</v>
      </c>
      <c r="BB297" s="11" t="s">
        <v>22</v>
      </c>
      <c r="BC297" s="11" t="s">
        <v>22</v>
      </c>
      <c r="BD297" s="11" t="s">
        <v>510</v>
      </c>
      <c r="BE297" s="27" t="s">
        <v>22</v>
      </c>
      <c r="BF297" s="27" t="s">
        <v>22</v>
      </c>
      <c r="BG297" s="27" t="s">
        <v>22</v>
      </c>
      <c r="BH297" s="11" t="s">
        <v>22</v>
      </c>
      <c r="BI297" s="25" t="s">
        <v>22</v>
      </c>
      <c r="CD297" s="155"/>
      <c r="CH297" s="155"/>
      <c r="CV297" s="25"/>
      <c r="CZ297" s="25"/>
    </row>
    <row r="298" spans="1:104" s="11" customFormat="1" ht="16" customHeight="1">
      <c r="A298" s="11" t="s">
        <v>2032</v>
      </c>
      <c r="L298" s="25"/>
      <c r="N298" s="125"/>
      <c r="Z298" s="25"/>
      <c r="AE298" s="25"/>
      <c r="AI298" s="25"/>
      <c r="AJ298" s="20" t="s">
        <v>60</v>
      </c>
      <c r="AK298" s="20" t="s">
        <v>43</v>
      </c>
      <c r="AL298" s="30">
        <v>1</v>
      </c>
      <c r="AM298" s="11" t="s">
        <v>580</v>
      </c>
      <c r="AN298" s="11" t="s">
        <v>571</v>
      </c>
      <c r="AO298" s="11" t="s">
        <v>576</v>
      </c>
      <c r="AP298" s="11" t="s">
        <v>576</v>
      </c>
      <c r="AQ298" s="11" t="s">
        <v>24</v>
      </c>
      <c r="AR298" s="11" t="s">
        <v>23</v>
      </c>
      <c r="AS298" s="11" t="s">
        <v>487</v>
      </c>
      <c r="AT298" s="11" t="s">
        <v>22</v>
      </c>
      <c r="AU298" s="84" t="s">
        <v>22</v>
      </c>
      <c r="AV298" s="11" t="s">
        <v>22</v>
      </c>
      <c r="AW298" s="11" t="s">
        <v>22</v>
      </c>
      <c r="AX298" s="109" t="s">
        <v>961</v>
      </c>
      <c r="AY298" s="15" t="s">
        <v>157</v>
      </c>
      <c r="AZ298" s="11" t="str">
        <f t="shared" si="431"/>
        <v>0.00</v>
      </c>
      <c r="BA298" s="11" t="str">
        <f t="shared" si="432"/>
        <v>0.00</v>
      </c>
      <c r="BB298" s="11" t="str">
        <f t="shared" si="433"/>
        <v>0.00</v>
      </c>
      <c r="BC298" s="109" t="s">
        <v>961</v>
      </c>
      <c r="BD298" s="15" t="s">
        <v>574</v>
      </c>
      <c r="BE298" s="27" t="str">
        <f t="shared" si="434"/>
        <v>0.02</v>
      </c>
      <c r="BF298" s="27" t="str">
        <f t="shared" si="435"/>
        <v>0.02</v>
      </c>
      <c r="BG298" s="27" t="str">
        <f t="shared" si="436"/>
        <v>0.03</v>
      </c>
      <c r="BH298" s="11">
        <v>0.4</v>
      </c>
      <c r="BI298" s="25" t="s">
        <v>22</v>
      </c>
      <c r="CD298" s="155"/>
      <c r="CH298" s="155"/>
      <c r="CV298" s="25"/>
      <c r="CZ298" s="25"/>
    </row>
    <row r="299" spans="1:104" s="11" customFormat="1" ht="16" customHeight="1">
      <c r="A299" s="11" t="s">
        <v>2032</v>
      </c>
      <c r="L299" s="25"/>
      <c r="N299" s="125"/>
      <c r="Z299" s="25"/>
      <c r="AE299" s="25"/>
      <c r="AI299" s="25"/>
      <c r="AJ299" s="20" t="s">
        <v>60</v>
      </c>
      <c r="AK299" s="30" t="s">
        <v>46</v>
      </c>
      <c r="AL299" s="30">
        <v>2</v>
      </c>
      <c r="AM299" s="11" t="s">
        <v>580</v>
      </c>
      <c r="AN299" s="11" t="s">
        <v>571</v>
      </c>
      <c r="AO299" s="11" t="s">
        <v>576</v>
      </c>
      <c r="AP299" s="11" t="s">
        <v>576</v>
      </c>
      <c r="AQ299" s="11" t="s">
        <v>24</v>
      </c>
      <c r="AR299" s="11" t="s">
        <v>23</v>
      </c>
      <c r="AS299" s="11" t="s">
        <v>487</v>
      </c>
      <c r="AT299" s="11" t="s">
        <v>22</v>
      </c>
      <c r="AU299" s="84" t="s">
        <v>22</v>
      </c>
      <c r="AV299" s="11" t="s">
        <v>22</v>
      </c>
      <c r="AW299" s="11" t="s">
        <v>22</v>
      </c>
      <c r="AX299" s="109" t="s">
        <v>961</v>
      </c>
      <c r="AY299" s="15" t="s">
        <v>157</v>
      </c>
      <c r="AZ299" s="11" t="str">
        <f t="shared" si="431"/>
        <v>0.00</v>
      </c>
      <c r="BA299" s="11" t="str">
        <f t="shared" si="432"/>
        <v>0.00</v>
      </c>
      <c r="BB299" s="11" t="str">
        <f t="shared" si="433"/>
        <v>0.00</v>
      </c>
      <c r="BC299" s="109" t="s">
        <v>961</v>
      </c>
      <c r="BD299" s="15" t="s">
        <v>162</v>
      </c>
      <c r="BE299" s="27" t="str">
        <f t="shared" si="434"/>
        <v>0.02</v>
      </c>
      <c r="BF299" s="27" t="str">
        <f t="shared" si="435"/>
        <v>0.01</v>
      </c>
      <c r="BG299" s="27" t="str">
        <f t="shared" si="436"/>
        <v>0.03</v>
      </c>
      <c r="BH299" s="11">
        <v>0.4</v>
      </c>
      <c r="BI299" s="25" t="s">
        <v>22</v>
      </c>
      <c r="CD299" s="155"/>
      <c r="CH299" s="155"/>
      <c r="CV299" s="25"/>
      <c r="CZ299" s="25"/>
    </row>
    <row r="300" spans="1:104" s="11" customFormat="1" ht="16" customHeight="1">
      <c r="A300" s="11" t="s">
        <v>2032</v>
      </c>
      <c r="L300" s="25"/>
      <c r="N300" s="125"/>
      <c r="Z300" s="25"/>
      <c r="AE300" s="25"/>
      <c r="AI300" s="25"/>
      <c r="AJ300" s="20" t="s">
        <v>60</v>
      </c>
      <c r="AK300" s="28" t="s">
        <v>47</v>
      </c>
      <c r="AL300" s="30">
        <v>3</v>
      </c>
      <c r="AM300" s="11" t="s">
        <v>580</v>
      </c>
      <c r="AN300" s="11" t="s">
        <v>571</v>
      </c>
      <c r="AO300" s="11" t="s">
        <v>576</v>
      </c>
      <c r="AP300" s="11" t="s">
        <v>576</v>
      </c>
      <c r="AQ300" s="11" t="s">
        <v>24</v>
      </c>
      <c r="AR300" s="11" t="s">
        <v>23</v>
      </c>
      <c r="AS300" s="11" t="s">
        <v>487</v>
      </c>
      <c r="AT300" s="11" t="s">
        <v>22</v>
      </c>
      <c r="AU300" s="84" t="s">
        <v>22</v>
      </c>
      <c r="AV300" s="11" t="s">
        <v>22</v>
      </c>
      <c r="AW300" s="11" t="s">
        <v>22</v>
      </c>
      <c r="AX300" s="11" t="s">
        <v>22</v>
      </c>
      <c r="AY300" s="11" t="s">
        <v>510</v>
      </c>
      <c r="AZ300" s="11" t="s">
        <v>22</v>
      </c>
      <c r="BA300" s="11" t="s">
        <v>22</v>
      </c>
      <c r="BB300" s="11" t="s">
        <v>22</v>
      </c>
      <c r="BC300" s="11" t="s">
        <v>22</v>
      </c>
      <c r="BD300" s="11" t="s">
        <v>510</v>
      </c>
      <c r="BE300" s="27" t="s">
        <v>22</v>
      </c>
      <c r="BF300" s="27" t="s">
        <v>22</v>
      </c>
      <c r="BG300" s="27" t="s">
        <v>22</v>
      </c>
      <c r="BH300" s="11" t="s">
        <v>22</v>
      </c>
      <c r="BI300" s="25" t="s">
        <v>22</v>
      </c>
      <c r="CD300" s="155"/>
      <c r="CH300" s="155"/>
      <c r="CV300" s="25"/>
      <c r="CZ300" s="25"/>
    </row>
    <row r="301" spans="1:104" s="11" customFormat="1" ht="16" customHeight="1">
      <c r="A301" s="11" t="s">
        <v>2032</v>
      </c>
      <c r="L301" s="25"/>
      <c r="N301" s="125"/>
      <c r="Z301" s="25"/>
      <c r="AE301" s="25"/>
      <c r="AI301" s="25"/>
      <c r="AJ301" s="20" t="s">
        <v>60</v>
      </c>
      <c r="AK301" s="20" t="s">
        <v>43</v>
      </c>
      <c r="AL301" s="30">
        <v>1</v>
      </c>
      <c r="AM301" s="11" t="s">
        <v>575</v>
      </c>
      <c r="AN301" s="11" t="s">
        <v>571</v>
      </c>
      <c r="AO301" s="11" t="s">
        <v>577</v>
      </c>
      <c r="AP301" s="11" t="s">
        <v>577</v>
      </c>
      <c r="AQ301" s="11" t="s">
        <v>24</v>
      </c>
      <c r="AR301" s="11" t="s">
        <v>23</v>
      </c>
      <c r="AS301" s="11" t="s">
        <v>487</v>
      </c>
      <c r="AT301" s="11" t="s">
        <v>22</v>
      </c>
      <c r="AU301" s="84" t="s">
        <v>22</v>
      </c>
      <c r="AV301" s="11" t="s">
        <v>22</v>
      </c>
      <c r="AW301" s="11" t="s">
        <v>22</v>
      </c>
      <c r="AX301" s="109" t="s">
        <v>961</v>
      </c>
      <c r="AY301" s="15" t="s">
        <v>158</v>
      </c>
      <c r="AZ301" s="11" t="str">
        <f t="shared" si="431"/>
        <v>0.00</v>
      </c>
      <c r="BA301" s="11" t="str">
        <f t="shared" si="432"/>
        <v>0.00</v>
      </c>
      <c r="BB301" s="11" t="str">
        <f t="shared" si="433"/>
        <v>0.01</v>
      </c>
      <c r="BC301" s="109" t="s">
        <v>961</v>
      </c>
      <c r="BD301" s="15" t="s">
        <v>159</v>
      </c>
      <c r="BE301" s="27" t="str">
        <f t="shared" si="434"/>
        <v>0.03</v>
      </c>
      <c r="BF301" s="27" t="str">
        <f t="shared" si="435"/>
        <v>0.02</v>
      </c>
      <c r="BG301" s="27" t="str">
        <f t="shared" si="436"/>
        <v>0.04</v>
      </c>
      <c r="BH301" s="11">
        <v>0.4</v>
      </c>
      <c r="BI301" s="25" t="s">
        <v>22</v>
      </c>
      <c r="CD301" s="155"/>
      <c r="CH301" s="155"/>
      <c r="CV301" s="25"/>
      <c r="CZ301" s="25"/>
    </row>
    <row r="302" spans="1:104" s="11" customFormat="1" ht="16" customHeight="1">
      <c r="A302" s="11" t="s">
        <v>2032</v>
      </c>
      <c r="L302" s="25"/>
      <c r="N302" s="125"/>
      <c r="Z302" s="25"/>
      <c r="AE302" s="25"/>
      <c r="AI302" s="25"/>
      <c r="AJ302" s="20" t="s">
        <v>60</v>
      </c>
      <c r="AK302" s="30" t="s">
        <v>46</v>
      </c>
      <c r="AL302" s="30">
        <v>2</v>
      </c>
      <c r="AM302" s="11" t="s">
        <v>575</v>
      </c>
      <c r="AN302" s="11" t="s">
        <v>571</v>
      </c>
      <c r="AO302" s="11" t="s">
        <v>577</v>
      </c>
      <c r="AP302" s="11" t="s">
        <v>577</v>
      </c>
      <c r="AQ302" s="11" t="s">
        <v>24</v>
      </c>
      <c r="AR302" s="11" t="s">
        <v>23</v>
      </c>
      <c r="AS302" s="11" t="s">
        <v>487</v>
      </c>
      <c r="AT302" s="11" t="s">
        <v>22</v>
      </c>
      <c r="AU302" s="84" t="s">
        <v>22</v>
      </c>
      <c r="AV302" s="11" t="s">
        <v>22</v>
      </c>
      <c r="AW302" s="11" t="s">
        <v>22</v>
      </c>
      <c r="AX302" s="109" t="s">
        <v>961</v>
      </c>
      <c r="AY302" s="15" t="s">
        <v>158</v>
      </c>
      <c r="AZ302" s="11" t="str">
        <f t="shared" si="431"/>
        <v>0.00</v>
      </c>
      <c r="BA302" s="11" t="str">
        <f t="shared" si="432"/>
        <v>0.00</v>
      </c>
      <c r="BB302" s="11" t="str">
        <f t="shared" si="433"/>
        <v>0.01</v>
      </c>
      <c r="BC302" s="109" t="s">
        <v>961</v>
      </c>
      <c r="BD302" s="15" t="s">
        <v>163</v>
      </c>
      <c r="BE302" s="27" t="str">
        <f t="shared" si="434"/>
        <v>0.03</v>
      </c>
      <c r="BF302" s="27" t="str">
        <f t="shared" si="435"/>
        <v>0.00</v>
      </c>
      <c r="BG302" s="27" t="str">
        <f t="shared" si="436"/>
        <v>0.05</v>
      </c>
      <c r="BH302" s="11">
        <v>0.4</v>
      </c>
      <c r="BI302" s="25" t="s">
        <v>22</v>
      </c>
      <c r="CD302" s="155"/>
      <c r="CH302" s="155"/>
      <c r="CV302" s="25"/>
      <c r="CZ302" s="25"/>
    </row>
    <row r="303" spans="1:104" s="11" customFormat="1" ht="16" customHeight="1">
      <c r="A303" s="11" t="s">
        <v>2032</v>
      </c>
      <c r="L303" s="25"/>
      <c r="N303" s="125"/>
      <c r="Z303" s="25"/>
      <c r="AE303" s="25"/>
      <c r="AI303" s="25"/>
      <c r="AJ303" s="20" t="s">
        <v>60</v>
      </c>
      <c r="AK303" s="28" t="s">
        <v>47</v>
      </c>
      <c r="AL303" s="30">
        <v>3</v>
      </c>
      <c r="AM303" s="11" t="s">
        <v>575</v>
      </c>
      <c r="AN303" s="11" t="s">
        <v>571</v>
      </c>
      <c r="AO303" s="11" t="s">
        <v>577</v>
      </c>
      <c r="AP303" s="11" t="s">
        <v>577</v>
      </c>
      <c r="AQ303" s="11" t="s">
        <v>24</v>
      </c>
      <c r="AR303" s="11" t="s">
        <v>23</v>
      </c>
      <c r="AS303" s="11" t="s">
        <v>487</v>
      </c>
      <c r="AT303" s="11" t="s">
        <v>22</v>
      </c>
      <c r="AU303" s="84" t="s">
        <v>22</v>
      </c>
      <c r="AV303" s="11" t="s">
        <v>22</v>
      </c>
      <c r="AW303" s="11" t="s">
        <v>22</v>
      </c>
      <c r="AX303" s="11" t="s">
        <v>22</v>
      </c>
      <c r="AY303" s="11" t="s">
        <v>510</v>
      </c>
      <c r="AZ303" s="11" t="s">
        <v>22</v>
      </c>
      <c r="BA303" s="11" t="s">
        <v>22</v>
      </c>
      <c r="BB303" s="11" t="s">
        <v>22</v>
      </c>
      <c r="BC303" s="11" t="s">
        <v>22</v>
      </c>
      <c r="BD303" s="11" t="s">
        <v>510</v>
      </c>
      <c r="BE303" s="27" t="s">
        <v>22</v>
      </c>
      <c r="BF303" s="27" t="s">
        <v>22</v>
      </c>
      <c r="BG303" s="27" t="s">
        <v>22</v>
      </c>
      <c r="BH303" s="11" t="s">
        <v>22</v>
      </c>
      <c r="BI303" s="25" t="s">
        <v>22</v>
      </c>
      <c r="CD303" s="155"/>
      <c r="CH303" s="155"/>
      <c r="CV303" s="25"/>
      <c r="CZ303" s="25"/>
    </row>
    <row r="304" spans="1:104" s="44" customFormat="1">
      <c r="L304" s="45"/>
      <c r="N304" s="127"/>
      <c r="Z304" s="64"/>
      <c r="AE304" s="45"/>
      <c r="AI304" s="45"/>
      <c r="AU304" s="85"/>
      <c r="BI304" s="45"/>
      <c r="CD304" s="157"/>
      <c r="CH304" s="157"/>
      <c r="CV304" s="45"/>
      <c r="CZ304" s="45"/>
    </row>
    <row r="305" spans="1:105" s="11" customFormat="1" ht="16" customHeight="1">
      <c r="A305" s="11" t="s">
        <v>2034</v>
      </c>
      <c r="B305" s="11" t="s">
        <v>118</v>
      </c>
      <c r="C305" s="11" t="s">
        <v>2</v>
      </c>
      <c r="D305" s="11" t="s">
        <v>728</v>
      </c>
      <c r="E305" s="11" t="s">
        <v>10</v>
      </c>
      <c r="F305" s="94" t="s">
        <v>9</v>
      </c>
      <c r="G305" s="11" t="s">
        <v>12</v>
      </c>
      <c r="H305" s="16" t="s">
        <v>107</v>
      </c>
      <c r="I305" s="11" t="s">
        <v>786</v>
      </c>
      <c r="J305" s="16" t="s">
        <v>730</v>
      </c>
      <c r="K305" s="11" t="s">
        <v>731</v>
      </c>
      <c r="L305" s="24">
        <v>44103</v>
      </c>
      <c r="M305" s="11" t="s">
        <v>626</v>
      </c>
      <c r="N305" s="125">
        <v>43937</v>
      </c>
      <c r="O305" s="11" t="s">
        <v>24</v>
      </c>
      <c r="P305" s="11" t="s">
        <v>24</v>
      </c>
      <c r="Q305" s="11" t="s">
        <v>137</v>
      </c>
      <c r="R305" s="11" t="s">
        <v>45</v>
      </c>
      <c r="S305" s="11" t="s">
        <v>784</v>
      </c>
      <c r="T305" s="11" t="s">
        <v>23</v>
      </c>
      <c r="U305" s="11" t="s">
        <v>23</v>
      </c>
      <c r="V305" s="11">
        <v>40</v>
      </c>
      <c r="W305" s="11" t="s">
        <v>23</v>
      </c>
      <c r="X305" s="11" t="s">
        <v>734</v>
      </c>
      <c r="Y305" s="11" t="s">
        <v>732</v>
      </c>
      <c r="Z305" s="25" t="s">
        <v>733</v>
      </c>
      <c r="AA305" s="11" t="s">
        <v>3</v>
      </c>
      <c r="AB305" s="11" t="s">
        <v>568</v>
      </c>
      <c r="AC305" s="11" t="s">
        <v>127</v>
      </c>
      <c r="AD305" s="11" t="s">
        <v>1323</v>
      </c>
      <c r="AE305" s="25" t="s">
        <v>26</v>
      </c>
      <c r="AF305" s="11" t="s">
        <v>137</v>
      </c>
      <c r="AG305" s="10" t="s">
        <v>1011</v>
      </c>
      <c r="AH305" s="10" t="s">
        <v>1012</v>
      </c>
      <c r="AI305" s="38" t="s">
        <v>22</v>
      </c>
      <c r="AJ305" s="11" t="s">
        <v>27</v>
      </c>
      <c r="AK305" s="11" t="s">
        <v>735</v>
      </c>
      <c r="AL305" s="11">
        <v>1</v>
      </c>
      <c r="AM305" s="11" t="s">
        <v>343</v>
      </c>
      <c r="AN305" s="11" t="s">
        <v>44</v>
      </c>
      <c r="AO305" s="11" t="s">
        <v>78</v>
      </c>
      <c r="AP305" s="11" t="s">
        <v>949</v>
      </c>
      <c r="AQ305" s="11" t="s">
        <v>23</v>
      </c>
      <c r="AR305" s="11" t="s">
        <v>24</v>
      </c>
      <c r="AS305" s="11" t="s">
        <v>844</v>
      </c>
      <c r="AT305" s="11" t="s">
        <v>22</v>
      </c>
      <c r="AU305" s="84" t="s">
        <v>22</v>
      </c>
      <c r="AV305" s="30" t="s">
        <v>22</v>
      </c>
      <c r="AW305" s="11" t="s">
        <v>22</v>
      </c>
      <c r="AX305" s="11">
        <v>10</v>
      </c>
      <c r="AY305" s="58" t="s">
        <v>739</v>
      </c>
      <c r="AZ305" s="11" t="str">
        <f t="shared" ref="AZ305:AZ308" si="443">LEFT(AY305,FIND(" ", AY305)-1)</f>
        <v>189</v>
      </c>
      <c r="BA305" s="11" t="str">
        <f t="shared" ref="BA305:BA308" si="444">MID(LEFT(AY305,FIND("–",AY305)-1),FIND("(",AY305)+1,LEN(AY305))</f>
        <v>76</v>
      </c>
      <c r="BB305" s="11" t="str">
        <f t="shared" ref="BB305:BB308" si="445">MID(LEFT(AY305,FIND(")",AY305)-1),FIND("–",AY305)+1,LEN(AY305))</f>
        <v>466</v>
      </c>
      <c r="BC305" s="11">
        <v>10</v>
      </c>
      <c r="BD305" s="58" t="s">
        <v>743</v>
      </c>
      <c r="BE305" s="11" t="str">
        <f t="shared" ref="BE305:BE308" si="446">LEFT(BD305,FIND(" ", BD305)-1)</f>
        <v>323,945</v>
      </c>
      <c r="BF305" s="11" t="str">
        <f t="shared" ref="BF305:BF308" si="447">MID(LEFT(BD305,FIND("–",BD305)-1),FIND("(",BD305)+1,LEN(BD305))</f>
        <v>182,202</v>
      </c>
      <c r="BG305" s="11" t="str">
        <f t="shared" ref="BG305:BG308" si="448">MID(LEFT(BD305,FIND(")",BD305)-1),FIND("–",BD305)+1,LEN(BD305))</f>
        <v>575,958</v>
      </c>
      <c r="BH305" s="21" t="s">
        <v>22</v>
      </c>
      <c r="BI305" s="40" t="s">
        <v>402</v>
      </c>
      <c r="BJ305" s="11" t="s">
        <v>26</v>
      </c>
      <c r="BK305" s="11" t="s">
        <v>22</v>
      </c>
      <c r="BL305" s="11" t="s">
        <v>22</v>
      </c>
      <c r="BM305" s="11" t="s">
        <v>22</v>
      </c>
      <c r="BN305" s="11" t="s">
        <v>22</v>
      </c>
      <c r="BO305" s="11" t="s">
        <v>22</v>
      </c>
      <c r="BP305" s="11" t="s">
        <v>22</v>
      </c>
      <c r="BQ305" s="11" t="s">
        <v>22</v>
      </c>
      <c r="BR305" s="11" t="s">
        <v>22</v>
      </c>
      <c r="BS305" s="11" t="s">
        <v>22</v>
      </c>
      <c r="BT305" s="11" t="s">
        <v>22</v>
      </c>
      <c r="BU305" s="11" t="s">
        <v>22</v>
      </c>
      <c r="BV305" s="11" t="s">
        <v>22</v>
      </c>
      <c r="BW305" s="11" t="s">
        <v>22</v>
      </c>
      <c r="BX305" s="11" t="s">
        <v>22</v>
      </c>
      <c r="BY305" s="11" t="s">
        <v>22</v>
      </c>
      <c r="BZ305" s="11" t="s">
        <v>22</v>
      </c>
      <c r="CA305" s="11" t="s">
        <v>22</v>
      </c>
      <c r="CB305" s="11" t="s">
        <v>22</v>
      </c>
      <c r="CC305" s="11" t="s">
        <v>22</v>
      </c>
      <c r="CD305" s="103" t="s">
        <v>22</v>
      </c>
      <c r="CE305" s="94" t="s">
        <v>22</v>
      </c>
      <c r="CF305" s="94" t="s">
        <v>22</v>
      </c>
      <c r="CG305" s="94" t="s">
        <v>22</v>
      </c>
      <c r="CH305" s="155" t="s">
        <v>26</v>
      </c>
      <c r="CI305" s="94" t="s">
        <v>22</v>
      </c>
      <c r="CJ305" s="94" t="s">
        <v>22</v>
      </c>
      <c r="CK305" s="94" t="s">
        <v>22</v>
      </c>
      <c r="CL305" s="94" t="s">
        <v>22</v>
      </c>
      <c r="CM305" s="94" t="s">
        <v>22</v>
      </c>
      <c r="CN305" s="94" t="s">
        <v>22</v>
      </c>
      <c r="CO305" s="94" t="s">
        <v>22</v>
      </c>
      <c r="CP305" s="94" t="s">
        <v>22</v>
      </c>
      <c r="CQ305" s="94" t="s">
        <v>22</v>
      </c>
      <c r="CR305" s="94" t="s">
        <v>22</v>
      </c>
      <c r="CS305" s="94" t="s">
        <v>22</v>
      </c>
      <c r="CT305" s="94" t="s">
        <v>22</v>
      </c>
      <c r="CU305" s="94" t="s">
        <v>22</v>
      </c>
      <c r="CV305" s="98" t="s">
        <v>22</v>
      </c>
      <c r="CW305" s="11" t="s">
        <v>592</v>
      </c>
      <c r="CX305" s="11" t="s">
        <v>22</v>
      </c>
      <c r="CY305" s="11" t="s">
        <v>783</v>
      </c>
      <c r="CZ305" s="98" t="s">
        <v>1262</v>
      </c>
      <c r="DA305" s="11" t="s">
        <v>68</v>
      </c>
    </row>
    <row r="306" spans="1:105" s="11" customFormat="1" ht="16" customHeight="1">
      <c r="A306" s="11" t="s">
        <v>2034</v>
      </c>
      <c r="L306" s="24"/>
      <c r="N306" s="125"/>
      <c r="Z306" s="25"/>
      <c r="AE306" s="25"/>
      <c r="AI306" s="25"/>
      <c r="AJ306" s="11" t="s">
        <v>27</v>
      </c>
      <c r="AK306" s="11" t="s">
        <v>737</v>
      </c>
      <c r="AL306" s="28">
        <v>2</v>
      </c>
      <c r="AM306" s="11" t="s">
        <v>343</v>
      </c>
      <c r="AN306" s="11" t="s">
        <v>44</v>
      </c>
      <c r="AO306" s="11" t="s">
        <v>78</v>
      </c>
      <c r="AP306" s="11" t="s">
        <v>949</v>
      </c>
      <c r="AQ306" s="11" t="s">
        <v>23</v>
      </c>
      <c r="AR306" s="11" t="s">
        <v>24</v>
      </c>
      <c r="AS306" s="11" t="s">
        <v>844</v>
      </c>
      <c r="AT306" s="11" t="s">
        <v>22</v>
      </c>
      <c r="AU306" s="84" t="s">
        <v>22</v>
      </c>
      <c r="AV306" s="30" t="s">
        <v>22</v>
      </c>
      <c r="AW306" s="11" t="s">
        <v>22</v>
      </c>
      <c r="AX306" s="11">
        <v>10</v>
      </c>
      <c r="AY306" s="58" t="s">
        <v>740</v>
      </c>
      <c r="AZ306" s="11" t="str">
        <f t="shared" si="443"/>
        <v>111</v>
      </c>
      <c r="BA306" s="11" t="str">
        <f t="shared" si="444"/>
        <v>55</v>
      </c>
      <c r="BB306" s="11" t="str">
        <f t="shared" si="445"/>
        <v>222</v>
      </c>
      <c r="BC306" s="11">
        <v>10</v>
      </c>
      <c r="BD306" s="58" t="s">
        <v>744</v>
      </c>
      <c r="BE306" s="11" t="str">
        <f t="shared" si="446"/>
        <v>1,128,391</v>
      </c>
      <c r="BF306" s="11" t="str">
        <f t="shared" si="447"/>
        <v>636,087</v>
      </c>
      <c r="BG306" s="11" t="str">
        <f t="shared" si="448"/>
        <v>2,001,717</v>
      </c>
      <c r="BH306" s="21" t="s">
        <v>22</v>
      </c>
      <c r="BI306" s="25" t="s">
        <v>22</v>
      </c>
      <c r="CD306" s="155"/>
      <c r="CH306" s="155"/>
      <c r="CV306" s="25"/>
      <c r="CW306" s="11" t="s">
        <v>578</v>
      </c>
      <c r="CZ306" s="25"/>
    </row>
    <row r="307" spans="1:105" s="11" customFormat="1" ht="16" customHeight="1">
      <c r="A307" s="11" t="s">
        <v>2034</v>
      </c>
      <c r="L307" s="24"/>
      <c r="N307" s="125"/>
      <c r="Z307" s="25"/>
      <c r="AE307" s="25"/>
      <c r="AI307" s="25"/>
      <c r="AJ307" s="11" t="s">
        <v>27</v>
      </c>
      <c r="AK307" s="11" t="s">
        <v>736</v>
      </c>
      <c r="AL307" s="28">
        <v>3</v>
      </c>
      <c r="AM307" s="11" t="s">
        <v>343</v>
      </c>
      <c r="AN307" s="11" t="s">
        <v>44</v>
      </c>
      <c r="AO307" s="11" t="s">
        <v>78</v>
      </c>
      <c r="AP307" s="11" t="s">
        <v>949</v>
      </c>
      <c r="AQ307" s="11" t="s">
        <v>23</v>
      </c>
      <c r="AR307" s="11" t="s">
        <v>24</v>
      </c>
      <c r="AS307" s="11" t="s">
        <v>844</v>
      </c>
      <c r="AT307" s="11" t="s">
        <v>22</v>
      </c>
      <c r="AU307" s="84" t="s">
        <v>22</v>
      </c>
      <c r="AV307" s="30" t="s">
        <v>22</v>
      </c>
      <c r="AW307" s="11" t="s">
        <v>22</v>
      </c>
      <c r="AX307" s="11">
        <v>10</v>
      </c>
      <c r="AY307" s="58" t="s">
        <v>741</v>
      </c>
      <c r="AZ307" s="11" t="str">
        <f t="shared" si="443"/>
        <v>655</v>
      </c>
      <c r="BA307" s="11" t="str">
        <f t="shared" si="444"/>
        <v>270</v>
      </c>
      <c r="BB307" s="11" t="str">
        <f t="shared" si="445"/>
        <v>1,591</v>
      </c>
      <c r="BC307" s="11">
        <v>9</v>
      </c>
      <c r="BD307" s="58" t="s">
        <v>745</v>
      </c>
      <c r="BE307" s="11" t="str">
        <f t="shared" si="446"/>
        <v>1,183,066</v>
      </c>
      <c r="BF307" s="11" t="str">
        <f t="shared" si="447"/>
        <v>379,698</v>
      </c>
      <c r="BG307" s="11" t="str">
        <f t="shared" si="448"/>
        <v>3,686,201</v>
      </c>
      <c r="BH307" s="21" t="s">
        <v>22</v>
      </c>
      <c r="BI307" s="25" t="s">
        <v>22</v>
      </c>
      <c r="CD307" s="155"/>
      <c r="CH307" s="155"/>
      <c r="CV307" s="25"/>
      <c r="CW307" s="11" t="s">
        <v>569</v>
      </c>
      <c r="CZ307" s="25"/>
    </row>
    <row r="308" spans="1:105" s="11" customFormat="1" ht="16" customHeight="1">
      <c r="A308" s="11" t="s">
        <v>2034</v>
      </c>
      <c r="L308" s="24"/>
      <c r="N308" s="125"/>
      <c r="Z308" s="25"/>
      <c r="AE308" s="25"/>
      <c r="AI308" s="25"/>
      <c r="AJ308" s="11" t="s">
        <v>27</v>
      </c>
      <c r="AK308" s="11" t="s">
        <v>738</v>
      </c>
      <c r="AL308" s="28">
        <v>4</v>
      </c>
      <c r="AM308" s="11" t="s">
        <v>343</v>
      </c>
      <c r="AN308" s="11" t="s">
        <v>44</v>
      </c>
      <c r="AO308" s="11" t="s">
        <v>78</v>
      </c>
      <c r="AP308" s="11" t="s">
        <v>949</v>
      </c>
      <c r="AQ308" s="11" t="s">
        <v>23</v>
      </c>
      <c r="AR308" s="11" t="s">
        <v>24</v>
      </c>
      <c r="AS308" s="11" t="s">
        <v>844</v>
      </c>
      <c r="AT308" s="11" t="s">
        <v>22</v>
      </c>
      <c r="AU308" s="84" t="s">
        <v>22</v>
      </c>
      <c r="AV308" s="30" t="s">
        <v>22</v>
      </c>
      <c r="AW308" s="11" t="s">
        <v>22</v>
      </c>
      <c r="AX308" s="11">
        <v>10</v>
      </c>
      <c r="AY308" s="58" t="s">
        <v>742</v>
      </c>
      <c r="AZ308" s="11" t="str">
        <f t="shared" si="443"/>
        <v>953</v>
      </c>
      <c r="BA308" s="11" t="str">
        <f t="shared" si="444"/>
        <v>493</v>
      </c>
      <c r="BB308" s="11" t="str">
        <f t="shared" si="445"/>
        <v>1,842</v>
      </c>
      <c r="BC308" s="11">
        <v>10</v>
      </c>
      <c r="BD308" s="58" t="s">
        <v>746</v>
      </c>
      <c r="BE308" s="11" t="str">
        <f t="shared" si="446"/>
        <v>3,638,522</v>
      </c>
      <c r="BF308" s="11" t="str">
        <f t="shared" si="447"/>
        <v>1,316,233</v>
      </c>
      <c r="BG308" s="11" t="str">
        <f t="shared" si="448"/>
        <v>10,058,130</v>
      </c>
      <c r="BH308" s="21" t="s">
        <v>22</v>
      </c>
      <c r="BI308" s="25" t="s">
        <v>22</v>
      </c>
      <c r="CD308" s="155"/>
      <c r="CH308" s="155"/>
      <c r="CV308" s="25"/>
      <c r="CW308" s="11" t="s">
        <v>780</v>
      </c>
      <c r="CZ308" s="25"/>
    </row>
    <row r="309" spans="1:105" s="11" customFormat="1" ht="16" customHeight="1">
      <c r="A309" s="11" t="s">
        <v>2034</v>
      </c>
      <c r="L309" s="24"/>
      <c r="N309" s="125"/>
      <c r="Z309" s="25"/>
      <c r="AE309" s="25"/>
      <c r="AI309" s="25"/>
      <c r="AJ309" s="11" t="s">
        <v>27</v>
      </c>
      <c r="AK309" s="11" t="s">
        <v>735</v>
      </c>
      <c r="AL309" s="11">
        <v>1</v>
      </c>
      <c r="AM309" s="17" t="s">
        <v>344</v>
      </c>
      <c r="AN309" s="11" t="s">
        <v>142</v>
      </c>
      <c r="AO309" s="11" t="s">
        <v>139</v>
      </c>
      <c r="AP309" s="11" t="s">
        <v>956</v>
      </c>
      <c r="AQ309" s="11" t="s">
        <v>23</v>
      </c>
      <c r="AR309" s="11" t="s">
        <v>24</v>
      </c>
      <c r="AS309" s="11" t="s">
        <v>487</v>
      </c>
      <c r="AT309" s="11" t="s">
        <v>22</v>
      </c>
      <c r="AU309" s="84" t="s">
        <v>22</v>
      </c>
      <c r="AV309" s="30" t="s">
        <v>22</v>
      </c>
      <c r="AW309" s="11" t="s">
        <v>22</v>
      </c>
      <c r="AX309" s="11" t="s">
        <v>22</v>
      </c>
      <c r="AY309" s="11" t="s">
        <v>510</v>
      </c>
      <c r="AZ309" s="11" t="s">
        <v>22</v>
      </c>
      <c r="BA309" s="11" t="s">
        <v>22</v>
      </c>
      <c r="BB309" s="11" t="s">
        <v>22</v>
      </c>
      <c r="BC309" s="11" t="s">
        <v>22</v>
      </c>
      <c r="BD309" s="11" t="s">
        <v>510</v>
      </c>
      <c r="BE309" s="11" t="s">
        <v>22</v>
      </c>
      <c r="BF309" s="11" t="s">
        <v>22</v>
      </c>
      <c r="BG309" s="11" t="s">
        <v>22</v>
      </c>
      <c r="BH309" s="21" t="s">
        <v>22</v>
      </c>
      <c r="BI309" s="25" t="s">
        <v>22</v>
      </c>
      <c r="CD309" s="155"/>
      <c r="CH309" s="155"/>
      <c r="CV309" s="25"/>
      <c r="CW309" s="11" t="s">
        <v>782</v>
      </c>
      <c r="CZ309" s="25"/>
    </row>
    <row r="310" spans="1:105" s="11" customFormat="1" ht="16" customHeight="1">
      <c r="A310" s="11" t="s">
        <v>2034</v>
      </c>
      <c r="L310" s="24"/>
      <c r="N310" s="125"/>
      <c r="Z310" s="25"/>
      <c r="AE310" s="25"/>
      <c r="AI310" s="25"/>
      <c r="AJ310" s="11" t="s">
        <v>27</v>
      </c>
      <c r="AK310" s="11" t="s">
        <v>737</v>
      </c>
      <c r="AL310" s="28">
        <v>2</v>
      </c>
      <c r="AM310" s="17" t="s">
        <v>344</v>
      </c>
      <c r="AN310" s="11" t="s">
        <v>142</v>
      </c>
      <c r="AO310" s="11" t="s">
        <v>139</v>
      </c>
      <c r="AP310" s="11" t="s">
        <v>956</v>
      </c>
      <c r="AQ310" s="11" t="s">
        <v>23</v>
      </c>
      <c r="AR310" s="11" t="s">
        <v>24</v>
      </c>
      <c r="AS310" s="11" t="s">
        <v>487</v>
      </c>
      <c r="AT310" s="11" t="s">
        <v>22</v>
      </c>
      <c r="AU310" s="84" t="s">
        <v>22</v>
      </c>
      <c r="AV310" s="30" t="s">
        <v>22</v>
      </c>
      <c r="AW310" s="11" t="s">
        <v>22</v>
      </c>
      <c r="AX310" s="11" t="s">
        <v>22</v>
      </c>
      <c r="AY310" s="11" t="s">
        <v>510</v>
      </c>
      <c r="AZ310" s="11" t="s">
        <v>22</v>
      </c>
      <c r="BA310" s="11" t="s">
        <v>22</v>
      </c>
      <c r="BB310" s="11" t="s">
        <v>22</v>
      </c>
      <c r="BC310" s="11" t="s">
        <v>22</v>
      </c>
      <c r="BD310" s="11" t="s">
        <v>510</v>
      </c>
      <c r="BE310" s="11" t="s">
        <v>22</v>
      </c>
      <c r="BF310" s="11" t="s">
        <v>22</v>
      </c>
      <c r="BG310" s="11" t="s">
        <v>22</v>
      </c>
      <c r="BH310" s="21" t="s">
        <v>22</v>
      </c>
      <c r="BI310" s="25" t="s">
        <v>22</v>
      </c>
      <c r="CD310" s="155"/>
      <c r="CH310" s="155"/>
      <c r="CV310" s="25"/>
      <c r="CW310" s="11" t="s">
        <v>781</v>
      </c>
      <c r="CZ310" s="25"/>
    </row>
    <row r="311" spans="1:105" s="11" customFormat="1" ht="16" customHeight="1">
      <c r="A311" s="11" t="s">
        <v>2034</v>
      </c>
      <c r="L311" s="24"/>
      <c r="N311" s="125"/>
      <c r="Z311" s="25"/>
      <c r="AE311" s="25"/>
      <c r="AI311" s="25"/>
      <c r="AJ311" s="11" t="s">
        <v>27</v>
      </c>
      <c r="AK311" s="11" t="s">
        <v>736</v>
      </c>
      <c r="AL311" s="28">
        <v>3</v>
      </c>
      <c r="AM311" s="17" t="s">
        <v>344</v>
      </c>
      <c r="AN311" s="11" t="s">
        <v>142</v>
      </c>
      <c r="AO311" s="11" t="s">
        <v>139</v>
      </c>
      <c r="AP311" s="11" t="s">
        <v>956</v>
      </c>
      <c r="AQ311" s="11" t="s">
        <v>23</v>
      </c>
      <c r="AR311" s="11" t="s">
        <v>24</v>
      </c>
      <c r="AS311" s="11" t="s">
        <v>487</v>
      </c>
      <c r="AT311" s="11" t="s">
        <v>22</v>
      </c>
      <c r="AU311" s="84" t="s">
        <v>22</v>
      </c>
      <c r="AV311" s="30" t="s">
        <v>22</v>
      </c>
      <c r="AW311" s="11" t="s">
        <v>22</v>
      </c>
      <c r="AX311" s="11">
        <v>10</v>
      </c>
      <c r="AY311" s="58" t="s">
        <v>65</v>
      </c>
      <c r="AZ311" s="11" t="str">
        <f t="shared" ref="AZ311:AZ312" si="449">LEFT(AY311,FIND(" ", AY311)-1)</f>
        <v>4</v>
      </c>
      <c r="BA311" s="11" t="str">
        <f t="shared" ref="BA311:BA312" si="450">MID(LEFT(AY311,FIND("–",AY311)-1),FIND("(",AY311)+1,LEN(AY311))</f>
        <v>4</v>
      </c>
      <c r="BB311" s="11" t="str">
        <f t="shared" ref="BB311:BB312" si="451">MID(LEFT(AY311,FIND(")",AY311)-1),FIND("–",AY311)+1,LEN(AY311))</f>
        <v>4</v>
      </c>
      <c r="BC311" s="11">
        <v>9</v>
      </c>
      <c r="BD311" s="62" t="s">
        <v>747</v>
      </c>
      <c r="BE311" s="27" t="str">
        <f t="shared" ref="BE311:BE312" si="452">LEFT(BD311,FIND(" ", BD311)-1)</f>
        <v>878</v>
      </c>
      <c r="BF311" s="27" t="str">
        <f t="shared" ref="BF311:BF312" si="453">MID(LEFT(BD311,FIND("–",BD311)-1),FIND("(",BD311)+1,LEN(BD311))</f>
        <v>516</v>
      </c>
      <c r="BG311" s="27" t="str">
        <f t="shared" ref="BG311:BG312" si="454">MID(LEFT(BD311,FIND(")",BD311)-1),FIND("–",BD311)+1,LEN(BD311))</f>
        <v>1,494</v>
      </c>
      <c r="BH311" s="21" t="s">
        <v>22</v>
      </c>
      <c r="BI311" s="25" t="s">
        <v>22</v>
      </c>
      <c r="CD311" s="155"/>
      <c r="CH311" s="155"/>
      <c r="CV311" s="25"/>
      <c r="CW311" s="11" t="s">
        <v>570</v>
      </c>
      <c r="CZ311" s="25"/>
    </row>
    <row r="312" spans="1:105" s="11" customFormat="1" ht="16" customHeight="1">
      <c r="A312" s="11" t="s">
        <v>2034</v>
      </c>
      <c r="L312" s="24"/>
      <c r="N312" s="125"/>
      <c r="Z312" s="25"/>
      <c r="AE312" s="25"/>
      <c r="AI312" s="25"/>
      <c r="AJ312" s="11" t="s">
        <v>27</v>
      </c>
      <c r="AK312" s="11" t="s">
        <v>738</v>
      </c>
      <c r="AL312" s="28">
        <v>4</v>
      </c>
      <c r="AM312" s="17" t="s">
        <v>344</v>
      </c>
      <c r="AN312" s="11" t="s">
        <v>142</v>
      </c>
      <c r="AO312" s="11" t="s">
        <v>139</v>
      </c>
      <c r="AP312" s="11" t="s">
        <v>956</v>
      </c>
      <c r="AQ312" s="11" t="s">
        <v>23</v>
      </c>
      <c r="AR312" s="11" t="s">
        <v>24</v>
      </c>
      <c r="AS312" s="11" t="s">
        <v>487</v>
      </c>
      <c r="AT312" s="11" t="s">
        <v>22</v>
      </c>
      <c r="AU312" s="84" t="s">
        <v>22</v>
      </c>
      <c r="AV312" s="30" t="s">
        <v>22</v>
      </c>
      <c r="AW312" s="11" t="s">
        <v>22</v>
      </c>
      <c r="AX312" s="11">
        <v>10</v>
      </c>
      <c r="AY312" s="58" t="s">
        <v>65</v>
      </c>
      <c r="AZ312" s="11" t="str">
        <f t="shared" si="449"/>
        <v>4</v>
      </c>
      <c r="BA312" s="11" t="str">
        <f t="shared" si="450"/>
        <v>4</v>
      </c>
      <c r="BB312" s="11" t="str">
        <f t="shared" si="451"/>
        <v>4</v>
      </c>
      <c r="BC312" s="11">
        <v>10</v>
      </c>
      <c r="BD312" s="62" t="s">
        <v>748</v>
      </c>
      <c r="BE312" s="27" t="str">
        <f t="shared" si="452"/>
        <v>317</v>
      </c>
      <c r="BF312" s="27" t="str">
        <f t="shared" si="453"/>
        <v>181</v>
      </c>
      <c r="BG312" s="27" t="str">
        <f t="shared" si="454"/>
        <v>557</v>
      </c>
      <c r="BH312" s="21" t="s">
        <v>22</v>
      </c>
      <c r="BI312" s="25" t="s">
        <v>22</v>
      </c>
      <c r="CD312" s="155"/>
      <c r="CH312" s="155"/>
      <c r="CV312" s="25"/>
      <c r="CZ312" s="25"/>
    </row>
    <row r="313" spans="1:105" s="11" customFormat="1" ht="16" customHeight="1">
      <c r="A313" s="11" t="s">
        <v>2034</v>
      </c>
      <c r="L313" s="25"/>
      <c r="N313" s="125"/>
      <c r="Z313" s="25"/>
      <c r="AE313" s="25"/>
      <c r="AI313" s="25"/>
      <c r="AJ313" s="11" t="s">
        <v>27</v>
      </c>
      <c r="AK313" s="11" t="s">
        <v>735</v>
      </c>
      <c r="AL313" s="11">
        <v>1</v>
      </c>
      <c r="AM313" s="11" t="s">
        <v>55</v>
      </c>
      <c r="AN313" s="11" t="s">
        <v>753</v>
      </c>
      <c r="AO313" s="11" t="s">
        <v>132</v>
      </c>
      <c r="AP313" s="11" t="s">
        <v>956</v>
      </c>
      <c r="AQ313" s="11" t="s">
        <v>23</v>
      </c>
      <c r="AR313" s="11" t="s">
        <v>24</v>
      </c>
      <c r="AS313" s="11" t="s">
        <v>487</v>
      </c>
      <c r="AT313" s="11" t="s">
        <v>22</v>
      </c>
      <c r="AU313" s="84" t="s">
        <v>22</v>
      </c>
      <c r="AV313" s="30" t="s">
        <v>22</v>
      </c>
      <c r="AW313" s="11" t="s">
        <v>22</v>
      </c>
      <c r="AX313" s="11">
        <v>10</v>
      </c>
      <c r="AY313" s="58" t="s">
        <v>66</v>
      </c>
      <c r="AZ313" s="11" t="str">
        <f t="shared" ref="AZ313:AZ316" si="455">LEFT(AY313,FIND(" ", AY313)-1)</f>
        <v>10</v>
      </c>
      <c r="BA313" s="11" t="str">
        <f t="shared" ref="BA313:BA316" si="456">MID(LEFT(AY313,FIND("–",AY313)-1),FIND("(",AY313)+1,LEN(AY313))</f>
        <v>10</v>
      </c>
      <c r="BB313" s="11" t="str">
        <f t="shared" ref="BB313:BB316" si="457">MID(LEFT(AY313,FIND(")",AY313)-1),FIND("–",AY313)+1,LEN(AY313))</f>
        <v>10</v>
      </c>
      <c r="BC313" s="11">
        <v>10</v>
      </c>
      <c r="BD313" s="62" t="s">
        <v>749</v>
      </c>
      <c r="BE313" s="27" t="str">
        <f t="shared" ref="BE313:BE316" si="458">LEFT(BD313,FIND(" ", BD313)-1)</f>
        <v>92</v>
      </c>
      <c r="BF313" s="27" t="str">
        <f t="shared" ref="BF313:BF316" si="459">MID(LEFT(BD313,FIND("–",BD313)-1),FIND("(",BD313)+1,LEN(BD313))</f>
        <v>45</v>
      </c>
      <c r="BG313" s="27" t="str">
        <f t="shared" ref="BG313:BG316" si="460">MID(LEFT(BD313,FIND(")",BD313)-1),FIND("–",BD313)+1,LEN(BD313))</f>
        <v>188</v>
      </c>
      <c r="BH313" s="21" t="s">
        <v>22</v>
      </c>
      <c r="BI313" s="25" t="s">
        <v>22</v>
      </c>
      <c r="CD313" s="155"/>
      <c r="CH313" s="155"/>
      <c r="CV313" s="25"/>
      <c r="CZ313" s="25"/>
    </row>
    <row r="314" spans="1:105" s="11" customFormat="1" ht="16" customHeight="1">
      <c r="A314" s="11" t="s">
        <v>2034</v>
      </c>
      <c r="L314" s="25"/>
      <c r="N314" s="125"/>
      <c r="Z314" s="25"/>
      <c r="AE314" s="25"/>
      <c r="AI314" s="25"/>
      <c r="AJ314" s="11" t="s">
        <v>27</v>
      </c>
      <c r="AK314" s="11" t="s">
        <v>737</v>
      </c>
      <c r="AL314" s="11">
        <v>2</v>
      </c>
      <c r="AM314" s="11" t="s">
        <v>55</v>
      </c>
      <c r="AN314" s="11" t="s">
        <v>753</v>
      </c>
      <c r="AO314" s="11" t="s">
        <v>132</v>
      </c>
      <c r="AP314" s="11" t="s">
        <v>956</v>
      </c>
      <c r="AQ314" s="11" t="s">
        <v>23</v>
      </c>
      <c r="AR314" s="11" t="s">
        <v>24</v>
      </c>
      <c r="AS314" s="11" t="s">
        <v>487</v>
      </c>
      <c r="AT314" s="11" t="s">
        <v>22</v>
      </c>
      <c r="AU314" s="84" t="s">
        <v>22</v>
      </c>
      <c r="AV314" s="30" t="s">
        <v>22</v>
      </c>
      <c r="AW314" s="11" t="s">
        <v>22</v>
      </c>
      <c r="AX314" s="11">
        <v>10</v>
      </c>
      <c r="AY314" s="58" t="s">
        <v>66</v>
      </c>
      <c r="AZ314" s="11" t="str">
        <f t="shared" si="455"/>
        <v>10</v>
      </c>
      <c r="BA314" s="11" t="str">
        <f t="shared" si="456"/>
        <v>10</v>
      </c>
      <c r="BB314" s="11" t="str">
        <f t="shared" si="457"/>
        <v>10</v>
      </c>
      <c r="BC314" s="11">
        <v>10</v>
      </c>
      <c r="BD314" s="62" t="s">
        <v>750</v>
      </c>
      <c r="BE314" s="27" t="str">
        <f t="shared" si="458"/>
        <v>86</v>
      </c>
      <c r="BF314" s="27" t="str">
        <f t="shared" si="459"/>
        <v>44</v>
      </c>
      <c r="BG314" s="27" t="str">
        <f t="shared" si="460"/>
        <v>171</v>
      </c>
      <c r="BH314" s="21" t="s">
        <v>22</v>
      </c>
      <c r="BI314" s="25" t="s">
        <v>22</v>
      </c>
      <c r="CD314" s="155"/>
      <c r="CH314" s="155"/>
      <c r="CV314" s="25"/>
      <c r="CZ314" s="25"/>
    </row>
    <row r="315" spans="1:105" s="11" customFormat="1" ht="16" customHeight="1">
      <c r="A315" s="11" t="s">
        <v>2034</v>
      </c>
      <c r="L315" s="25"/>
      <c r="N315" s="125"/>
      <c r="Z315" s="25"/>
      <c r="AE315" s="25"/>
      <c r="AI315" s="25"/>
      <c r="AJ315" s="11" t="s">
        <v>27</v>
      </c>
      <c r="AK315" s="11" t="s">
        <v>736</v>
      </c>
      <c r="AL315" s="30">
        <v>3</v>
      </c>
      <c r="AM315" s="11" t="s">
        <v>55</v>
      </c>
      <c r="AN315" s="11" t="s">
        <v>753</v>
      </c>
      <c r="AO315" s="11" t="s">
        <v>132</v>
      </c>
      <c r="AP315" s="11" t="s">
        <v>956</v>
      </c>
      <c r="AQ315" s="11" t="s">
        <v>23</v>
      </c>
      <c r="AR315" s="11" t="s">
        <v>24</v>
      </c>
      <c r="AS315" s="11" t="s">
        <v>487</v>
      </c>
      <c r="AT315" s="11" t="s">
        <v>22</v>
      </c>
      <c r="AU315" s="84" t="s">
        <v>22</v>
      </c>
      <c r="AV315" s="30" t="s">
        <v>22</v>
      </c>
      <c r="AW315" s="11" t="s">
        <v>22</v>
      </c>
      <c r="AX315" s="11">
        <v>10</v>
      </c>
      <c r="AY315" s="58" t="s">
        <v>66</v>
      </c>
      <c r="AZ315" s="11" t="str">
        <f t="shared" si="455"/>
        <v>10</v>
      </c>
      <c r="BA315" s="11" t="str">
        <f t="shared" si="456"/>
        <v>10</v>
      </c>
      <c r="BB315" s="11" t="str">
        <f t="shared" si="457"/>
        <v>10</v>
      </c>
      <c r="BC315" s="11">
        <v>9</v>
      </c>
      <c r="BD315" s="62" t="s">
        <v>751</v>
      </c>
      <c r="BE315" s="27" t="str">
        <f t="shared" si="458"/>
        <v>324</v>
      </c>
      <c r="BF315" s="27" t="str">
        <f t="shared" si="459"/>
        <v>212</v>
      </c>
      <c r="BG315" s="27" t="str">
        <f t="shared" si="460"/>
        <v>496</v>
      </c>
      <c r="BH315" s="21" t="s">
        <v>22</v>
      </c>
      <c r="BI315" s="25" t="s">
        <v>22</v>
      </c>
      <c r="CD315" s="155"/>
      <c r="CH315" s="155"/>
      <c r="CV315" s="25"/>
      <c r="CZ315" s="25"/>
    </row>
    <row r="316" spans="1:105" s="11" customFormat="1" ht="16" customHeight="1">
      <c r="A316" s="11" t="s">
        <v>2034</v>
      </c>
      <c r="L316" s="25"/>
      <c r="N316" s="125"/>
      <c r="Z316" s="25"/>
      <c r="AE316" s="25"/>
      <c r="AI316" s="25"/>
      <c r="AJ316" s="11" t="s">
        <v>27</v>
      </c>
      <c r="AK316" s="11" t="s">
        <v>738</v>
      </c>
      <c r="AL316" s="30">
        <v>4</v>
      </c>
      <c r="AM316" s="11" t="s">
        <v>55</v>
      </c>
      <c r="AN316" s="11" t="s">
        <v>753</v>
      </c>
      <c r="AO316" s="11" t="s">
        <v>132</v>
      </c>
      <c r="AP316" s="11" t="s">
        <v>956</v>
      </c>
      <c r="AQ316" s="11" t="s">
        <v>23</v>
      </c>
      <c r="AR316" s="11" t="s">
        <v>24</v>
      </c>
      <c r="AS316" s="11" t="s">
        <v>487</v>
      </c>
      <c r="AT316" s="11" t="s">
        <v>22</v>
      </c>
      <c r="AU316" s="84" t="s">
        <v>22</v>
      </c>
      <c r="AV316" s="30" t="s">
        <v>22</v>
      </c>
      <c r="AW316" s="11" t="s">
        <v>22</v>
      </c>
      <c r="AX316" s="11">
        <v>10</v>
      </c>
      <c r="AY316" s="58" t="s">
        <v>66</v>
      </c>
      <c r="AZ316" s="11" t="str">
        <f t="shared" si="455"/>
        <v>10</v>
      </c>
      <c r="BA316" s="11" t="str">
        <f t="shared" si="456"/>
        <v>10</v>
      </c>
      <c r="BB316" s="11" t="str">
        <f t="shared" si="457"/>
        <v>10</v>
      </c>
      <c r="BC316" s="11">
        <v>10</v>
      </c>
      <c r="BD316" s="62" t="s">
        <v>752</v>
      </c>
      <c r="BE316" s="27" t="str">
        <f t="shared" si="458"/>
        <v>242</v>
      </c>
      <c r="BF316" s="27" t="str">
        <f t="shared" si="459"/>
        <v>147</v>
      </c>
      <c r="BG316" s="27" t="str">
        <f t="shared" si="460"/>
        <v>399</v>
      </c>
      <c r="BH316" s="21" t="s">
        <v>22</v>
      </c>
      <c r="BI316" s="25" t="s">
        <v>22</v>
      </c>
      <c r="CD316" s="155"/>
      <c r="CH316" s="155"/>
      <c r="CV316" s="25"/>
      <c r="CZ316" s="25"/>
    </row>
    <row r="317" spans="1:105" s="11" customFormat="1" ht="16" customHeight="1">
      <c r="A317" s="11" t="s">
        <v>2034</v>
      </c>
      <c r="L317" s="25"/>
      <c r="N317" s="125"/>
      <c r="Z317" s="25"/>
      <c r="AE317" s="25"/>
      <c r="AI317" s="25"/>
      <c r="AJ317" s="20" t="s">
        <v>60</v>
      </c>
      <c r="AK317" s="11" t="s">
        <v>735</v>
      </c>
      <c r="AL317" s="30">
        <v>1</v>
      </c>
      <c r="AM317" s="11" t="s">
        <v>573</v>
      </c>
      <c r="AN317" s="11" t="s">
        <v>571</v>
      </c>
      <c r="AO317" s="11" t="s">
        <v>754</v>
      </c>
      <c r="AP317" s="11" t="s">
        <v>754</v>
      </c>
      <c r="AQ317" s="11" t="s">
        <v>23</v>
      </c>
      <c r="AR317" s="11" t="s">
        <v>24</v>
      </c>
      <c r="AS317" s="11" t="s">
        <v>487</v>
      </c>
      <c r="AT317" s="11" t="s">
        <v>22</v>
      </c>
      <c r="AU317" s="84" t="s">
        <v>22</v>
      </c>
      <c r="AV317" s="30" t="s">
        <v>22</v>
      </c>
      <c r="AW317" s="11" t="s">
        <v>22</v>
      </c>
      <c r="AX317" s="11">
        <v>9</v>
      </c>
      <c r="AY317" s="78" t="s">
        <v>755</v>
      </c>
      <c r="AZ317" s="11" t="str">
        <f t="shared" ref="AZ317:AZ320" si="461">LEFT(AY317,FIND(" ", AY317)-1)</f>
        <v>-0.001</v>
      </c>
      <c r="BA317" s="11" t="str">
        <f t="shared" ref="BA317:BA320" si="462">MID(LEFT(AY317,FIND("–",AY317)-1),FIND("(",AY317)+1,LEN(AY317))</f>
        <v>-0.012</v>
      </c>
      <c r="BB317" s="11" t="str">
        <f t="shared" ref="BB317:BB320" si="463">MID(LEFT(AY317,FIND(")",AY317)-1),FIND("–",AY317)+1,LEN(AY317))</f>
        <v>0.010</v>
      </c>
      <c r="BC317" s="11">
        <v>9</v>
      </c>
      <c r="BD317" s="62" t="s">
        <v>759</v>
      </c>
      <c r="BE317" s="27" t="str">
        <f t="shared" ref="BE317:BE320" si="464">LEFT(BD317,FIND(" ", BD317)-1)</f>
        <v>0.264</v>
      </c>
      <c r="BF317" s="27" t="str">
        <f t="shared" ref="BF317:BF320" si="465">MID(LEFT(BD317,FIND("–",BD317)-1),FIND("(",BD317)+1,LEN(BD317))</f>
        <v>0.096</v>
      </c>
      <c r="BG317" s="27" t="str">
        <f t="shared" ref="BG317:BG320" si="466">MID(LEFT(BD317,FIND(")",BD317)-1),FIND("–",BD317)+1,LEN(BD317))</f>
        <v>0.433</v>
      </c>
      <c r="BH317" s="80">
        <v>0.8</v>
      </c>
      <c r="BI317" s="25" t="s">
        <v>22</v>
      </c>
      <c r="CD317" s="155"/>
      <c r="CH317" s="155"/>
      <c r="CV317" s="25"/>
      <c r="CZ317" s="25"/>
    </row>
    <row r="318" spans="1:105" s="11" customFormat="1" ht="16" customHeight="1">
      <c r="A318" s="11" t="s">
        <v>2034</v>
      </c>
      <c r="L318" s="25"/>
      <c r="N318" s="125"/>
      <c r="Z318" s="25"/>
      <c r="AE318" s="25"/>
      <c r="AI318" s="25"/>
      <c r="AJ318" s="20" t="s">
        <v>60</v>
      </c>
      <c r="AK318" s="11" t="s">
        <v>737</v>
      </c>
      <c r="AL318" s="30">
        <v>2</v>
      </c>
      <c r="AM318" s="11" t="s">
        <v>573</v>
      </c>
      <c r="AN318" s="11" t="s">
        <v>571</v>
      </c>
      <c r="AO318" s="11" t="s">
        <v>754</v>
      </c>
      <c r="AP318" s="11" t="s">
        <v>754</v>
      </c>
      <c r="AQ318" s="11" t="s">
        <v>23</v>
      </c>
      <c r="AR318" s="11" t="s">
        <v>24</v>
      </c>
      <c r="AS318" s="11" t="s">
        <v>487</v>
      </c>
      <c r="AT318" s="11" t="s">
        <v>22</v>
      </c>
      <c r="AU318" s="84" t="s">
        <v>22</v>
      </c>
      <c r="AV318" s="30" t="s">
        <v>22</v>
      </c>
      <c r="AW318" s="11" t="s">
        <v>22</v>
      </c>
      <c r="AX318" s="11">
        <v>10</v>
      </c>
      <c r="AY318" s="78" t="s">
        <v>756</v>
      </c>
      <c r="AZ318" s="11" t="str">
        <f t="shared" si="461"/>
        <v>0.004</v>
      </c>
      <c r="BA318" s="11" t="str">
        <f t="shared" si="462"/>
        <v>-0.004</v>
      </c>
      <c r="BB318" s="11" t="str">
        <f t="shared" si="463"/>
        <v>0.012</v>
      </c>
      <c r="BC318" s="11">
        <v>10</v>
      </c>
      <c r="BD318" s="62" t="s">
        <v>760</v>
      </c>
      <c r="BE318" s="27" t="str">
        <f t="shared" si="464"/>
        <v>0.095</v>
      </c>
      <c r="BF318" s="27" t="str">
        <f t="shared" si="465"/>
        <v>0.061</v>
      </c>
      <c r="BG318" s="27" t="str">
        <f t="shared" si="466"/>
        <v>0.129</v>
      </c>
      <c r="BH318" s="80">
        <v>0.8</v>
      </c>
      <c r="BI318" s="25" t="s">
        <v>22</v>
      </c>
      <c r="CD318" s="155"/>
      <c r="CH318" s="155"/>
      <c r="CV318" s="25"/>
      <c r="CZ318" s="25"/>
    </row>
    <row r="319" spans="1:105" s="11" customFormat="1" ht="16" customHeight="1">
      <c r="A319" s="11" t="s">
        <v>2034</v>
      </c>
      <c r="K319" s="13"/>
      <c r="L319" s="25"/>
      <c r="N319" s="125"/>
      <c r="R319" s="79"/>
      <c r="Z319" s="25"/>
      <c r="AE319" s="36"/>
      <c r="AI319" s="25"/>
      <c r="AJ319" s="11" t="s">
        <v>60</v>
      </c>
      <c r="AK319" s="11" t="s">
        <v>736</v>
      </c>
      <c r="AL319" s="30">
        <v>3</v>
      </c>
      <c r="AM319" s="11" t="s">
        <v>573</v>
      </c>
      <c r="AN319" s="11" t="s">
        <v>571</v>
      </c>
      <c r="AO319" s="11" t="s">
        <v>754</v>
      </c>
      <c r="AP319" s="11" t="s">
        <v>754</v>
      </c>
      <c r="AQ319" s="11" t="s">
        <v>23</v>
      </c>
      <c r="AR319" s="11" t="s">
        <v>24</v>
      </c>
      <c r="AS319" s="11" t="s">
        <v>487</v>
      </c>
      <c r="AT319" s="11" t="s">
        <v>22</v>
      </c>
      <c r="AU319" s="84" t="s">
        <v>22</v>
      </c>
      <c r="AV319" s="30" t="s">
        <v>22</v>
      </c>
      <c r="AW319" s="11" t="s">
        <v>22</v>
      </c>
      <c r="AX319" s="11">
        <v>9</v>
      </c>
      <c r="AY319" s="78" t="s">
        <v>757</v>
      </c>
      <c r="AZ319" s="11" t="str">
        <f t="shared" si="461"/>
        <v>0.008</v>
      </c>
      <c r="BA319" s="11" t="str">
        <f t="shared" si="462"/>
        <v>-0.002</v>
      </c>
      <c r="BB319" s="11" t="str">
        <f t="shared" si="463"/>
        <v>0.018</v>
      </c>
      <c r="BC319" s="11">
        <v>8</v>
      </c>
      <c r="BD319" s="62" t="s">
        <v>761</v>
      </c>
      <c r="BE319" s="27" t="str">
        <f t="shared" si="464"/>
        <v>0.336</v>
      </c>
      <c r="BF319" s="27" t="str">
        <f t="shared" si="465"/>
        <v>0.196</v>
      </c>
      <c r="BG319" s="27" t="str">
        <f t="shared" si="466"/>
        <v>0.476</v>
      </c>
      <c r="BH319" s="80">
        <v>0.8</v>
      </c>
      <c r="BI319" s="25" t="s">
        <v>22</v>
      </c>
      <c r="CD319" s="155"/>
      <c r="CH319" s="155"/>
      <c r="CV319" s="25"/>
      <c r="CZ319" s="25"/>
    </row>
    <row r="320" spans="1:105" s="11" customFormat="1">
      <c r="A320" s="11" t="s">
        <v>2034</v>
      </c>
      <c r="L320" s="25"/>
      <c r="N320" s="125"/>
      <c r="Z320" s="33"/>
      <c r="AE320" s="25"/>
      <c r="AI320" s="25"/>
      <c r="AJ320" s="11" t="s">
        <v>60</v>
      </c>
      <c r="AK320" s="11" t="s">
        <v>738</v>
      </c>
      <c r="AL320" s="30">
        <v>4</v>
      </c>
      <c r="AM320" s="11" t="s">
        <v>573</v>
      </c>
      <c r="AN320" s="11" t="s">
        <v>571</v>
      </c>
      <c r="AO320" s="11" t="s">
        <v>754</v>
      </c>
      <c r="AP320" s="11" t="s">
        <v>754</v>
      </c>
      <c r="AQ320" s="11" t="s">
        <v>23</v>
      </c>
      <c r="AR320" s="11" t="s">
        <v>24</v>
      </c>
      <c r="AS320" s="11" t="s">
        <v>487</v>
      </c>
      <c r="AT320" s="11" t="s">
        <v>22</v>
      </c>
      <c r="AU320" s="84" t="s">
        <v>22</v>
      </c>
      <c r="AV320" s="30" t="s">
        <v>22</v>
      </c>
      <c r="AW320" s="11" t="s">
        <v>22</v>
      </c>
      <c r="AX320" s="11">
        <v>10</v>
      </c>
      <c r="AY320" s="78" t="s">
        <v>758</v>
      </c>
      <c r="AZ320" s="11" t="str">
        <f t="shared" si="461"/>
        <v>0.004</v>
      </c>
      <c r="BA320" s="11" t="str">
        <f t="shared" si="462"/>
        <v>-0.002</v>
      </c>
      <c r="BB320" s="11" t="str">
        <f t="shared" si="463"/>
        <v>0.010</v>
      </c>
      <c r="BC320" s="11">
        <v>10</v>
      </c>
      <c r="BD320" s="62" t="s">
        <v>762</v>
      </c>
      <c r="BE320" s="27" t="str">
        <f t="shared" si="464"/>
        <v>0.317</v>
      </c>
      <c r="BF320" s="27" t="str">
        <f t="shared" si="465"/>
        <v>0.162</v>
      </c>
      <c r="BG320" s="27" t="str">
        <f t="shared" si="466"/>
        <v>0.472</v>
      </c>
      <c r="BH320" s="80">
        <v>0.8</v>
      </c>
      <c r="BI320" s="25" t="s">
        <v>22</v>
      </c>
      <c r="CD320" s="155"/>
      <c r="CH320" s="155"/>
      <c r="CV320" s="25"/>
      <c r="CZ320" s="25"/>
    </row>
    <row r="321" spans="1:105" s="11" customFormat="1">
      <c r="A321" s="11" t="s">
        <v>2034</v>
      </c>
      <c r="L321" s="25"/>
      <c r="N321" s="125"/>
      <c r="Z321" s="33"/>
      <c r="AE321" s="25"/>
      <c r="AI321" s="25"/>
      <c r="AJ321" s="20" t="s">
        <v>60</v>
      </c>
      <c r="AK321" s="11" t="s">
        <v>735</v>
      </c>
      <c r="AL321" s="30">
        <v>1</v>
      </c>
      <c r="AM321" s="11" t="s">
        <v>580</v>
      </c>
      <c r="AN321" s="11" t="s">
        <v>571</v>
      </c>
      <c r="AO321" s="11" t="s">
        <v>754</v>
      </c>
      <c r="AP321" s="11" t="s">
        <v>754</v>
      </c>
      <c r="AQ321" s="11" t="s">
        <v>23</v>
      </c>
      <c r="AR321" s="11" t="s">
        <v>24</v>
      </c>
      <c r="AS321" s="11" t="s">
        <v>487</v>
      </c>
      <c r="AT321" s="11" t="s">
        <v>22</v>
      </c>
      <c r="AU321" s="84" t="s">
        <v>22</v>
      </c>
      <c r="AV321" s="30" t="s">
        <v>22</v>
      </c>
      <c r="AW321" s="11" t="s">
        <v>22</v>
      </c>
      <c r="AX321" s="11">
        <v>9</v>
      </c>
      <c r="AY321" s="78" t="s">
        <v>763</v>
      </c>
      <c r="AZ321" s="11" t="str">
        <f t="shared" ref="AZ321:AZ327" si="467">LEFT(AY321,FIND(" ", AY321)-1)</f>
        <v>0.001</v>
      </c>
      <c r="BA321" s="11" t="str">
        <f t="shared" ref="BA321:BA327" si="468">MID(LEFT(AY321,FIND("–",AY321)-1),FIND("(",AY321)+1,LEN(AY321))</f>
        <v>-0.001</v>
      </c>
      <c r="BB321" s="11" t="str">
        <f t="shared" ref="BB321:BB327" si="469">MID(LEFT(AY321,FIND(")",AY321)-1),FIND("–",AY321)+1,LEN(AY321))</f>
        <v>0.004</v>
      </c>
      <c r="BC321" s="11">
        <v>9</v>
      </c>
      <c r="BD321" s="62" t="s">
        <v>767</v>
      </c>
      <c r="BE321" s="27" t="str">
        <f t="shared" ref="BE321:BE327" si="470">LEFT(BD321,FIND(" ", BD321)-1)</f>
        <v>0.022</v>
      </c>
      <c r="BF321" s="27" t="str">
        <f t="shared" ref="BF321:BF327" si="471">MID(LEFT(BD321,FIND("–",BD321)-1),FIND("(",BD321)+1,LEN(BD321))</f>
        <v>0.012</v>
      </c>
      <c r="BG321" s="27" t="str">
        <f t="shared" ref="BG321:BG327" si="472">MID(LEFT(BD321,FIND(")",BD321)-1),FIND("–",BD321)+1,LEN(BD321))</f>
        <v>0.033</v>
      </c>
      <c r="BH321" s="80">
        <v>0.8</v>
      </c>
      <c r="BI321" s="25" t="s">
        <v>22</v>
      </c>
      <c r="CD321" s="155"/>
      <c r="CH321" s="155"/>
      <c r="CV321" s="25"/>
      <c r="CZ321" s="25"/>
    </row>
    <row r="322" spans="1:105" s="11" customFormat="1">
      <c r="A322" s="11" t="s">
        <v>2034</v>
      </c>
      <c r="L322" s="25"/>
      <c r="N322" s="125"/>
      <c r="Z322" s="33"/>
      <c r="AE322" s="25"/>
      <c r="AI322" s="25"/>
      <c r="AJ322" s="20" t="s">
        <v>60</v>
      </c>
      <c r="AK322" s="11" t="s">
        <v>737</v>
      </c>
      <c r="AL322" s="30">
        <v>2</v>
      </c>
      <c r="AM322" s="11" t="s">
        <v>580</v>
      </c>
      <c r="AN322" s="11" t="s">
        <v>571</v>
      </c>
      <c r="AO322" s="11" t="s">
        <v>754</v>
      </c>
      <c r="AP322" s="11" t="s">
        <v>754</v>
      </c>
      <c r="AQ322" s="11" t="s">
        <v>23</v>
      </c>
      <c r="AR322" s="11" t="s">
        <v>24</v>
      </c>
      <c r="AS322" s="11" t="s">
        <v>487</v>
      </c>
      <c r="AT322" s="11" t="s">
        <v>22</v>
      </c>
      <c r="AU322" s="84" t="s">
        <v>22</v>
      </c>
      <c r="AV322" s="30" t="s">
        <v>22</v>
      </c>
      <c r="AW322" s="11" t="s">
        <v>22</v>
      </c>
      <c r="AX322" s="11">
        <v>10</v>
      </c>
      <c r="AY322" s="78" t="s">
        <v>764</v>
      </c>
      <c r="AZ322" s="11" t="str">
        <f t="shared" si="467"/>
        <v>0.009</v>
      </c>
      <c r="BA322" s="11" t="str">
        <f t="shared" si="468"/>
        <v>-0.007</v>
      </c>
      <c r="BB322" s="11" t="str">
        <f t="shared" si="469"/>
        <v>0.025</v>
      </c>
      <c r="BC322" s="11">
        <v>10</v>
      </c>
      <c r="BD322" s="62" t="s">
        <v>768</v>
      </c>
      <c r="BE322" s="27" t="str">
        <f t="shared" si="470"/>
        <v>0.015</v>
      </c>
      <c r="BF322" s="27" t="str">
        <f t="shared" si="471"/>
        <v>0.009</v>
      </c>
      <c r="BG322" s="27" t="str">
        <f t="shared" si="472"/>
        <v>0.021</v>
      </c>
      <c r="BH322" s="80">
        <v>0.8</v>
      </c>
      <c r="BI322" s="25" t="s">
        <v>22</v>
      </c>
      <c r="CD322" s="155"/>
      <c r="CH322" s="155"/>
      <c r="CV322" s="25"/>
      <c r="CZ322" s="25"/>
    </row>
    <row r="323" spans="1:105" s="11" customFormat="1">
      <c r="A323" s="11" t="s">
        <v>2034</v>
      </c>
      <c r="L323" s="25"/>
      <c r="N323" s="125"/>
      <c r="Z323" s="33"/>
      <c r="AE323" s="25"/>
      <c r="AI323" s="25"/>
      <c r="AJ323" s="11" t="s">
        <v>60</v>
      </c>
      <c r="AK323" s="11" t="s">
        <v>736</v>
      </c>
      <c r="AL323" s="30">
        <v>3</v>
      </c>
      <c r="AM323" s="11" t="s">
        <v>580</v>
      </c>
      <c r="AN323" s="11" t="s">
        <v>571</v>
      </c>
      <c r="AO323" s="11" t="s">
        <v>754</v>
      </c>
      <c r="AP323" s="11" t="s">
        <v>754</v>
      </c>
      <c r="AQ323" s="11" t="s">
        <v>23</v>
      </c>
      <c r="AR323" s="11" t="s">
        <v>24</v>
      </c>
      <c r="AS323" s="11" t="s">
        <v>487</v>
      </c>
      <c r="AT323" s="11" t="s">
        <v>22</v>
      </c>
      <c r="AU323" s="84" t="s">
        <v>22</v>
      </c>
      <c r="AV323" s="30" t="s">
        <v>22</v>
      </c>
      <c r="AW323" s="11" t="s">
        <v>22</v>
      </c>
      <c r="AX323" s="11">
        <v>9</v>
      </c>
      <c r="AY323" s="78" t="s">
        <v>765</v>
      </c>
      <c r="AZ323" s="11" t="str">
        <f t="shared" si="467"/>
        <v>0.000</v>
      </c>
      <c r="BA323" s="11" t="str">
        <f t="shared" si="468"/>
        <v>0.000</v>
      </c>
      <c r="BB323" s="11" t="str">
        <f t="shared" si="469"/>
        <v>0.000</v>
      </c>
      <c r="BC323" s="11">
        <v>8</v>
      </c>
      <c r="BD323" s="62" t="s">
        <v>769</v>
      </c>
      <c r="BE323" s="27" t="str">
        <f t="shared" si="470"/>
        <v>0.029</v>
      </c>
      <c r="BF323" s="27" t="str">
        <f t="shared" si="471"/>
        <v>0.010</v>
      </c>
      <c r="BG323" s="27" t="str">
        <f t="shared" si="472"/>
        <v>0.047</v>
      </c>
      <c r="BH323" s="80">
        <v>0.8</v>
      </c>
      <c r="BI323" s="25" t="s">
        <v>22</v>
      </c>
      <c r="CD323" s="155"/>
      <c r="CH323" s="155"/>
      <c r="CV323" s="25"/>
      <c r="CZ323" s="25"/>
    </row>
    <row r="324" spans="1:105" s="11" customFormat="1">
      <c r="A324" s="11" t="s">
        <v>2034</v>
      </c>
      <c r="L324" s="25"/>
      <c r="N324" s="125"/>
      <c r="Z324" s="33"/>
      <c r="AE324" s="25"/>
      <c r="AI324" s="25"/>
      <c r="AJ324" s="11" t="s">
        <v>60</v>
      </c>
      <c r="AK324" s="11" t="s">
        <v>738</v>
      </c>
      <c r="AL324" s="30">
        <v>4</v>
      </c>
      <c r="AM324" s="11" t="s">
        <v>580</v>
      </c>
      <c r="AN324" s="11" t="s">
        <v>571</v>
      </c>
      <c r="AO324" s="11" t="s">
        <v>754</v>
      </c>
      <c r="AP324" s="11" t="s">
        <v>754</v>
      </c>
      <c r="AQ324" s="11" t="s">
        <v>23</v>
      </c>
      <c r="AR324" s="11" t="s">
        <v>24</v>
      </c>
      <c r="AS324" s="11" t="s">
        <v>487</v>
      </c>
      <c r="AT324" s="11" t="s">
        <v>22</v>
      </c>
      <c r="AU324" s="84" t="s">
        <v>22</v>
      </c>
      <c r="AV324" s="30" t="s">
        <v>22</v>
      </c>
      <c r="AW324" s="11" t="s">
        <v>22</v>
      </c>
      <c r="AX324" s="11">
        <v>10</v>
      </c>
      <c r="AY324" s="78" t="s">
        <v>766</v>
      </c>
      <c r="AZ324" s="11" t="str">
        <f t="shared" si="467"/>
        <v>0.002</v>
      </c>
      <c r="BA324" s="11" t="str">
        <f t="shared" si="468"/>
        <v>-0.001</v>
      </c>
      <c r="BB324" s="11" t="str">
        <f t="shared" si="469"/>
        <v>0.005</v>
      </c>
      <c r="BC324" s="11">
        <v>10</v>
      </c>
      <c r="BD324" s="62" t="s">
        <v>770</v>
      </c>
      <c r="BE324" s="27" t="str">
        <f t="shared" si="470"/>
        <v>0.023</v>
      </c>
      <c r="BF324" s="27" t="str">
        <f t="shared" si="471"/>
        <v>0.011</v>
      </c>
      <c r="BG324" s="27" t="str">
        <f t="shared" si="472"/>
        <v>0.035</v>
      </c>
      <c r="BH324" s="80">
        <v>0.8</v>
      </c>
      <c r="BI324" s="25" t="s">
        <v>22</v>
      </c>
      <c r="CD324" s="155"/>
      <c r="CH324" s="155"/>
      <c r="CV324" s="25"/>
      <c r="CZ324" s="25"/>
    </row>
    <row r="325" spans="1:105" s="11" customFormat="1">
      <c r="A325" s="11" t="s">
        <v>2034</v>
      </c>
      <c r="L325" s="25"/>
      <c r="N325" s="125"/>
      <c r="Z325" s="33"/>
      <c r="AE325" s="25"/>
      <c r="AI325" s="25"/>
      <c r="AJ325" s="20" t="s">
        <v>60</v>
      </c>
      <c r="AK325" s="11" t="s">
        <v>735</v>
      </c>
      <c r="AL325" s="30">
        <v>1</v>
      </c>
      <c r="AM325" s="11" t="s">
        <v>575</v>
      </c>
      <c r="AN325" s="11" t="s">
        <v>571</v>
      </c>
      <c r="AO325" s="11" t="s">
        <v>771</v>
      </c>
      <c r="AP325" s="11" t="s">
        <v>771</v>
      </c>
      <c r="AQ325" s="11" t="s">
        <v>23</v>
      </c>
      <c r="AR325" s="11" t="s">
        <v>24</v>
      </c>
      <c r="AS325" s="11" t="s">
        <v>487</v>
      </c>
      <c r="AT325" s="11" t="s">
        <v>22</v>
      </c>
      <c r="AU325" s="84" t="s">
        <v>22</v>
      </c>
      <c r="AV325" s="30" t="s">
        <v>22</v>
      </c>
      <c r="AW325" s="11" t="s">
        <v>22</v>
      </c>
      <c r="AX325" s="11">
        <v>9</v>
      </c>
      <c r="AY325" s="78" t="s">
        <v>772</v>
      </c>
      <c r="AZ325" s="11" t="str">
        <f t="shared" si="467"/>
        <v>-0.004</v>
      </c>
      <c r="BA325" s="11" t="str">
        <f t="shared" si="468"/>
        <v>-0.022</v>
      </c>
      <c r="BB325" s="11" t="str">
        <f t="shared" si="469"/>
        <v>0.013</v>
      </c>
      <c r="BC325" s="11">
        <v>9</v>
      </c>
      <c r="BD325" s="62" t="s">
        <v>776</v>
      </c>
      <c r="BE325" s="27" t="str">
        <f t="shared" si="470"/>
        <v>0.089</v>
      </c>
      <c r="BF325" s="27" t="str">
        <f t="shared" si="471"/>
        <v>-0.025</v>
      </c>
      <c r="BG325" s="27" t="str">
        <f t="shared" si="472"/>
        <v>0.202</v>
      </c>
      <c r="BH325" s="80">
        <v>0.8</v>
      </c>
      <c r="BI325" s="25" t="s">
        <v>22</v>
      </c>
      <c r="CD325" s="155"/>
      <c r="CH325" s="155"/>
      <c r="CV325" s="25"/>
      <c r="CZ325" s="25"/>
    </row>
    <row r="326" spans="1:105" s="11" customFormat="1">
      <c r="A326" s="11" t="s">
        <v>2034</v>
      </c>
      <c r="L326" s="25"/>
      <c r="N326" s="125"/>
      <c r="Z326" s="33"/>
      <c r="AE326" s="25"/>
      <c r="AI326" s="25"/>
      <c r="AJ326" s="20" t="s">
        <v>60</v>
      </c>
      <c r="AK326" s="11" t="s">
        <v>737</v>
      </c>
      <c r="AL326" s="30">
        <v>2</v>
      </c>
      <c r="AM326" s="11" t="s">
        <v>575</v>
      </c>
      <c r="AN326" s="11" t="s">
        <v>571</v>
      </c>
      <c r="AO326" s="11" t="s">
        <v>771</v>
      </c>
      <c r="AP326" s="11" t="s">
        <v>771</v>
      </c>
      <c r="AQ326" s="11" t="s">
        <v>23</v>
      </c>
      <c r="AR326" s="11" t="s">
        <v>24</v>
      </c>
      <c r="AS326" s="11" t="s">
        <v>487</v>
      </c>
      <c r="AT326" s="11" t="s">
        <v>22</v>
      </c>
      <c r="AU326" s="84" t="s">
        <v>22</v>
      </c>
      <c r="AV326" s="30" t="s">
        <v>22</v>
      </c>
      <c r="AW326" s="11" t="s">
        <v>22</v>
      </c>
      <c r="AX326" s="11">
        <v>10</v>
      </c>
      <c r="AY326" s="78" t="s">
        <v>773</v>
      </c>
      <c r="AZ326" s="11" t="str">
        <f t="shared" si="467"/>
        <v>0.006</v>
      </c>
      <c r="BA326" s="11" t="str">
        <f t="shared" si="468"/>
        <v>-0.005</v>
      </c>
      <c r="BB326" s="11" t="str">
        <f t="shared" si="469"/>
        <v>0.017</v>
      </c>
      <c r="BC326" s="11">
        <v>10</v>
      </c>
      <c r="BD326" s="62" t="s">
        <v>777</v>
      </c>
      <c r="BE326" s="27" t="str">
        <f t="shared" si="470"/>
        <v>0.035</v>
      </c>
      <c r="BF326" s="27" t="str">
        <f t="shared" si="471"/>
        <v>0.005</v>
      </c>
      <c r="BG326" s="27" t="str">
        <f t="shared" si="472"/>
        <v>0.065</v>
      </c>
      <c r="BH326" s="80">
        <v>0.8</v>
      </c>
      <c r="BI326" s="25" t="s">
        <v>22</v>
      </c>
      <c r="CD326" s="155"/>
      <c r="CH326" s="155"/>
      <c r="CV326" s="25"/>
      <c r="CZ326" s="25"/>
    </row>
    <row r="327" spans="1:105" s="11" customFormat="1">
      <c r="A327" s="11" t="s">
        <v>2034</v>
      </c>
      <c r="L327" s="25"/>
      <c r="N327" s="125"/>
      <c r="Z327" s="33"/>
      <c r="AE327" s="25"/>
      <c r="AI327" s="25"/>
      <c r="AJ327" s="20" t="s">
        <v>60</v>
      </c>
      <c r="AK327" s="11" t="s">
        <v>736</v>
      </c>
      <c r="AL327" s="30">
        <v>3</v>
      </c>
      <c r="AM327" s="11" t="s">
        <v>575</v>
      </c>
      <c r="AN327" s="11" t="s">
        <v>571</v>
      </c>
      <c r="AO327" s="11" t="s">
        <v>771</v>
      </c>
      <c r="AP327" s="11" t="s">
        <v>771</v>
      </c>
      <c r="AQ327" s="11" t="s">
        <v>23</v>
      </c>
      <c r="AR327" s="11" t="s">
        <v>24</v>
      </c>
      <c r="AS327" s="11" t="s">
        <v>487</v>
      </c>
      <c r="AT327" s="11" t="s">
        <v>22</v>
      </c>
      <c r="AU327" s="84" t="s">
        <v>22</v>
      </c>
      <c r="AV327" s="30" t="s">
        <v>22</v>
      </c>
      <c r="AW327" s="11" t="s">
        <v>22</v>
      </c>
      <c r="AX327" s="11">
        <v>9</v>
      </c>
      <c r="AY327" s="78" t="s">
        <v>774</v>
      </c>
      <c r="AZ327" s="11" t="str">
        <f t="shared" si="467"/>
        <v>0.002</v>
      </c>
      <c r="BA327" s="11" t="str">
        <f t="shared" si="468"/>
        <v>-0.007</v>
      </c>
      <c r="BB327" s="11" t="str">
        <f t="shared" si="469"/>
        <v>0.011</v>
      </c>
      <c r="BC327" s="11">
        <v>8</v>
      </c>
      <c r="BD327" s="62" t="s">
        <v>778</v>
      </c>
      <c r="BE327" s="27" t="str">
        <f t="shared" si="470"/>
        <v>0.075</v>
      </c>
      <c r="BF327" s="27" t="str">
        <f t="shared" si="471"/>
        <v>0.031</v>
      </c>
      <c r="BG327" s="27" t="str">
        <f t="shared" si="472"/>
        <v>0.119</v>
      </c>
      <c r="BH327" s="80">
        <v>0.8</v>
      </c>
      <c r="BI327" s="25" t="s">
        <v>22</v>
      </c>
      <c r="CD327" s="155"/>
      <c r="CH327" s="155"/>
      <c r="CV327" s="25"/>
      <c r="CZ327" s="25"/>
    </row>
    <row r="328" spans="1:105" s="11" customFormat="1">
      <c r="A328" s="11" t="s">
        <v>2034</v>
      </c>
      <c r="L328" s="25"/>
      <c r="N328" s="125"/>
      <c r="Z328" s="33"/>
      <c r="AE328" s="25"/>
      <c r="AI328" s="25"/>
      <c r="AJ328" s="20" t="s">
        <v>60</v>
      </c>
      <c r="AK328" s="11" t="s">
        <v>738</v>
      </c>
      <c r="AL328" s="30">
        <v>4</v>
      </c>
      <c r="AM328" s="11" t="s">
        <v>575</v>
      </c>
      <c r="AN328" s="11" t="s">
        <v>571</v>
      </c>
      <c r="AO328" s="11" t="s">
        <v>771</v>
      </c>
      <c r="AP328" s="11" t="s">
        <v>771</v>
      </c>
      <c r="AQ328" s="11" t="s">
        <v>23</v>
      </c>
      <c r="AR328" s="11" t="s">
        <v>24</v>
      </c>
      <c r="AS328" s="11" t="s">
        <v>487</v>
      </c>
      <c r="AT328" s="11" t="s">
        <v>22</v>
      </c>
      <c r="AU328" s="84" t="s">
        <v>22</v>
      </c>
      <c r="AV328" s="30" t="s">
        <v>22</v>
      </c>
      <c r="AW328" s="11" t="s">
        <v>22</v>
      </c>
      <c r="AX328" s="11">
        <v>10</v>
      </c>
      <c r="AY328" s="78" t="s">
        <v>775</v>
      </c>
      <c r="AZ328" s="11" t="str">
        <f t="shared" ref="AZ328" si="473">LEFT(AY328,FIND(" ", AY328)-1)</f>
        <v>-0.005</v>
      </c>
      <c r="BA328" s="11" t="str">
        <f t="shared" ref="BA328" si="474">MID(LEFT(AY328,FIND("–",AY328)-1),FIND("(",AY328)+1,LEN(AY328))</f>
        <v>-0.024</v>
      </c>
      <c r="BB328" s="11" t="str">
        <f t="shared" ref="BB328" si="475">MID(LEFT(AY328,FIND(")",AY328)-1),FIND("–",AY328)+1,LEN(AY328))</f>
        <v>0.014</v>
      </c>
      <c r="BC328" s="11">
        <v>10</v>
      </c>
      <c r="BD328" s="62" t="s">
        <v>779</v>
      </c>
      <c r="BE328" s="27" t="str">
        <f t="shared" ref="BE328" si="476">LEFT(BD328,FIND(" ", BD328)-1)</f>
        <v>0.128</v>
      </c>
      <c r="BF328" s="27" t="str">
        <f t="shared" ref="BF328" si="477">MID(LEFT(BD328,FIND("–",BD328)-1),FIND("(",BD328)+1,LEN(BD328))</f>
        <v>-0.014</v>
      </c>
      <c r="BG328" s="27" t="str">
        <f t="shared" ref="BG328" si="478">MID(LEFT(BD328,FIND(")",BD328)-1),FIND("–",BD328)+1,LEN(BD328))</f>
        <v>0.270</v>
      </c>
      <c r="BH328" s="80">
        <v>0.8</v>
      </c>
      <c r="BI328" s="25" t="s">
        <v>22</v>
      </c>
      <c r="CD328" s="155"/>
      <c r="CH328" s="155"/>
      <c r="CV328" s="25"/>
      <c r="CZ328" s="25"/>
    </row>
    <row r="329" spans="1:105" s="52" customFormat="1" ht="16" customHeight="1">
      <c r="K329" s="53"/>
      <c r="L329" s="54"/>
      <c r="N329" s="132"/>
      <c r="R329" s="55"/>
      <c r="Z329" s="54"/>
      <c r="AE329" s="56"/>
      <c r="AI329" s="54"/>
      <c r="AK329" s="57"/>
      <c r="AL329" s="57"/>
      <c r="AU329" s="91"/>
      <c r="AV329" s="57"/>
      <c r="BC329" s="57"/>
      <c r="BI329" s="54"/>
      <c r="CD329" s="161"/>
      <c r="CH329" s="161"/>
      <c r="CV329" s="54"/>
      <c r="CZ329" s="54"/>
    </row>
    <row r="330" spans="1:105" s="11" customFormat="1" ht="16" customHeight="1">
      <c r="A330" s="11" t="s">
        <v>2133</v>
      </c>
      <c r="B330" s="11" t="s">
        <v>118</v>
      </c>
      <c r="C330" s="11" t="s">
        <v>2</v>
      </c>
      <c r="D330" s="11" t="s">
        <v>2184</v>
      </c>
      <c r="E330" s="11" t="s">
        <v>11</v>
      </c>
      <c r="F330" s="94" t="s">
        <v>9</v>
      </c>
      <c r="G330" s="11" t="s">
        <v>2137</v>
      </c>
      <c r="H330" s="16" t="s">
        <v>2138</v>
      </c>
      <c r="I330" s="11" t="s">
        <v>2135</v>
      </c>
      <c r="J330" s="16" t="s">
        <v>2134</v>
      </c>
      <c r="K330" s="11" t="s">
        <v>2136</v>
      </c>
      <c r="L330" s="24">
        <v>44236</v>
      </c>
      <c r="M330" s="11" t="s">
        <v>2139</v>
      </c>
      <c r="N330" s="125">
        <v>43973</v>
      </c>
      <c r="O330" s="11" t="s">
        <v>24</v>
      </c>
      <c r="P330" s="11" t="s">
        <v>24</v>
      </c>
      <c r="Q330" s="11" t="s">
        <v>2035</v>
      </c>
      <c r="R330" s="11" t="s">
        <v>45</v>
      </c>
      <c r="S330" s="11" t="s">
        <v>2140</v>
      </c>
      <c r="T330" s="11" t="s">
        <v>23</v>
      </c>
      <c r="U330" s="11" t="s">
        <v>23</v>
      </c>
      <c r="V330" s="11">
        <v>600</v>
      </c>
      <c r="W330" s="11" t="s">
        <v>24</v>
      </c>
      <c r="X330" s="11" t="s">
        <v>2141</v>
      </c>
      <c r="Y330" s="170" t="s">
        <v>2142</v>
      </c>
      <c r="Z330" s="25" t="s">
        <v>2143</v>
      </c>
      <c r="AA330" s="11" t="s">
        <v>3</v>
      </c>
      <c r="AB330" s="11" t="s">
        <v>568</v>
      </c>
      <c r="AC330" s="11" t="s">
        <v>127</v>
      </c>
      <c r="AD330" s="11" t="s">
        <v>2144</v>
      </c>
      <c r="AE330" s="25" t="s">
        <v>2145</v>
      </c>
      <c r="AF330" s="11" t="s">
        <v>137</v>
      </c>
      <c r="AG330" s="10" t="s">
        <v>1005</v>
      </c>
      <c r="AH330" s="10" t="s">
        <v>2146</v>
      </c>
      <c r="AI330" s="38" t="s">
        <v>22</v>
      </c>
      <c r="AJ330" s="11" t="s">
        <v>27</v>
      </c>
      <c r="AK330" s="11" t="s">
        <v>2147</v>
      </c>
      <c r="AL330" s="11">
        <v>1</v>
      </c>
      <c r="AM330" s="11" t="s">
        <v>343</v>
      </c>
      <c r="AN330" s="11" t="s">
        <v>44</v>
      </c>
      <c r="AO330" s="11" t="s">
        <v>2154</v>
      </c>
      <c r="AP330" s="11" t="s">
        <v>2155</v>
      </c>
      <c r="AQ330" s="11" t="s">
        <v>24</v>
      </c>
      <c r="AR330" s="11" t="s">
        <v>23</v>
      </c>
      <c r="AS330" s="11" t="s">
        <v>2183</v>
      </c>
      <c r="AT330" s="11" t="s">
        <v>22</v>
      </c>
      <c r="AU330" s="84" t="s">
        <v>22</v>
      </c>
      <c r="AV330" s="30" t="s">
        <v>22</v>
      </c>
      <c r="AW330" s="11" t="s">
        <v>22</v>
      </c>
      <c r="AX330" s="11">
        <v>92</v>
      </c>
      <c r="AY330" s="58" t="s">
        <v>2172</v>
      </c>
      <c r="AZ330" s="11" t="str">
        <f t="shared" ref="AZ330:AZ335" si="479">LEFT(AY330,FIND(" ", AY330)-1)</f>
        <v>6.5</v>
      </c>
      <c r="BA330" s="11" t="str">
        <f t="shared" ref="BA330:BA335" si="480">MID(LEFT(AY330,FIND("–",AY330)-1),FIND("(",AY330)+1,LEN(AY330))</f>
        <v>5.9</v>
      </c>
      <c r="BB330" s="11" t="str">
        <f t="shared" ref="BB330:BB335" si="481">MID(LEFT(AY330,FIND(")",AY330)-1),FIND("–",AY330)+1,LEN(AY330))</f>
        <v>7.1</v>
      </c>
      <c r="BC330" s="11">
        <v>84</v>
      </c>
      <c r="BD330" s="58" t="s">
        <v>2175</v>
      </c>
      <c r="BE330" s="27" t="str">
        <f t="shared" ref="BE330:BE332" si="482">LEFT(BD330,FIND(" ", BD330)-1)</f>
        <v>6.5</v>
      </c>
      <c r="BF330" s="27" t="str">
        <f t="shared" ref="BF330:BF332" si="483">MID(LEFT(BD330,FIND("–",BD330)-1),FIND("(",BD330)+1,LEN(BD330))</f>
        <v>5.9</v>
      </c>
      <c r="BG330" s="27" t="str">
        <f t="shared" ref="BG330:BG332" si="484">MID(LEFT(BD330,FIND(")",BD330)-1),FIND("–",BD330)+1,LEN(BD330))</f>
        <v>7.2</v>
      </c>
      <c r="BH330" s="21" t="s">
        <v>22</v>
      </c>
      <c r="BI330" s="40" t="s">
        <v>402</v>
      </c>
      <c r="BJ330" s="11" t="s">
        <v>26</v>
      </c>
      <c r="BK330" s="11" t="s">
        <v>22</v>
      </c>
      <c r="BL330" s="11" t="s">
        <v>22</v>
      </c>
      <c r="BM330" s="11" t="s">
        <v>22</v>
      </c>
      <c r="BN330" s="11" t="s">
        <v>22</v>
      </c>
      <c r="BO330" s="11" t="s">
        <v>22</v>
      </c>
      <c r="BP330" s="11" t="s">
        <v>22</v>
      </c>
      <c r="BQ330" s="11" t="s">
        <v>22</v>
      </c>
      <c r="BR330" s="11" t="s">
        <v>22</v>
      </c>
      <c r="BS330" s="11" t="s">
        <v>22</v>
      </c>
      <c r="BT330" s="11" t="s">
        <v>22</v>
      </c>
      <c r="BU330" s="11" t="s">
        <v>22</v>
      </c>
      <c r="BV330" s="11" t="s">
        <v>22</v>
      </c>
      <c r="BW330" s="11" t="s">
        <v>22</v>
      </c>
      <c r="BX330" s="11" t="s">
        <v>22</v>
      </c>
      <c r="BY330" s="11" t="s">
        <v>22</v>
      </c>
      <c r="BZ330" s="11" t="s">
        <v>22</v>
      </c>
      <c r="CA330" s="11" t="s">
        <v>22</v>
      </c>
      <c r="CB330" s="11" t="s">
        <v>22</v>
      </c>
      <c r="CC330" s="11" t="s">
        <v>22</v>
      </c>
      <c r="CD330" s="103" t="s">
        <v>22</v>
      </c>
      <c r="CE330" s="94" t="s">
        <v>22</v>
      </c>
      <c r="CF330" s="94" t="s">
        <v>22</v>
      </c>
      <c r="CG330" s="94" t="s">
        <v>22</v>
      </c>
      <c r="CH330" s="155" t="s">
        <v>26</v>
      </c>
      <c r="CI330" s="94" t="s">
        <v>22</v>
      </c>
      <c r="CJ330" s="94" t="s">
        <v>22</v>
      </c>
      <c r="CK330" s="94" t="s">
        <v>22</v>
      </c>
      <c r="CL330" s="94" t="s">
        <v>22</v>
      </c>
      <c r="CM330" s="94" t="s">
        <v>22</v>
      </c>
      <c r="CN330" s="94" t="s">
        <v>22</v>
      </c>
      <c r="CO330" s="94" t="s">
        <v>22</v>
      </c>
      <c r="CP330" s="94" t="s">
        <v>22</v>
      </c>
      <c r="CQ330" s="94" t="s">
        <v>22</v>
      </c>
      <c r="CR330" s="94" t="s">
        <v>22</v>
      </c>
      <c r="CS330" s="94" t="s">
        <v>22</v>
      </c>
      <c r="CT330" s="94" t="s">
        <v>22</v>
      </c>
      <c r="CU330" s="94" t="s">
        <v>22</v>
      </c>
      <c r="CV330" s="98" t="s">
        <v>22</v>
      </c>
      <c r="CW330" s="11" t="s">
        <v>2185</v>
      </c>
      <c r="CX330" s="11" t="s">
        <v>2186</v>
      </c>
      <c r="CY330" s="11" t="s">
        <v>2187</v>
      </c>
      <c r="CZ330" s="98" t="s">
        <v>1262</v>
      </c>
      <c r="DA330" s="11" t="s">
        <v>68</v>
      </c>
    </row>
    <row r="331" spans="1:105" s="11" customFormat="1" ht="16" customHeight="1">
      <c r="A331" s="11" t="s">
        <v>2133</v>
      </c>
      <c r="L331" s="24"/>
      <c r="N331" s="125"/>
      <c r="Z331" s="25"/>
      <c r="AE331" s="25"/>
      <c r="AI331" s="25"/>
      <c r="AJ331" s="11" t="s">
        <v>27</v>
      </c>
      <c r="AK331" s="11" t="s">
        <v>2148</v>
      </c>
      <c r="AL331" s="28">
        <v>2</v>
      </c>
      <c r="AM331" s="11" t="s">
        <v>343</v>
      </c>
      <c r="AN331" s="11" t="s">
        <v>44</v>
      </c>
      <c r="AO331" s="11" t="s">
        <v>2154</v>
      </c>
      <c r="AP331" s="11" t="s">
        <v>2155</v>
      </c>
      <c r="AQ331" s="11" t="s">
        <v>24</v>
      </c>
      <c r="AR331" s="11" t="s">
        <v>23</v>
      </c>
      <c r="AS331" s="11" t="s">
        <v>2183</v>
      </c>
      <c r="AT331" s="11" t="s">
        <v>22</v>
      </c>
      <c r="AU331" s="84" t="s">
        <v>22</v>
      </c>
      <c r="AV331" s="30" t="s">
        <v>22</v>
      </c>
      <c r="AW331" s="11" t="s">
        <v>22</v>
      </c>
      <c r="AX331" s="11">
        <v>90</v>
      </c>
      <c r="AY331" s="58" t="s">
        <v>2173</v>
      </c>
      <c r="AZ331" s="11" t="str">
        <f t="shared" si="479"/>
        <v>7.0</v>
      </c>
      <c r="BA331" s="11" t="str">
        <f t="shared" si="480"/>
        <v>6.3</v>
      </c>
      <c r="BB331" s="11" t="str">
        <f t="shared" si="481"/>
        <v>7.8</v>
      </c>
      <c r="BC331" s="11">
        <v>84</v>
      </c>
      <c r="BD331" s="58" t="s">
        <v>2176</v>
      </c>
      <c r="BE331" s="27" t="str">
        <f t="shared" si="482"/>
        <v>146</v>
      </c>
      <c r="BF331" s="27" t="str">
        <f t="shared" si="483"/>
        <v>132</v>
      </c>
      <c r="BG331" s="27" t="str">
        <f t="shared" si="484"/>
        <v>161</v>
      </c>
      <c r="BH331" s="21" t="s">
        <v>22</v>
      </c>
      <c r="BI331" s="25" t="s">
        <v>22</v>
      </c>
      <c r="CD331" s="155"/>
      <c r="CH331" s="155"/>
      <c r="CV331" s="25"/>
      <c r="CZ331" s="25"/>
    </row>
    <row r="332" spans="1:105" s="11" customFormat="1" ht="16" customHeight="1">
      <c r="A332" s="11" t="s">
        <v>2133</v>
      </c>
      <c r="L332" s="24"/>
      <c r="N332" s="125"/>
      <c r="Z332" s="25"/>
      <c r="AE332" s="25"/>
      <c r="AI332" s="25"/>
      <c r="AJ332" s="11" t="s">
        <v>27</v>
      </c>
      <c r="AK332" s="11" t="s">
        <v>2149</v>
      </c>
      <c r="AL332" s="28">
        <v>3</v>
      </c>
      <c r="AM332" s="11" t="s">
        <v>343</v>
      </c>
      <c r="AN332" s="11" t="s">
        <v>44</v>
      </c>
      <c r="AO332" s="11" t="s">
        <v>2154</v>
      </c>
      <c r="AP332" s="11" t="s">
        <v>2155</v>
      </c>
      <c r="AQ332" s="11" t="s">
        <v>24</v>
      </c>
      <c r="AR332" s="11" t="s">
        <v>23</v>
      </c>
      <c r="AS332" s="11" t="s">
        <v>2183</v>
      </c>
      <c r="AT332" s="11" t="s">
        <v>22</v>
      </c>
      <c r="AU332" s="84" t="s">
        <v>22</v>
      </c>
      <c r="AV332" s="30" t="s">
        <v>22</v>
      </c>
      <c r="AW332" s="11" t="s">
        <v>22</v>
      </c>
      <c r="AX332" s="11">
        <v>95</v>
      </c>
      <c r="AY332" s="58" t="s">
        <v>2174</v>
      </c>
      <c r="AZ332" s="11" t="str">
        <f t="shared" si="479"/>
        <v>6.2</v>
      </c>
      <c r="BA332" s="11" t="str">
        <f t="shared" si="480"/>
        <v>5.7</v>
      </c>
      <c r="BB332" s="11" t="str">
        <f t="shared" si="481"/>
        <v>6.7</v>
      </c>
      <c r="BC332" s="11">
        <v>87</v>
      </c>
      <c r="BD332" s="58" t="s">
        <v>2177</v>
      </c>
      <c r="BE332" s="27" t="str">
        <f t="shared" si="482"/>
        <v>181</v>
      </c>
      <c r="BF332" s="27" t="str">
        <f t="shared" si="483"/>
        <v>164</v>
      </c>
      <c r="BG332" s="27" t="str">
        <f t="shared" si="484"/>
        <v>200</v>
      </c>
      <c r="BH332" s="21" t="s">
        <v>22</v>
      </c>
      <c r="BI332" s="25" t="s">
        <v>22</v>
      </c>
      <c r="CD332" s="155"/>
      <c r="CH332" s="155"/>
      <c r="CV332" s="25"/>
      <c r="CZ332" s="25"/>
    </row>
    <row r="333" spans="1:105" s="11" customFormat="1" ht="16" customHeight="1">
      <c r="A333" s="11" t="s">
        <v>2133</v>
      </c>
      <c r="L333" s="24"/>
      <c r="N333" s="125"/>
      <c r="Z333" s="25"/>
      <c r="AE333" s="25"/>
      <c r="AI333" s="25"/>
      <c r="AJ333" s="11" t="s">
        <v>27</v>
      </c>
      <c r="AK333" s="11" t="s">
        <v>2150</v>
      </c>
      <c r="AL333" s="28">
        <v>4</v>
      </c>
      <c r="AM333" s="11" t="s">
        <v>343</v>
      </c>
      <c r="AN333" s="11" t="s">
        <v>44</v>
      </c>
      <c r="AO333" s="11" t="s">
        <v>2154</v>
      </c>
      <c r="AP333" s="11" t="s">
        <v>2155</v>
      </c>
      <c r="AQ333" s="11" t="s">
        <v>24</v>
      </c>
      <c r="AR333" s="11" t="s">
        <v>23</v>
      </c>
      <c r="AS333" s="11" t="s">
        <v>2183</v>
      </c>
      <c r="AT333" s="11" t="s">
        <v>22</v>
      </c>
      <c r="AU333" s="84" t="s">
        <v>22</v>
      </c>
      <c r="AV333" s="30" t="s">
        <v>22</v>
      </c>
      <c r="AW333" s="11" t="s">
        <v>22</v>
      </c>
      <c r="AX333" s="11">
        <f>52+34+8</f>
        <v>94</v>
      </c>
      <c r="AY333" s="15" t="s">
        <v>2180</v>
      </c>
      <c r="AZ333" s="11" t="str">
        <f t="shared" si="479"/>
        <v>6</v>
      </c>
      <c r="BA333" s="11" t="str">
        <f t="shared" si="480"/>
        <v>5</v>
      </c>
      <c r="BB333" s="11" t="str">
        <f t="shared" si="481"/>
        <v>6</v>
      </c>
      <c r="BC333" s="11">
        <f>50+33+8</f>
        <v>91</v>
      </c>
      <c r="BD333" s="15" t="s">
        <v>2180</v>
      </c>
      <c r="BE333" s="27" t="str">
        <f t="shared" ref="BE333:BE335" si="485">LEFT(BD333,FIND(" ", BD333)-1)</f>
        <v>6</v>
      </c>
      <c r="BF333" s="27" t="str">
        <f t="shared" ref="BF333:BF335" si="486">MID(LEFT(BD333,FIND("–",BD333)-1),FIND("(",BD333)+1,LEN(BD333))</f>
        <v>5</v>
      </c>
      <c r="BG333" s="27" t="str">
        <f t="shared" ref="BG333:BG335" si="487">MID(LEFT(BD333,FIND(")",BD333)-1),FIND("–",BD333)+1,LEN(BD333))</f>
        <v>6</v>
      </c>
      <c r="BH333" s="21" t="s">
        <v>22</v>
      </c>
      <c r="BI333" s="25" t="s">
        <v>22</v>
      </c>
      <c r="CD333" s="155"/>
      <c r="CH333" s="155"/>
      <c r="CV333" s="25"/>
      <c r="CZ333" s="25"/>
    </row>
    <row r="334" spans="1:105" s="11" customFormat="1" ht="16" customHeight="1">
      <c r="A334" s="11" t="s">
        <v>2133</v>
      </c>
      <c r="L334" s="24"/>
      <c r="N334" s="125"/>
      <c r="Z334" s="25"/>
      <c r="AE334" s="25"/>
      <c r="AI334" s="25"/>
      <c r="AJ334" s="11" t="s">
        <v>27</v>
      </c>
      <c r="AK334" s="11" t="s">
        <v>2151</v>
      </c>
      <c r="AL334" s="11">
        <v>5</v>
      </c>
      <c r="AM334" s="11" t="s">
        <v>343</v>
      </c>
      <c r="AN334" s="11" t="s">
        <v>44</v>
      </c>
      <c r="AO334" s="11" t="s">
        <v>2154</v>
      </c>
      <c r="AP334" s="11" t="s">
        <v>2155</v>
      </c>
      <c r="AQ334" s="11" t="s">
        <v>24</v>
      </c>
      <c r="AR334" s="11" t="s">
        <v>23</v>
      </c>
      <c r="AS334" s="11" t="s">
        <v>2183</v>
      </c>
      <c r="AT334" s="11" t="s">
        <v>22</v>
      </c>
      <c r="AU334" s="84" t="s">
        <v>22</v>
      </c>
      <c r="AV334" s="30" t="s">
        <v>22</v>
      </c>
      <c r="AW334" s="11" t="s">
        <v>22</v>
      </c>
      <c r="AX334" s="11">
        <v>90</v>
      </c>
      <c r="AY334" s="15" t="s">
        <v>2181</v>
      </c>
      <c r="AZ334" s="11" t="str">
        <f t="shared" si="479"/>
        <v>7</v>
      </c>
      <c r="BA334" s="11" t="str">
        <f t="shared" si="480"/>
        <v>6</v>
      </c>
      <c r="BB334" s="11" t="str">
        <f t="shared" si="481"/>
        <v>8</v>
      </c>
      <c r="BC334" s="11">
        <v>92</v>
      </c>
      <c r="BD334" s="58" t="s">
        <v>2179</v>
      </c>
      <c r="BE334" s="27" t="str">
        <f t="shared" si="485"/>
        <v>107</v>
      </c>
      <c r="BF334" s="27" t="str">
        <f t="shared" si="486"/>
        <v>93</v>
      </c>
      <c r="BG334" s="27" t="str">
        <f t="shared" si="487"/>
        <v>123</v>
      </c>
      <c r="BH334" s="21" t="s">
        <v>22</v>
      </c>
      <c r="BI334" s="25" t="s">
        <v>22</v>
      </c>
      <c r="CD334" s="155"/>
      <c r="CH334" s="155"/>
      <c r="CV334" s="25"/>
      <c r="CZ334" s="25"/>
    </row>
    <row r="335" spans="1:105" s="11" customFormat="1" ht="16" customHeight="1">
      <c r="A335" s="11" t="s">
        <v>2133</v>
      </c>
      <c r="L335" s="24"/>
      <c r="N335" s="125"/>
      <c r="Z335" s="25"/>
      <c r="AE335" s="25"/>
      <c r="AI335" s="25"/>
      <c r="AJ335" s="11" t="s">
        <v>27</v>
      </c>
      <c r="AK335" s="11" t="s">
        <v>2152</v>
      </c>
      <c r="AL335" s="28">
        <v>6</v>
      </c>
      <c r="AM335" s="11" t="s">
        <v>343</v>
      </c>
      <c r="AN335" s="11" t="s">
        <v>44</v>
      </c>
      <c r="AO335" s="11" t="s">
        <v>2154</v>
      </c>
      <c r="AP335" s="11" t="s">
        <v>2155</v>
      </c>
      <c r="AQ335" s="11" t="s">
        <v>24</v>
      </c>
      <c r="AR335" s="11" t="s">
        <v>23</v>
      </c>
      <c r="AS335" s="11" t="s">
        <v>2183</v>
      </c>
      <c r="AT335" s="11" t="s">
        <v>22</v>
      </c>
      <c r="AU335" s="84" t="s">
        <v>22</v>
      </c>
      <c r="AV335" s="30" t="s">
        <v>22</v>
      </c>
      <c r="AW335" s="11" t="s">
        <v>22</v>
      </c>
      <c r="AX335" s="11">
        <v>95</v>
      </c>
      <c r="AY335" s="15" t="s">
        <v>2182</v>
      </c>
      <c r="AZ335" s="11" t="str">
        <f t="shared" si="479"/>
        <v>6</v>
      </c>
      <c r="BA335" s="11" t="str">
        <f t="shared" si="480"/>
        <v>6</v>
      </c>
      <c r="BB335" s="11" t="str">
        <f t="shared" si="481"/>
        <v>7</v>
      </c>
      <c r="BC335" s="11">
        <v>57</v>
      </c>
      <c r="BD335" s="58" t="s">
        <v>2178</v>
      </c>
      <c r="BE335" s="27" t="str">
        <f t="shared" si="485"/>
        <v>121</v>
      </c>
      <c r="BF335" s="27" t="str">
        <f t="shared" si="486"/>
        <v>105</v>
      </c>
      <c r="BG335" s="27" t="str">
        <f t="shared" si="487"/>
        <v>139</v>
      </c>
      <c r="BH335" s="21" t="s">
        <v>22</v>
      </c>
      <c r="BI335" s="25" t="s">
        <v>22</v>
      </c>
      <c r="CD335" s="155"/>
      <c r="CH335" s="155"/>
      <c r="CV335" s="25"/>
      <c r="CZ335" s="25"/>
    </row>
    <row r="336" spans="1:105" s="11" customFormat="1" ht="16" customHeight="1">
      <c r="A336" s="11" t="s">
        <v>2133</v>
      </c>
      <c r="L336" s="24"/>
      <c r="N336" s="125"/>
      <c r="Z336" s="25"/>
      <c r="AE336" s="25"/>
      <c r="AI336" s="25"/>
      <c r="AJ336" s="11" t="s">
        <v>27</v>
      </c>
      <c r="AK336" s="11" t="s">
        <v>2147</v>
      </c>
      <c r="AL336" s="11">
        <v>1</v>
      </c>
      <c r="AM336" s="17" t="s">
        <v>344</v>
      </c>
      <c r="AN336" s="109" t="s">
        <v>2153</v>
      </c>
      <c r="AO336" s="11" t="s">
        <v>2156</v>
      </c>
      <c r="AP336" s="11" t="s">
        <v>2157</v>
      </c>
      <c r="AQ336" s="11" t="s">
        <v>23</v>
      </c>
      <c r="AR336" s="11" t="s">
        <v>23</v>
      </c>
      <c r="AS336" s="11" t="s">
        <v>844</v>
      </c>
      <c r="AT336" s="11" t="s">
        <v>2158</v>
      </c>
      <c r="AU336" s="84" t="s">
        <v>2159</v>
      </c>
      <c r="AV336" s="11" t="str">
        <f t="shared" ref="AV336:AV341" si="488">MID(LEFT(AU336,FIND(" (",AU336)-1),FIND("/",AU336)+1,LEN(AU336))</f>
        <v>84</v>
      </c>
      <c r="AW336" s="11" t="str">
        <f t="shared" ref="AW336:AW341" si="489">MID(LEFT(AU336,FIND("%",AU336)-1),FIND("(",AU336)+1,LEN(AU336))</f>
        <v>2</v>
      </c>
      <c r="AX336" s="11">
        <v>92</v>
      </c>
      <c r="AY336" s="58" t="s">
        <v>2164</v>
      </c>
      <c r="AZ336" s="11" t="str">
        <f t="shared" ref="AZ336:AZ341" si="490">LEFT(AY336,FIND(" ", AY336)-1)</f>
        <v>45.6</v>
      </c>
      <c r="BA336" s="15">
        <v>45.6</v>
      </c>
      <c r="BB336" s="15">
        <v>45.6</v>
      </c>
      <c r="BC336" s="11">
        <v>84</v>
      </c>
      <c r="BD336" s="62" t="s">
        <v>2166</v>
      </c>
      <c r="BE336" s="27" t="str">
        <f t="shared" ref="BE336:BE341" si="491">LEFT(BD336,FIND(" ", BD336)-1)</f>
        <v>48.5</v>
      </c>
      <c r="BF336" s="27" t="str">
        <f t="shared" ref="BF336:BF341" si="492">MID(LEFT(BD336,FIND("–",BD336)-1),FIND("(",BD336)+1,LEN(BD336))</f>
        <v>44.4</v>
      </c>
      <c r="BG336" s="27" t="str">
        <f t="shared" ref="BG336:BG341" si="493">MID(LEFT(BD336,FIND(")",BD336)-1),FIND("–",BD336)+1,LEN(BD336))</f>
        <v>53.0</v>
      </c>
      <c r="BH336" s="21" t="s">
        <v>22</v>
      </c>
      <c r="BI336" s="25" t="s">
        <v>22</v>
      </c>
      <c r="CD336" s="155"/>
      <c r="CH336" s="155"/>
      <c r="CV336" s="25"/>
      <c r="CZ336" s="25"/>
    </row>
    <row r="337" spans="1:105" s="11" customFormat="1" ht="16" customHeight="1">
      <c r="A337" s="11" t="s">
        <v>2133</v>
      </c>
      <c r="L337" s="24"/>
      <c r="N337" s="125"/>
      <c r="Z337" s="25"/>
      <c r="AE337" s="25"/>
      <c r="AI337" s="25"/>
      <c r="AJ337" s="11" t="s">
        <v>27</v>
      </c>
      <c r="AK337" s="11" t="s">
        <v>2148</v>
      </c>
      <c r="AL337" s="28">
        <v>2</v>
      </c>
      <c r="AM337" s="17" t="s">
        <v>344</v>
      </c>
      <c r="AN337" s="109" t="s">
        <v>2153</v>
      </c>
      <c r="AO337" s="11" t="s">
        <v>2156</v>
      </c>
      <c r="AP337" s="11" t="s">
        <v>2157</v>
      </c>
      <c r="AQ337" s="11" t="s">
        <v>23</v>
      </c>
      <c r="AR337" s="11" t="s">
        <v>23</v>
      </c>
      <c r="AS337" s="11" t="s">
        <v>844</v>
      </c>
      <c r="AT337" s="11" t="s">
        <v>2158</v>
      </c>
      <c r="AU337" s="84" t="s">
        <v>2160</v>
      </c>
      <c r="AV337" s="11" t="str">
        <f t="shared" si="488"/>
        <v>80</v>
      </c>
      <c r="AW337" s="11" t="str">
        <f t="shared" si="489"/>
        <v>100</v>
      </c>
      <c r="AX337" s="11">
        <v>90</v>
      </c>
      <c r="AY337" s="58" t="s">
        <v>2165</v>
      </c>
      <c r="AZ337" s="11" t="str">
        <f t="shared" si="490"/>
        <v>46.2</v>
      </c>
      <c r="BA337" s="11" t="str">
        <f t="shared" ref="BA337" si="494">MID(LEFT(AY337,FIND("–",AY337)-1),FIND("(",AY337)+1,LEN(AY337))</f>
        <v>44.9</v>
      </c>
      <c r="BB337" s="11" t="str">
        <f t="shared" ref="BB337" si="495">MID(LEFT(AY337,FIND(")",AY337)-1),FIND("–",AY337)+1,LEN(AY337))</f>
        <v>47.6</v>
      </c>
      <c r="BC337" s="11">
        <v>80</v>
      </c>
      <c r="BD337" s="62" t="s">
        <v>2167</v>
      </c>
      <c r="BE337" s="27" t="str">
        <f t="shared" si="491"/>
        <v>1,613</v>
      </c>
      <c r="BF337" s="27" t="str">
        <f t="shared" si="492"/>
        <v>1,488</v>
      </c>
      <c r="BG337" s="27" t="str">
        <f t="shared" si="493"/>
        <v>1747</v>
      </c>
      <c r="BH337" s="21" t="s">
        <v>22</v>
      </c>
      <c r="BI337" s="25" t="s">
        <v>22</v>
      </c>
      <c r="CD337" s="155"/>
      <c r="CH337" s="155"/>
      <c r="CV337" s="25"/>
      <c r="CZ337" s="25"/>
    </row>
    <row r="338" spans="1:105" s="11" customFormat="1" ht="16" customHeight="1">
      <c r="A338" s="11" t="s">
        <v>2133</v>
      </c>
      <c r="L338" s="25"/>
      <c r="N338" s="125"/>
      <c r="Z338" s="25"/>
      <c r="AE338" s="25"/>
      <c r="AI338" s="25"/>
      <c r="AJ338" s="11" t="s">
        <v>27</v>
      </c>
      <c r="AK338" s="11" t="s">
        <v>2149</v>
      </c>
      <c r="AL338" s="28">
        <v>3</v>
      </c>
      <c r="AM338" s="17" t="s">
        <v>344</v>
      </c>
      <c r="AN338" s="109" t="s">
        <v>2153</v>
      </c>
      <c r="AO338" s="11" t="s">
        <v>2156</v>
      </c>
      <c r="AP338" s="11" t="s">
        <v>2157</v>
      </c>
      <c r="AQ338" s="11" t="s">
        <v>23</v>
      </c>
      <c r="AR338" s="11" t="s">
        <v>23</v>
      </c>
      <c r="AS338" s="11" t="s">
        <v>844</v>
      </c>
      <c r="AT338" s="11" t="s">
        <v>2158</v>
      </c>
      <c r="AU338" s="84" t="s">
        <v>2161</v>
      </c>
      <c r="AV338" s="11" t="str">
        <f t="shared" si="488"/>
        <v>82</v>
      </c>
      <c r="AW338" s="11" t="str">
        <f t="shared" si="489"/>
        <v>100</v>
      </c>
      <c r="AX338" s="11">
        <v>95</v>
      </c>
      <c r="AY338" s="58" t="s">
        <v>2164</v>
      </c>
      <c r="AZ338" s="11" t="str">
        <f t="shared" si="490"/>
        <v>45.6</v>
      </c>
      <c r="BA338" s="15">
        <v>45.6</v>
      </c>
      <c r="BB338" s="15">
        <v>45.6</v>
      </c>
      <c r="BC338" s="11">
        <v>82</v>
      </c>
      <c r="BD338" s="62" t="s">
        <v>2168</v>
      </c>
      <c r="BE338" s="27" t="str">
        <f t="shared" si="491"/>
        <v>1692</v>
      </c>
      <c r="BF338" s="27" t="str">
        <f t="shared" si="492"/>
        <v>1586</v>
      </c>
      <c r="BG338" s="27" t="str">
        <f t="shared" si="493"/>
        <v>1805</v>
      </c>
      <c r="BH338" s="21" t="s">
        <v>22</v>
      </c>
      <c r="BI338" s="25" t="s">
        <v>22</v>
      </c>
      <c r="CD338" s="155"/>
      <c r="CH338" s="155"/>
      <c r="CV338" s="25"/>
      <c r="CZ338" s="25"/>
    </row>
    <row r="339" spans="1:105" s="11" customFormat="1" ht="16" customHeight="1">
      <c r="A339" s="11" t="s">
        <v>2133</v>
      </c>
      <c r="L339" s="25"/>
      <c r="N339" s="125"/>
      <c r="Z339" s="25"/>
      <c r="AE339" s="25"/>
      <c r="AI339" s="25"/>
      <c r="AJ339" s="11" t="s">
        <v>27</v>
      </c>
      <c r="AK339" s="11" t="s">
        <v>2150</v>
      </c>
      <c r="AL339" s="28">
        <v>4</v>
      </c>
      <c r="AM339" s="17" t="s">
        <v>344</v>
      </c>
      <c r="AN339" s="109" t="s">
        <v>2153</v>
      </c>
      <c r="AO339" s="11" t="s">
        <v>2156</v>
      </c>
      <c r="AP339" s="11" t="s">
        <v>2157</v>
      </c>
      <c r="AQ339" s="11" t="s">
        <v>23</v>
      </c>
      <c r="AR339" s="11" t="s">
        <v>23</v>
      </c>
      <c r="AS339" s="11" t="s">
        <v>844</v>
      </c>
      <c r="AT339" s="11" t="s">
        <v>2158</v>
      </c>
      <c r="AU339" s="84" t="s">
        <v>2163</v>
      </c>
      <c r="AV339" s="11" t="str">
        <f t="shared" si="488"/>
        <v>87</v>
      </c>
      <c r="AW339" s="11" t="str">
        <f t="shared" si="489"/>
        <v>1</v>
      </c>
      <c r="AX339" s="11">
        <v>89</v>
      </c>
      <c r="AY339" s="58" t="s">
        <v>2164</v>
      </c>
      <c r="AZ339" s="11" t="str">
        <f t="shared" si="490"/>
        <v>45.6</v>
      </c>
      <c r="BA339" s="15">
        <v>45.6</v>
      </c>
      <c r="BB339" s="15">
        <v>45.6</v>
      </c>
      <c r="BC339" s="11">
        <v>87</v>
      </c>
      <c r="BD339" s="62" t="s">
        <v>2169</v>
      </c>
      <c r="BE339" s="27" t="str">
        <f t="shared" si="491"/>
        <v>47.1</v>
      </c>
      <c r="BF339" s="27" t="str">
        <f t="shared" si="492"/>
        <v>44.0</v>
      </c>
      <c r="BG339" s="27" t="str">
        <f t="shared" si="493"/>
        <v>50.5</v>
      </c>
      <c r="BH339" s="21" t="s">
        <v>22</v>
      </c>
      <c r="BI339" s="25" t="s">
        <v>22</v>
      </c>
      <c r="CD339" s="155"/>
      <c r="CH339" s="155"/>
      <c r="CV339" s="25"/>
      <c r="CZ339" s="25"/>
    </row>
    <row r="340" spans="1:105" s="11" customFormat="1" ht="16" customHeight="1">
      <c r="A340" s="11" t="s">
        <v>2133</v>
      </c>
      <c r="L340" s="25"/>
      <c r="N340" s="125"/>
      <c r="Z340" s="25"/>
      <c r="AE340" s="25"/>
      <c r="AI340" s="25"/>
      <c r="AJ340" s="11" t="s">
        <v>27</v>
      </c>
      <c r="AK340" s="11" t="s">
        <v>2151</v>
      </c>
      <c r="AL340" s="11">
        <v>5</v>
      </c>
      <c r="AM340" s="17" t="s">
        <v>344</v>
      </c>
      <c r="AN340" s="109" t="s">
        <v>2153</v>
      </c>
      <c r="AO340" s="11" t="s">
        <v>2156</v>
      </c>
      <c r="AP340" s="11" t="s">
        <v>2157</v>
      </c>
      <c r="AQ340" s="11" t="s">
        <v>23</v>
      </c>
      <c r="AR340" s="11" t="s">
        <v>23</v>
      </c>
      <c r="AS340" s="11" t="s">
        <v>844</v>
      </c>
      <c r="AT340" s="11" t="s">
        <v>2158</v>
      </c>
      <c r="AU340" s="84" t="s">
        <v>2162</v>
      </c>
      <c r="AV340" s="11" t="str">
        <f t="shared" si="488"/>
        <v>70</v>
      </c>
      <c r="AW340" s="11" t="str">
        <f t="shared" si="489"/>
        <v>100</v>
      </c>
      <c r="AX340" s="11">
        <v>89</v>
      </c>
      <c r="AY340" s="58" t="s">
        <v>2164</v>
      </c>
      <c r="AZ340" s="11" t="str">
        <f t="shared" si="490"/>
        <v>45.6</v>
      </c>
      <c r="BA340" s="15">
        <v>45.6</v>
      </c>
      <c r="BB340" s="15">
        <v>45.6</v>
      </c>
      <c r="BC340" s="11">
        <v>70</v>
      </c>
      <c r="BD340" s="62" t="s">
        <v>2171</v>
      </c>
      <c r="BE340" s="27" t="str">
        <f t="shared" si="491"/>
        <v>1,671</v>
      </c>
      <c r="BF340" s="27" t="str">
        <f t="shared" si="492"/>
        <v>1,545</v>
      </c>
      <c r="BG340" s="27" t="str">
        <f t="shared" si="493"/>
        <v>1,807</v>
      </c>
      <c r="BH340" s="21" t="s">
        <v>22</v>
      </c>
      <c r="BI340" s="25" t="s">
        <v>22</v>
      </c>
      <c r="CD340" s="155"/>
      <c r="CH340" s="155"/>
      <c r="CV340" s="25"/>
      <c r="CZ340" s="25"/>
    </row>
    <row r="341" spans="1:105" s="11" customFormat="1" ht="16" customHeight="1">
      <c r="A341" s="11" t="s">
        <v>2133</v>
      </c>
      <c r="L341" s="25"/>
      <c r="N341" s="125"/>
      <c r="Z341" s="25"/>
      <c r="AE341" s="25"/>
      <c r="AI341" s="25"/>
      <c r="AJ341" s="11" t="s">
        <v>27</v>
      </c>
      <c r="AK341" s="11" t="s">
        <v>2152</v>
      </c>
      <c r="AL341" s="28">
        <v>6</v>
      </c>
      <c r="AM341" s="17" t="s">
        <v>344</v>
      </c>
      <c r="AN341" s="109" t="s">
        <v>2153</v>
      </c>
      <c r="AO341" s="11" t="s">
        <v>2156</v>
      </c>
      <c r="AP341" s="11" t="s">
        <v>2157</v>
      </c>
      <c r="AQ341" s="11" t="s">
        <v>23</v>
      </c>
      <c r="AR341" s="11" t="s">
        <v>23</v>
      </c>
      <c r="AS341" s="11" t="s">
        <v>844</v>
      </c>
      <c r="AT341" s="11" t="s">
        <v>2158</v>
      </c>
      <c r="AU341" s="84" t="s">
        <v>2162</v>
      </c>
      <c r="AV341" s="11" t="str">
        <f t="shared" si="488"/>
        <v>70</v>
      </c>
      <c r="AW341" s="11" t="str">
        <f t="shared" si="489"/>
        <v>100</v>
      </c>
      <c r="AX341" s="11">
        <v>91</v>
      </c>
      <c r="AY341" s="58" t="s">
        <v>2164</v>
      </c>
      <c r="AZ341" s="11" t="str">
        <f t="shared" si="490"/>
        <v>45.6</v>
      </c>
      <c r="BA341" s="15">
        <v>45.6</v>
      </c>
      <c r="BB341" s="15">
        <v>45.6</v>
      </c>
      <c r="BC341" s="11">
        <v>70</v>
      </c>
      <c r="BD341" s="62" t="s">
        <v>2170</v>
      </c>
      <c r="BE341" s="27" t="str">
        <f t="shared" si="491"/>
        <v>1,613</v>
      </c>
      <c r="BF341" s="27" t="str">
        <f t="shared" si="492"/>
        <v>1,460</v>
      </c>
      <c r="BG341" s="27" t="str">
        <f t="shared" si="493"/>
        <v>1,782</v>
      </c>
      <c r="BH341" s="21" t="s">
        <v>22</v>
      </c>
      <c r="BI341" s="25" t="s">
        <v>22</v>
      </c>
      <c r="CD341" s="155"/>
      <c r="CH341" s="155"/>
      <c r="CV341" s="25"/>
      <c r="CZ341" s="25"/>
    </row>
    <row r="342" spans="1:105" s="11" customFormat="1" ht="16" customHeight="1">
      <c r="A342" s="11" t="s">
        <v>2133</v>
      </c>
      <c r="L342" s="25"/>
      <c r="N342" s="125"/>
      <c r="Z342" s="25"/>
      <c r="AE342" s="25"/>
      <c r="AI342" s="25"/>
      <c r="AJ342" s="11" t="s">
        <v>60</v>
      </c>
      <c r="AK342" s="11" t="s">
        <v>22</v>
      </c>
      <c r="AL342" s="11" t="s">
        <v>22</v>
      </c>
      <c r="AM342" s="11" t="s">
        <v>26</v>
      </c>
      <c r="AN342" s="11" t="s">
        <v>22</v>
      </c>
      <c r="AO342" s="11" t="s">
        <v>22</v>
      </c>
      <c r="AP342" s="11" t="s">
        <v>22</v>
      </c>
      <c r="AQ342" s="11" t="s">
        <v>23</v>
      </c>
      <c r="AR342" s="11" t="s">
        <v>23</v>
      </c>
      <c r="AS342" s="11" t="s">
        <v>22</v>
      </c>
      <c r="AT342" s="11" t="s">
        <v>22</v>
      </c>
      <c r="AU342" s="84" t="s">
        <v>22</v>
      </c>
      <c r="AV342" s="11" t="s">
        <v>22</v>
      </c>
      <c r="AW342" s="11" t="s">
        <v>22</v>
      </c>
      <c r="AX342" s="11" t="s">
        <v>22</v>
      </c>
      <c r="AY342" s="11" t="s">
        <v>22</v>
      </c>
      <c r="AZ342" s="11" t="s">
        <v>22</v>
      </c>
      <c r="BA342" s="11" t="s">
        <v>22</v>
      </c>
      <c r="BB342" s="11" t="s">
        <v>22</v>
      </c>
      <c r="BC342" s="11" t="s">
        <v>22</v>
      </c>
      <c r="BD342" s="17" t="s">
        <v>22</v>
      </c>
      <c r="BE342" s="11" t="s">
        <v>22</v>
      </c>
      <c r="BF342" s="11" t="s">
        <v>22</v>
      </c>
      <c r="BG342" s="11" t="s">
        <v>22</v>
      </c>
      <c r="BH342" s="11" t="s">
        <v>22</v>
      </c>
      <c r="BI342" s="25" t="s">
        <v>22</v>
      </c>
      <c r="CD342" s="155"/>
      <c r="CH342" s="155"/>
      <c r="CV342" s="25"/>
      <c r="CZ342" s="25"/>
    </row>
    <row r="343" spans="1:105" s="52" customFormat="1" ht="16" customHeight="1">
      <c r="K343" s="53"/>
      <c r="L343" s="54"/>
      <c r="N343" s="132"/>
      <c r="R343" s="55"/>
      <c r="Z343" s="54"/>
      <c r="AE343" s="56"/>
      <c r="AI343" s="54"/>
      <c r="AK343" s="57"/>
      <c r="AL343" s="57"/>
      <c r="AU343" s="91"/>
      <c r="AV343" s="57"/>
      <c r="BC343" s="57"/>
      <c r="BI343" s="54"/>
      <c r="CD343" s="161"/>
      <c r="CH343" s="161"/>
      <c r="CV343" s="54"/>
      <c r="CZ343" s="54"/>
    </row>
    <row r="344" spans="1:105" s="11" customFormat="1">
      <c r="A344" s="11" t="s">
        <v>367</v>
      </c>
      <c r="B344" s="11" t="s">
        <v>365</v>
      </c>
      <c r="C344" s="11" t="s">
        <v>35</v>
      </c>
      <c r="D344" s="11" t="s">
        <v>525</v>
      </c>
      <c r="E344" s="11" t="s">
        <v>10</v>
      </c>
      <c r="F344" s="94" t="s">
        <v>9</v>
      </c>
      <c r="G344" s="11" t="s">
        <v>368</v>
      </c>
      <c r="H344" s="14" t="s">
        <v>369</v>
      </c>
      <c r="I344" s="11" t="s">
        <v>722</v>
      </c>
      <c r="J344" s="16" t="s">
        <v>723</v>
      </c>
      <c r="K344" s="11" t="s">
        <v>724</v>
      </c>
      <c r="L344" s="24">
        <v>44076</v>
      </c>
      <c r="M344" s="11" t="s">
        <v>528</v>
      </c>
      <c r="N344" s="125">
        <v>43977</v>
      </c>
      <c r="O344" s="11" t="s">
        <v>24</v>
      </c>
      <c r="P344" s="11" t="s">
        <v>24</v>
      </c>
      <c r="Q344" s="11" t="s">
        <v>2035</v>
      </c>
      <c r="R344" s="11" t="s">
        <v>371</v>
      </c>
      <c r="S344" s="11" t="s">
        <v>48</v>
      </c>
      <c r="T344" s="11" t="s">
        <v>23</v>
      </c>
      <c r="U344" s="11" t="s">
        <v>23</v>
      </c>
      <c r="V344" s="11">
        <v>131</v>
      </c>
      <c r="W344" s="11" t="s">
        <v>24</v>
      </c>
      <c r="X344" s="11" t="s">
        <v>370</v>
      </c>
      <c r="Y344" s="11" t="s">
        <v>448</v>
      </c>
      <c r="Z344" s="25" t="s">
        <v>431</v>
      </c>
      <c r="AA344" s="11" t="s">
        <v>366</v>
      </c>
      <c r="AB344" s="11" t="s">
        <v>450</v>
      </c>
      <c r="AC344" s="11" t="s">
        <v>127</v>
      </c>
      <c r="AD344" s="11" t="s">
        <v>1324</v>
      </c>
      <c r="AE344" s="36" t="s">
        <v>372</v>
      </c>
      <c r="AF344" s="11" t="s">
        <v>137</v>
      </c>
      <c r="AG344" s="11" t="s">
        <v>1018</v>
      </c>
      <c r="AH344" s="11" t="s">
        <v>1017</v>
      </c>
      <c r="AI344" s="25" t="s">
        <v>22</v>
      </c>
      <c r="AJ344" s="11" t="s">
        <v>27</v>
      </c>
      <c r="AK344" s="11" t="s">
        <v>105</v>
      </c>
      <c r="AL344" s="11">
        <v>1</v>
      </c>
      <c r="AM344" s="11" t="s">
        <v>432</v>
      </c>
      <c r="AN344" s="11" t="s">
        <v>44</v>
      </c>
      <c r="AO344" s="11" t="s">
        <v>78</v>
      </c>
      <c r="AP344" s="11" t="s">
        <v>949</v>
      </c>
      <c r="AQ344" s="11" t="s">
        <v>23</v>
      </c>
      <c r="AR344" s="11" t="s">
        <v>23</v>
      </c>
      <c r="AS344" s="11" t="s">
        <v>144</v>
      </c>
      <c r="AT344" s="17" t="s">
        <v>62</v>
      </c>
      <c r="AU344" s="86" t="s">
        <v>386</v>
      </c>
      <c r="AV344" s="11" t="str">
        <f t="shared" ref="AV344:AV348" si="496">MID(LEFT(AU344,FIND(" (",AU344)-1),FIND("/",AU344)+1,LEN(AU344))</f>
        <v>21</v>
      </c>
      <c r="AW344" s="18" t="str">
        <f t="shared" ref="AW344:AW348" si="497">MID(LEFT(AU344,FIND("%",AU344)-1),FIND("(",AU344)+1,LEN(AU344))</f>
        <v>0</v>
      </c>
      <c r="AX344" s="11">
        <v>23</v>
      </c>
      <c r="AY344" s="58" t="s">
        <v>377</v>
      </c>
      <c r="AZ344" s="11" t="str">
        <f t="shared" ref="AZ344:AZ354" si="498">LEFT(AY344,FIND(" ", AY344)-1)</f>
        <v>108.5</v>
      </c>
      <c r="BA344" s="11" t="str">
        <f t="shared" ref="BA344:BA354" si="499">MID(LEFT(AY344,FIND("–",AY344)-1),FIND("(",AY344)+1,LEN(AY344))</f>
        <v>91.6</v>
      </c>
      <c r="BB344" s="11" t="str">
        <f t="shared" ref="BB344:BB354" si="500">MID(LEFT(AY344,FIND(")",AY344)-1),FIND("–",AY344)+1,LEN(AY344))</f>
        <v>128.4</v>
      </c>
      <c r="BC344" s="11">
        <v>21</v>
      </c>
      <c r="BD344" s="58" t="s">
        <v>382</v>
      </c>
      <c r="BE344" s="11" t="str">
        <f t="shared" ref="BE344:BE354" si="501">LEFT(BD344,FIND(" ", BD344)-1)</f>
        <v>110.6</v>
      </c>
      <c r="BF344" s="11" t="str">
        <f t="shared" ref="BF344:BF354" si="502">MID(LEFT(BD344,FIND("–",BD344)-1),FIND("(",BD344)+1,LEN(BD344))</f>
        <v>89.7</v>
      </c>
      <c r="BG344" s="11" t="str">
        <f t="shared" ref="BG344:BG354" si="503">MID(LEFT(BD344,FIND(")",BD344)-1),FIND("–",BD344)+1,LEN(BD344))</f>
        <v>136.3</v>
      </c>
      <c r="BH344" s="11" t="s">
        <v>22</v>
      </c>
      <c r="BI344" s="25" t="s">
        <v>402</v>
      </c>
      <c r="BJ344" s="11" t="s">
        <v>26</v>
      </c>
      <c r="BK344" s="11" t="s">
        <v>22</v>
      </c>
      <c r="BL344" s="11" t="s">
        <v>22</v>
      </c>
      <c r="BM344" s="11" t="s">
        <v>22</v>
      </c>
      <c r="BN344" s="11" t="s">
        <v>22</v>
      </c>
      <c r="BO344" s="11" t="s">
        <v>22</v>
      </c>
      <c r="BP344" s="11" t="s">
        <v>22</v>
      </c>
      <c r="BQ344" s="11" t="s">
        <v>22</v>
      </c>
      <c r="BR344" s="11" t="s">
        <v>22</v>
      </c>
      <c r="BS344" s="11" t="s">
        <v>22</v>
      </c>
      <c r="BT344" s="11" t="s">
        <v>22</v>
      </c>
      <c r="BU344" s="11" t="s">
        <v>22</v>
      </c>
      <c r="BV344" s="11" t="s">
        <v>22</v>
      </c>
      <c r="BW344" s="11" t="s">
        <v>22</v>
      </c>
      <c r="BX344" s="11" t="s">
        <v>22</v>
      </c>
      <c r="BY344" s="11" t="s">
        <v>22</v>
      </c>
      <c r="BZ344" s="11" t="s">
        <v>22</v>
      </c>
      <c r="CA344" s="11" t="s">
        <v>22</v>
      </c>
      <c r="CB344" s="11" t="s">
        <v>22</v>
      </c>
      <c r="CC344" s="11" t="s">
        <v>22</v>
      </c>
      <c r="CD344" s="103" t="s">
        <v>22</v>
      </c>
      <c r="CE344" s="94" t="s">
        <v>22</v>
      </c>
      <c r="CF344" s="94" t="s">
        <v>22</v>
      </c>
      <c r="CG344" s="94" t="s">
        <v>22</v>
      </c>
      <c r="CH344" s="155" t="s">
        <v>26</v>
      </c>
      <c r="CI344" s="94" t="s">
        <v>22</v>
      </c>
      <c r="CJ344" s="94" t="s">
        <v>22</v>
      </c>
      <c r="CK344" s="94" t="s">
        <v>22</v>
      </c>
      <c r="CL344" s="94" t="s">
        <v>22</v>
      </c>
      <c r="CM344" s="94" t="s">
        <v>22</v>
      </c>
      <c r="CN344" s="94" t="s">
        <v>22</v>
      </c>
      <c r="CO344" s="94" t="s">
        <v>22</v>
      </c>
      <c r="CP344" s="94" t="s">
        <v>22</v>
      </c>
      <c r="CQ344" s="94" t="s">
        <v>22</v>
      </c>
      <c r="CR344" s="94" t="s">
        <v>22</v>
      </c>
      <c r="CS344" s="94" t="s">
        <v>22</v>
      </c>
      <c r="CT344" s="94" t="s">
        <v>22</v>
      </c>
      <c r="CU344" s="94" t="s">
        <v>22</v>
      </c>
      <c r="CV344" s="98" t="s">
        <v>22</v>
      </c>
      <c r="CW344" s="11" t="s">
        <v>591</v>
      </c>
      <c r="CX344" s="11" t="s">
        <v>22</v>
      </c>
      <c r="CY344" s="11" t="s">
        <v>613</v>
      </c>
      <c r="CZ344" s="98" t="s">
        <v>1262</v>
      </c>
      <c r="DA344" s="11" t="s">
        <v>68</v>
      </c>
    </row>
    <row r="345" spans="1:105" s="11" customFormat="1">
      <c r="A345" s="11" t="s">
        <v>367</v>
      </c>
      <c r="L345" s="25"/>
      <c r="N345" s="125"/>
      <c r="Z345" s="25"/>
      <c r="AE345" s="36"/>
      <c r="AI345" s="25"/>
      <c r="AJ345" s="11" t="s">
        <v>27</v>
      </c>
      <c r="AK345" s="11" t="s">
        <v>373</v>
      </c>
      <c r="AL345" s="11">
        <v>2</v>
      </c>
      <c r="AM345" s="11" t="s">
        <v>432</v>
      </c>
      <c r="AN345" s="11" t="s">
        <v>44</v>
      </c>
      <c r="AO345" s="11" t="s">
        <v>78</v>
      </c>
      <c r="AP345" s="11" t="s">
        <v>949</v>
      </c>
      <c r="AQ345" s="11" t="s">
        <v>23</v>
      </c>
      <c r="AR345" s="11" t="s">
        <v>23</v>
      </c>
      <c r="AS345" s="11" t="s">
        <v>144</v>
      </c>
      <c r="AT345" s="17" t="s">
        <v>62</v>
      </c>
      <c r="AU345" s="86" t="s">
        <v>387</v>
      </c>
      <c r="AV345" s="11" t="str">
        <f t="shared" si="496"/>
        <v>25</v>
      </c>
      <c r="AW345" s="18" t="str">
        <f t="shared" si="497"/>
        <v>16</v>
      </c>
      <c r="AX345" s="11">
        <v>25</v>
      </c>
      <c r="AY345" s="58" t="s">
        <v>378</v>
      </c>
      <c r="AZ345" s="11" t="str">
        <f t="shared" si="498"/>
        <v>115.6</v>
      </c>
      <c r="BA345" s="11" t="str">
        <f t="shared" si="499"/>
        <v>97.5</v>
      </c>
      <c r="BB345" s="11" t="str">
        <f t="shared" si="500"/>
        <v>137.1</v>
      </c>
      <c r="BC345" s="11">
        <v>25</v>
      </c>
      <c r="BD345" s="58" t="s">
        <v>383</v>
      </c>
      <c r="BE345" s="11" t="str">
        <f t="shared" si="501"/>
        <v>206.9</v>
      </c>
      <c r="BF345" s="11" t="str">
        <f t="shared" si="502"/>
        <v>138.9</v>
      </c>
      <c r="BG345" s="11" t="str">
        <f t="shared" si="503"/>
        <v>308.1</v>
      </c>
      <c r="BH345" s="11" t="s">
        <v>22</v>
      </c>
      <c r="BI345" s="25" t="s">
        <v>22</v>
      </c>
      <c r="CD345" s="155"/>
      <c r="CH345" s="155"/>
      <c r="CV345" s="25"/>
      <c r="CZ345" s="25"/>
    </row>
    <row r="346" spans="1:105" s="11" customFormat="1">
      <c r="A346" s="11" t="s">
        <v>367</v>
      </c>
      <c r="B346" s="12"/>
      <c r="C346" s="12"/>
      <c r="L346" s="25"/>
      <c r="N346" s="125"/>
      <c r="Z346" s="25"/>
      <c r="AE346" s="36"/>
      <c r="AI346" s="25"/>
      <c r="AJ346" s="11" t="s">
        <v>27</v>
      </c>
      <c r="AK346" s="11" t="s">
        <v>374</v>
      </c>
      <c r="AL346" s="11">
        <v>3</v>
      </c>
      <c r="AM346" s="11" t="s">
        <v>432</v>
      </c>
      <c r="AN346" s="11" t="s">
        <v>44</v>
      </c>
      <c r="AO346" s="11" t="s">
        <v>78</v>
      </c>
      <c r="AP346" s="11" t="s">
        <v>949</v>
      </c>
      <c r="AQ346" s="11" t="s">
        <v>23</v>
      </c>
      <c r="AR346" s="11" t="s">
        <v>23</v>
      </c>
      <c r="AS346" s="11" t="s">
        <v>144</v>
      </c>
      <c r="AT346" s="17" t="s">
        <v>62</v>
      </c>
      <c r="AU346" s="86" t="s">
        <v>388</v>
      </c>
      <c r="AV346" s="11" t="str">
        <f t="shared" si="496"/>
        <v>29</v>
      </c>
      <c r="AW346" s="18" t="str">
        <f t="shared" si="497"/>
        <v>97</v>
      </c>
      <c r="AX346" s="11">
        <v>29</v>
      </c>
      <c r="AY346" s="58" t="s">
        <v>379</v>
      </c>
      <c r="AZ346" s="11" t="str">
        <f t="shared" si="498"/>
        <v>113.6</v>
      </c>
      <c r="BA346" s="11" t="str">
        <f t="shared" si="499"/>
        <v>97.8</v>
      </c>
      <c r="BB346" s="11" t="str">
        <f t="shared" si="500"/>
        <v>132.0</v>
      </c>
      <c r="BC346" s="11">
        <v>29</v>
      </c>
      <c r="BD346" s="58" t="s">
        <v>433</v>
      </c>
      <c r="BE346" s="11" t="str">
        <f t="shared" si="501"/>
        <v>15,318.8</v>
      </c>
      <c r="BF346" s="11" t="str">
        <f t="shared" si="502"/>
        <v>9,486.8</v>
      </c>
      <c r="BG346" s="11" t="str">
        <f t="shared" si="503"/>
        <v>24,736.0</v>
      </c>
      <c r="BH346" s="11" t="s">
        <v>22</v>
      </c>
      <c r="BI346" s="25" t="s">
        <v>22</v>
      </c>
      <c r="CD346" s="155"/>
      <c r="CH346" s="155"/>
      <c r="CV346" s="25"/>
      <c r="CZ346" s="25"/>
    </row>
    <row r="347" spans="1:105" s="11" customFormat="1">
      <c r="A347" s="11" t="s">
        <v>367</v>
      </c>
      <c r="L347" s="25"/>
      <c r="N347" s="125"/>
      <c r="Z347" s="25"/>
      <c r="AE347" s="36"/>
      <c r="AI347" s="25"/>
      <c r="AJ347" s="11" t="s">
        <v>27</v>
      </c>
      <c r="AK347" s="11" t="s">
        <v>375</v>
      </c>
      <c r="AL347" s="11">
        <v>4</v>
      </c>
      <c r="AM347" s="11" t="s">
        <v>432</v>
      </c>
      <c r="AN347" s="11" t="s">
        <v>44</v>
      </c>
      <c r="AO347" s="11" t="s">
        <v>78</v>
      </c>
      <c r="AP347" s="11" t="s">
        <v>949</v>
      </c>
      <c r="AQ347" s="11" t="s">
        <v>23</v>
      </c>
      <c r="AR347" s="11" t="s">
        <v>23</v>
      </c>
      <c r="AS347" s="11" t="s">
        <v>144</v>
      </c>
      <c r="AT347" s="17" t="s">
        <v>62</v>
      </c>
      <c r="AU347" s="86" t="s">
        <v>389</v>
      </c>
      <c r="AV347" s="11" t="str">
        <f t="shared" si="496"/>
        <v>27</v>
      </c>
      <c r="AW347" s="18" t="str">
        <f t="shared" si="497"/>
        <v>96</v>
      </c>
      <c r="AX347" s="11">
        <v>28</v>
      </c>
      <c r="AY347" s="58" t="s">
        <v>380</v>
      </c>
      <c r="AZ347" s="11" t="str">
        <f t="shared" si="498"/>
        <v>114.3</v>
      </c>
      <c r="BA347" s="11" t="str">
        <f t="shared" si="499"/>
        <v>92.8</v>
      </c>
      <c r="BB347" s="11" t="str">
        <f t="shared" si="500"/>
        <v>140.7</v>
      </c>
      <c r="BC347" s="11">
        <v>27</v>
      </c>
      <c r="BD347" s="58" t="s">
        <v>384</v>
      </c>
      <c r="BE347" s="11" t="str">
        <f t="shared" si="501"/>
        <v>20,429.2</v>
      </c>
      <c r="BF347" s="11" t="str">
        <f t="shared" si="502"/>
        <v>11,974.4</v>
      </c>
      <c r="BG347" s="11" t="str">
        <f t="shared" si="503"/>
        <v>34,853.6</v>
      </c>
      <c r="BH347" s="11" t="s">
        <v>22</v>
      </c>
      <c r="BI347" s="25" t="s">
        <v>22</v>
      </c>
      <c r="CD347" s="155"/>
      <c r="CH347" s="155"/>
      <c r="CV347" s="25"/>
      <c r="CZ347" s="25"/>
    </row>
    <row r="348" spans="1:105" s="11" customFormat="1">
      <c r="A348" s="11" t="s">
        <v>367</v>
      </c>
      <c r="L348" s="25"/>
      <c r="N348" s="125"/>
      <c r="Z348" s="25"/>
      <c r="AE348" s="36"/>
      <c r="AI348" s="25"/>
      <c r="AJ348" s="11" t="s">
        <v>27</v>
      </c>
      <c r="AK348" s="11" t="s">
        <v>376</v>
      </c>
      <c r="AL348" s="11">
        <v>5</v>
      </c>
      <c r="AM348" s="11" t="s">
        <v>432</v>
      </c>
      <c r="AN348" s="11" t="s">
        <v>44</v>
      </c>
      <c r="AO348" s="11" t="s">
        <v>78</v>
      </c>
      <c r="AP348" s="11" t="s">
        <v>949</v>
      </c>
      <c r="AQ348" s="11" t="s">
        <v>23</v>
      </c>
      <c r="AR348" s="11" t="s">
        <v>23</v>
      </c>
      <c r="AS348" s="11" t="s">
        <v>144</v>
      </c>
      <c r="AT348" s="17" t="s">
        <v>62</v>
      </c>
      <c r="AU348" s="86" t="s">
        <v>390</v>
      </c>
      <c r="AV348" s="11" t="str">
        <f t="shared" si="496"/>
        <v>26</v>
      </c>
      <c r="AW348" s="18" t="str">
        <f t="shared" si="497"/>
        <v>100</v>
      </c>
      <c r="AX348" s="11">
        <v>26</v>
      </c>
      <c r="AY348" s="58" t="s">
        <v>381</v>
      </c>
      <c r="AZ348" s="11" t="str">
        <f t="shared" si="498"/>
        <v>104.9</v>
      </c>
      <c r="BA348" s="11" t="str">
        <f t="shared" si="499"/>
        <v>95.1</v>
      </c>
      <c r="BB348" s="11" t="str">
        <f t="shared" si="500"/>
        <v>115.6</v>
      </c>
      <c r="BC348" s="11">
        <v>26</v>
      </c>
      <c r="BD348" s="58" t="s">
        <v>385</v>
      </c>
      <c r="BE348" s="11" t="str">
        <f t="shared" si="501"/>
        <v>3,503.2</v>
      </c>
      <c r="BF348" s="11" t="str">
        <f t="shared" si="502"/>
        <v>2,378.4</v>
      </c>
      <c r="BG348" s="11" t="str">
        <f t="shared" si="503"/>
        <v>5,160.1</v>
      </c>
      <c r="BH348" s="11" t="s">
        <v>22</v>
      </c>
      <c r="BI348" s="25" t="s">
        <v>22</v>
      </c>
      <c r="CD348" s="155"/>
      <c r="CH348" s="155"/>
      <c r="CV348" s="25"/>
      <c r="CZ348" s="25"/>
    </row>
    <row r="349" spans="1:105" s="11" customFormat="1">
      <c r="A349" s="11" t="s">
        <v>367</v>
      </c>
      <c r="L349" s="25"/>
      <c r="N349" s="125"/>
      <c r="Z349" s="25"/>
      <c r="AE349" s="36"/>
      <c r="AI349" s="25"/>
      <c r="AJ349" s="11" t="s">
        <v>27</v>
      </c>
      <c r="AK349" s="11" t="s">
        <v>105</v>
      </c>
      <c r="AL349" s="11">
        <v>1</v>
      </c>
      <c r="AM349" s="17" t="s">
        <v>344</v>
      </c>
      <c r="AN349" s="11" t="s">
        <v>606</v>
      </c>
      <c r="AO349" s="11" t="s">
        <v>391</v>
      </c>
      <c r="AP349" s="11" t="s">
        <v>958</v>
      </c>
      <c r="AQ349" s="11" t="s">
        <v>23</v>
      </c>
      <c r="AR349" s="11" t="s">
        <v>23</v>
      </c>
      <c r="AS349" s="11" t="s">
        <v>393</v>
      </c>
      <c r="AT349" s="17" t="s">
        <v>62</v>
      </c>
      <c r="AU349" s="86" t="s">
        <v>386</v>
      </c>
      <c r="AV349" s="11" t="str">
        <f t="shared" ref="AV349:AV353" si="504">MID(LEFT(AU349,FIND(" (",AU349)-1),FIND("/",AU349)+1,LEN(AU349))</f>
        <v>21</v>
      </c>
      <c r="AW349" s="18" t="str">
        <f t="shared" ref="AW349:AW353" si="505">MID(LEFT(AU349,FIND("%",AU349)-1),FIND("(",AU349)+1,LEN(AU349))</f>
        <v>0</v>
      </c>
      <c r="AX349" s="11">
        <v>23</v>
      </c>
      <c r="AY349" s="58" t="s">
        <v>392</v>
      </c>
      <c r="AZ349" s="11" t="str">
        <f t="shared" si="498"/>
        <v>20.0</v>
      </c>
      <c r="BA349" s="11" t="str">
        <f t="shared" si="499"/>
        <v>20.0</v>
      </c>
      <c r="BB349" s="11" t="str">
        <f t="shared" si="500"/>
        <v>20.0</v>
      </c>
      <c r="BC349" s="11">
        <v>21</v>
      </c>
      <c r="BD349" s="58" t="s">
        <v>392</v>
      </c>
      <c r="BE349" s="11" t="str">
        <f t="shared" si="501"/>
        <v>20.0</v>
      </c>
      <c r="BF349" s="11" t="str">
        <f t="shared" si="502"/>
        <v>20.0</v>
      </c>
      <c r="BG349" s="11" t="str">
        <f t="shared" si="503"/>
        <v>20.0</v>
      </c>
      <c r="BH349" s="11" t="s">
        <v>22</v>
      </c>
      <c r="BI349" s="25" t="s">
        <v>22</v>
      </c>
      <c r="CD349" s="155"/>
      <c r="CH349" s="155"/>
      <c r="CV349" s="25"/>
      <c r="CZ349" s="25"/>
    </row>
    <row r="350" spans="1:105" s="11" customFormat="1">
      <c r="A350" s="11" t="s">
        <v>367</v>
      </c>
      <c r="L350" s="25"/>
      <c r="N350" s="125"/>
      <c r="Z350" s="25"/>
      <c r="AE350" s="36"/>
      <c r="AI350" s="25"/>
      <c r="AJ350" s="11" t="s">
        <v>27</v>
      </c>
      <c r="AK350" s="11" t="s">
        <v>373</v>
      </c>
      <c r="AL350" s="11">
        <v>2</v>
      </c>
      <c r="AM350" s="17" t="s">
        <v>344</v>
      </c>
      <c r="AN350" s="11" t="s">
        <v>606</v>
      </c>
      <c r="AO350" s="11" t="s">
        <v>391</v>
      </c>
      <c r="AP350" s="11" t="s">
        <v>958</v>
      </c>
      <c r="AQ350" s="11" t="s">
        <v>23</v>
      </c>
      <c r="AR350" s="11" t="s">
        <v>23</v>
      </c>
      <c r="AS350" s="11" t="s">
        <v>393</v>
      </c>
      <c r="AT350" s="17" t="s">
        <v>62</v>
      </c>
      <c r="AU350" s="86" t="s">
        <v>398</v>
      </c>
      <c r="AV350" s="11" t="str">
        <f t="shared" si="504"/>
        <v>25</v>
      </c>
      <c r="AW350" s="18" t="str">
        <f t="shared" si="505"/>
        <v>28</v>
      </c>
      <c r="AX350" s="11">
        <v>25</v>
      </c>
      <c r="AY350" s="58" t="s">
        <v>392</v>
      </c>
      <c r="AZ350" s="11" t="str">
        <f t="shared" si="498"/>
        <v>20.0</v>
      </c>
      <c r="BA350" s="11" t="str">
        <f t="shared" si="499"/>
        <v>20.0</v>
      </c>
      <c r="BB350" s="11" t="str">
        <f t="shared" si="500"/>
        <v>20.0</v>
      </c>
      <c r="BC350" s="11">
        <v>25</v>
      </c>
      <c r="BD350" s="58" t="s">
        <v>394</v>
      </c>
      <c r="BE350" s="11" t="str">
        <f t="shared" si="501"/>
        <v>41.4</v>
      </c>
      <c r="BF350" s="11" t="str">
        <f t="shared" si="502"/>
        <v>27.5</v>
      </c>
      <c r="BG350" s="11" t="str">
        <f t="shared" si="503"/>
        <v>62.4</v>
      </c>
      <c r="BH350" s="11" t="s">
        <v>22</v>
      </c>
      <c r="BI350" s="25" t="s">
        <v>22</v>
      </c>
      <c r="CD350" s="155"/>
      <c r="CH350" s="155"/>
      <c r="CV350" s="25"/>
      <c r="CZ350" s="25"/>
    </row>
    <row r="351" spans="1:105" s="11" customFormat="1">
      <c r="A351" s="11" t="s">
        <v>367</v>
      </c>
      <c r="L351" s="25"/>
      <c r="N351" s="125"/>
      <c r="Z351" s="25"/>
      <c r="AE351" s="36"/>
      <c r="AI351" s="25"/>
      <c r="AJ351" s="11" t="s">
        <v>27</v>
      </c>
      <c r="AK351" s="11" t="s">
        <v>374</v>
      </c>
      <c r="AL351" s="11">
        <v>3</v>
      </c>
      <c r="AM351" s="17" t="s">
        <v>344</v>
      </c>
      <c r="AN351" s="11" t="s">
        <v>606</v>
      </c>
      <c r="AO351" s="11" t="s">
        <v>391</v>
      </c>
      <c r="AP351" s="11" t="s">
        <v>958</v>
      </c>
      <c r="AQ351" s="11" t="s">
        <v>23</v>
      </c>
      <c r="AR351" s="11" t="s">
        <v>23</v>
      </c>
      <c r="AS351" s="11" t="s">
        <v>393</v>
      </c>
      <c r="AT351" s="17" t="s">
        <v>62</v>
      </c>
      <c r="AU351" s="86" t="s">
        <v>399</v>
      </c>
      <c r="AV351" s="11" t="str">
        <f t="shared" si="504"/>
        <v>29</v>
      </c>
      <c r="AW351" s="18" t="str">
        <f t="shared" si="505"/>
        <v>100</v>
      </c>
      <c r="AX351" s="11">
        <v>29</v>
      </c>
      <c r="AY351" s="58" t="s">
        <v>392</v>
      </c>
      <c r="AZ351" s="11" t="str">
        <f t="shared" si="498"/>
        <v>20.0</v>
      </c>
      <c r="BA351" s="11" t="str">
        <f t="shared" si="499"/>
        <v>20.0</v>
      </c>
      <c r="BB351" s="11" t="str">
        <f t="shared" si="500"/>
        <v>20.0</v>
      </c>
      <c r="BC351" s="11">
        <v>29</v>
      </c>
      <c r="BD351" s="58" t="s">
        <v>395</v>
      </c>
      <c r="BE351" s="11" t="str">
        <f t="shared" si="501"/>
        <v>3,906.3</v>
      </c>
      <c r="BF351" s="11" t="str">
        <f t="shared" si="502"/>
        <v>2,555.9</v>
      </c>
      <c r="BG351" s="11" t="str">
        <f t="shared" si="503"/>
        <v>5,970.0</v>
      </c>
      <c r="BH351" s="11" t="s">
        <v>22</v>
      </c>
      <c r="BI351" s="25" t="s">
        <v>22</v>
      </c>
      <c r="CD351" s="155"/>
      <c r="CH351" s="155"/>
      <c r="CV351" s="25"/>
      <c r="CZ351" s="25"/>
    </row>
    <row r="352" spans="1:105" s="11" customFormat="1">
      <c r="A352" s="11" t="s">
        <v>367</v>
      </c>
      <c r="L352" s="25"/>
      <c r="N352" s="125"/>
      <c r="Z352" s="25"/>
      <c r="AE352" s="36"/>
      <c r="AI352" s="25"/>
      <c r="AJ352" s="11" t="s">
        <v>27</v>
      </c>
      <c r="AK352" s="11" t="s">
        <v>375</v>
      </c>
      <c r="AL352" s="11">
        <v>4</v>
      </c>
      <c r="AM352" s="17" t="s">
        <v>344</v>
      </c>
      <c r="AN352" s="11" t="s">
        <v>606</v>
      </c>
      <c r="AO352" s="11" t="s">
        <v>391</v>
      </c>
      <c r="AP352" s="11" t="s">
        <v>958</v>
      </c>
      <c r="AQ352" s="11" t="s">
        <v>23</v>
      </c>
      <c r="AR352" s="11" t="s">
        <v>23</v>
      </c>
      <c r="AS352" s="11" t="s">
        <v>393</v>
      </c>
      <c r="AT352" s="17" t="s">
        <v>62</v>
      </c>
      <c r="AU352" s="86" t="s">
        <v>400</v>
      </c>
      <c r="AV352" s="11" t="str">
        <f t="shared" si="504"/>
        <v>27</v>
      </c>
      <c r="AW352" s="18" t="str">
        <f t="shared" si="505"/>
        <v>100</v>
      </c>
      <c r="AX352" s="11">
        <v>28</v>
      </c>
      <c r="AY352" s="58" t="s">
        <v>392</v>
      </c>
      <c r="AZ352" s="11" t="str">
        <f t="shared" si="498"/>
        <v>20.0</v>
      </c>
      <c r="BA352" s="11" t="str">
        <f t="shared" si="499"/>
        <v>20.0</v>
      </c>
      <c r="BB352" s="11" t="str">
        <f t="shared" si="500"/>
        <v>20.0</v>
      </c>
      <c r="BC352" s="11">
        <v>27</v>
      </c>
      <c r="BD352" s="58" t="s">
        <v>396</v>
      </c>
      <c r="BE352" s="11" t="str">
        <f t="shared" si="501"/>
        <v>3,305.0</v>
      </c>
      <c r="BF352" s="11" t="str">
        <f t="shared" si="502"/>
        <v>2,205.3</v>
      </c>
      <c r="BG352" s="11" t="str">
        <f t="shared" si="503"/>
        <v>4,953.2</v>
      </c>
      <c r="BH352" s="11" t="s">
        <v>22</v>
      </c>
      <c r="BI352" s="25" t="s">
        <v>22</v>
      </c>
      <c r="CD352" s="155"/>
      <c r="CH352" s="155"/>
      <c r="CV352" s="25"/>
      <c r="CZ352" s="25"/>
    </row>
    <row r="353" spans="1:105" s="11" customFormat="1">
      <c r="A353" s="11" t="s">
        <v>367</v>
      </c>
      <c r="L353" s="25"/>
      <c r="N353" s="125"/>
      <c r="Z353" s="25"/>
      <c r="AE353" s="36"/>
      <c r="AI353" s="25"/>
      <c r="AJ353" s="11" t="s">
        <v>27</v>
      </c>
      <c r="AK353" s="11" t="s">
        <v>376</v>
      </c>
      <c r="AL353" s="11">
        <v>5</v>
      </c>
      <c r="AM353" s="17" t="s">
        <v>344</v>
      </c>
      <c r="AN353" s="11" t="s">
        <v>606</v>
      </c>
      <c r="AO353" s="11" t="s">
        <v>391</v>
      </c>
      <c r="AP353" s="11" t="s">
        <v>958</v>
      </c>
      <c r="AQ353" s="11" t="s">
        <v>23</v>
      </c>
      <c r="AR353" s="11" t="s">
        <v>23</v>
      </c>
      <c r="AS353" s="11" t="s">
        <v>393</v>
      </c>
      <c r="AT353" s="17" t="s">
        <v>62</v>
      </c>
      <c r="AU353" s="86" t="s">
        <v>401</v>
      </c>
      <c r="AV353" s="11" t="str">
        <f t="shared" si="504"/>
        <v>26</v>
      </c>
      <c r="AW353" s="18" t="str">
        <f t="shared" si="505"/>
        <v>73</v>
      </c>
      <c r="AX353" s="11">
        <v>26</v>
      </c>
      <c r="AY353" s="58" t="s">
        <v>392</v>
      </c>
      <c r="AZ353" s="11" t="str">
        <f t="shared" si="498"/>
        <v>20.0</v>
      </c>
      <c r="BA353" s="11" t="str">
        <f t="shared" si="499"/>
        <v>20.0</v>
      </c>
      <c r="BB353" s="11" t="str">
        <f t="shared" si="500"/>
        <v>20.0</v>
      </c>
      <c r="BC353" s="11">
        <v>26</v>
      </c>
      <c r="BD353" s="58" t="s">
        <v>397</v>
      </c>
      <c r="BE353" s="11" t="str">
        <f t="shared" si="501"/>
        <v>127.6</v>
      </c>
      <c r="BF353" s="11" t="str">
        <f t="shared" si="502"/>
        <v>81.8</v>
      </c>
      <c r="BG353" s="11" t="str">
        <f t="shared" si="503"/>
        <v>199.1</v>
      </c>
      <c r="BH353" s="11" t="s">
        <v>22</v>
      </c>
      <c r="BI353" s="25" t="s">
        <v>22</v>
      </c>
      <c r="CD353" s="155"/>
      <c r="CH353" s="155"/>
      <c r="CV353" s="25"/>
      <c r="CZ353" s="25"/>
    </row>
    <row r="354" spans="1:105" s="11" customFormat="1">
      <c r="A354" s="11" t="s">
        <v>367</v>
      </c>
      <c r="L354" s="25"/>
      <c r="N354" s="125"/>
      <c r="Z354" s="25"/>
      <c r="AE354" s="36"/>
      <c r="AI354" s="25"/>
      <c r="AJ354" s="11" t="s">
        <v>60</v>
      </c>
      <c r="AK354" s="11" t="s">
        <v>105</v>
      </c>
      <c r="AL354" s="11">
        <v>1</v>
      </c>
      <c r="AM354" s="11" t="s">
        <v>572</v>
      </c>
      <c r="AN354" s="11" t="s">
        <v>582</v>
      </c>
      <c r="AO354" s="11" t="s">
        <v>583</v>
      </c>
      <c r="AP354" s="11" t="s">
        <v>583</v>
      </c>
      <c r="AQ354" s="11" t="s">
        <v>24</v>
      </c>
      <c r="AR354" s="11" t="s">
        <v>24</v>
      </c>
      <c r="AS354" s="11" t="s">
        <v>144</v>
      </c>
      <c r="AT354" s="11" t="s">
        <v>22</v>
      </c>
      <c r="AU354" s="84" t="s">
        <v>22</v>
      </c>
      <c r="AV354" s="11" t="s">
        <v>22</v>
      </c>
      <c r="AW354" s="11" t="s">
        <v>22</v>
      </c>
      <c r="AX354" s="11">
        <v>4</v>
      </c>
      <c r="AY354" s="58" t="s">
        <v>404</v>
      </c>
      <c r="AZ354" s="11" t="str">
        <f t="shared" si="498"/>
        <v>0</v>
      </c>
      <c r="BA354" s="11" t="str">
        <f t="shared" si="499"/>
        <v>0</v>
      </c>
      <c r="BB354" s="11" t="str">
        <f t="shared" si="500"/>
        <v>0</v>
      </c>
      <c r="BC354" s="11">
        <v>4</v>
      </c>
      <c r="BD354" s="58" t="s">
        <v>404</v>
      </c>
      <c r="BE354" s="11" t="str">
        <f t="shared" si="501"/>
        <v>0</v>
      </c>
      <c r="BF354" s="11" t="str">
        <f t="shared" si="502"/>
        <v>0</v>
      </c>
      <c r="BG354" s="11" t="str">
        <f t="shared" si="503"/>
        <v>0</v>
      </c>
      <c r="BH354" s="11">
        <v>3</v>
      </c>
      <c r="BI354" s="25" t="s">
        <v>22</v>
      </c>
      <c r="CD354" s="155"/>
      <c r="CH354" s="155"/>
      <c r="CV354" s="25"/>
      <c r="CZ354" s="25"/>
    </row>
    <row r="355" spans="1:105" s="11" customFormat="1">
      <c r="A355" s="11" t="s">
        <v>367</v>
      </c>
      <c r="L355" s="25"/>
      <c r="N355" s="125"/>
      <c r="Z355" s="25"/>
      <c r="AE355" s="36"/>
      <c r="AI355" s="25"/>
      <c r="AJ355" s="11" t="s">
        <v>60</v>
      </c>
      <c r="AK355" s="11" t="s">
        <v>373</v>
      </c>
      <c r="AL355" s="11">
        <v>2</v>
      </c>
      <c r="AM355" s="11" t="s">
        <v>572</v>
      </c>
      <c r="AN355" s="11" t="s">
        <v>582</v>
      </c>
      <c r="AO355" s="11" t="s">
        <v>583</v>
      </c>
      <c r="AP355" s="11" t="s">
        <v>583</v>
      </c>
      <c r="AQ355" s="11" t="s">
        <v>24</v>
      </c>
      <c r="AR355" s="11" t="s">
        <v>24</v>
      </c>
      <c r="AS355" s="11" t="s">
        <v>144</v>
      </c>
      <c r="AT355" s="11" t="s">
        <v>22</v>
      </c>
      <c r="AU355" s="84" t="s">
        <v>22</v>
      </c>
      <c r="AV355" s="11" t="s">
        <v>22</v>
      </c>
      <c r="AW355" s="11" t="s">
        <v>22</v>
      </c>
      <c r="AX355" s="11">
        <v>4</v>
      </c>
      <c r="AY355" s="58" t="s">
        <v>404</v>
      </c>
      <c r="AZ355" s="11" t="str">
        <f t="shared" ref="AZ355:AZ357" si="506">LEFT(AY355,FIND(" ", AY355)-1)</f>
        <v>0</v>
      </c>
      <c r="BA355" s="11" t="str">
        <f t="shared" ref="BA355:BA357" si="507">MID(LEFT(AY355,FIND("–",AY355)-1),FIND("(",AY355)+1,LEN(AY355))</f>
        <v>0</v>
      </c>
      <c r="BB355" s="11" t="str">
        <f t="shared" ref="BB355:BB357" si="508">MID(LEFT(AY355,FIND(")",AY355)-1),FIND("–",AY355)+1,LEN(AY355))</f>
        <v>0</v>
      </c>
      <c r="BC355" s="11">
        <v>4</v>
      </c>
      <c r="BD355" s="58" t="s">
        <v>404</v>
      </c>
      <c r="BE355" s="11" t="str">
        <f t="shared" ref="BE355:BE356" si="509">LEFT(BD355,FIND(" ", BD355)-1)</f>
        <v>0</v>
      </c>
      <c r="BF355" s="11" t="str">
        <f t="shared" ref="BF355:BF356" si="510">MID(LEFT(BD355,FIND("–",BD355)-1),FIND("(",BD355)+1,LEN(BD355))</f>
        <v>0</v>
      </c>
      <c r="BG355" s="11" t="str">
        <f t="shared" ref="BG355:BG356" si="511">MID(LEFT(BD355,FIND(")",BD355)-1),FIND("–",BD355)+1,LEN(BD355))</f>
        <v>0</v>
      </c>
      <c r="BH355" s="11">
        <v>3</v>
      </c>
      <c r="BI355" s="25" t="s">
        <v>22</v>
      </c>
      <c r="CD355" s="155"/>
      <c r="CH355" s="155"/>
      <c r="CV355" s="25"/>
      <c r="CZ355" s="25"/>
    </row>
    <row r="356" spans="1:105" s="11" customFormat="1">
      <c r="A356" s="11" t="s">
        <v>367</v>
      </c>
      <c r="L356" s="25"/>
      <c r="N356" s="125"/>
      <c r="Z356" s="25"/>
      <c r="AE356" s="36"/>
      <c r="AI356" s="25"/>
      <c r="AJ356" s="11" t="s">
        <v>60</v>
      </c>
      <c r="AK356" s="11" t="s">
        <v>374</v>
      </c>
      <c r="AL356" s="11">
        <v>3</v>
      </c>
      <c r="AM356" s="11" t="s">
        <v>572</v>
      </c>
      <c r="AN356" s="11" t="s">
        <v>582</v>
      </c>
      <c r="AO356" s="11" t="s">
        <v>583</v>
      </c>
      <c r="AP356" s="11" t="s">
        <v>583</v>
      </c>
      <c r="AQ356" s="11" t="s">
        <v>24</v>
      </c>
      <c r="AR356" s="11" t="s">
        <v>24</v>
      </c>
      <c r="AS356" s="11" t="s">
        <v>144</v>
      </c>
      <c r="AT356" s="11" t="s">
        <v>22</v>
      </c>
      <c r="AU356" s="84" t="s">
        <v>22</v>
      </c>
      <c r="AV356" s="11" t="s">
        <v>22</v>
      </c>
      <c r="AW356" s="11" t="s">
        <v>22</v>
      </c>
      <c r="AX356" s="11">
        <v>4</v>
      </c>
      <c r="AY356" s="58" t="s">
        <v>404</v>
      </c>
      <c r="AZ356" s="11" t="str">
        <f t="shared" si="506"/>
        <v>0</v>
      </c>
      <c r="BA356" s="11" t="str">
        <f t="shared" si="507"/>
        <v>0</v>
      </c>
      <c r="BB356" s="11" t="str">
        <f t="shared" si="508"/>
        <v>0</v>
      </c>
      <c r="BC356" s="11">
        <v>4</v>
      </c>
      <c r="BD356" s="15" t="s">
        <v>434</v>
      </c>
      <c r="BE356" s="11" t="str">
        <f t="shared" si="509"/>
        <v>0.16</v>
      </c>
      <c r="BF356" s="11" t="str">
        <f t="shared" si="510"/>
        <v>0</v>
      </c>
      <c r="BG356" s="11" t="str">
        <f t="shared" si="511"/>
        <v>0.36</v>
      </c>
      <c r="BH356" s="11">
        <v>3</v>
      </c>
      <c r="BI356" s="25" t="s">
        <v>22</v>
      </c>
      <c r="CD356" s="155"/>
      <c r="CH356" s="155"/>
      <c r="CV356" s="25"/>
      <c r="CZ356" s="25"/>
    </row>
    <row r="357" spans="1:105" s="11" customFormat="1">
      <c r="A357" s="11" t="s">
        <v>367</v>
      </c>
      <c r="L357" s="25"/>
      <c r="N357" s="125"/>
      <c r="Z357" s="25"/>
      <c r="AE357" s="36"/>
      <c r="AI357" s="25"/>
      <c r="AJ357" s="11" t="s">
        <v>60</v>
      </c>
      <c r="AK357" s="11" t="s">
        <v>375</v>
      </c>
      <c r="AL357" s="11">
        <v>4</v>
      </c>
      <c r="AM357" s="11" t="s">
        <v>572</v>
      </c>
      <c r="AN357" s="11" t="s">
        <v>582</v>
      </c>
      <c r="AO357" s="11" t="s">
        <v>583</v>
      </c>
      <c r="AP357" s="11" t="s">
        <v>583</v>
      </c>
      <c r="AQ357" s="11" t="s">
        <v>24</v>
      </c>
      <c r="AR357" s="11" t="s">
        <v>24</v>
      </c>
      <c r="AS357" s="11" t="s">
        <v>144</v>
      </c>
      <c r="AT357" s="11" t="s">
        <v>22</v>
      </c>
      <c r="AU357" s="84" t="s">
        <v>22</v>
      </c>
      <c r="AV357" s="11" t="s">
        <v>22</v>
      </c>
      <c r="AW357" s="11" t="s">
        <v>22</v>
      </c>
      <c r="AX357" s="11">
        <v>4</v>
      </c>
      <c r="AY357" s="58" t="s">
        <v>404</v>
      </c>
      <c r="AZ357" s="11" t="str">
        <f t="shared" si="506"/>
        <v>0</v>
      </c>
      <c r="BA357" s="11" t="str">
        <f t="shared" si="507"/>
        <v>0</v>
      </c>
      <c r="BB357" s="11" t="str">
        <f t="shared" si="508"/>
        <v>0</v>
      </c>
      <c r="BC357" s="11">
        <v>4</v>
      </c>
      <c r="BD357" s="15" t="s">
        <v>435</v>
      </c>
      <c r="BE357" s="11" t="str">
        <f t="shared" ref="BE357" si="512">LEFT(BD357,FIND(" ", BD357)-1)</f>
        <v>0.16</v>
      </c>
      <c r="BF357" s="11" t="str">
        <f t="shared" ref="BF357" si="513">MID(LEFT(BD357,FIND("–",BD357)-1),FIND("(",BD357)+1,LEN(BD357))</f>
        <v>0</v>
      </c>
      <c r="BG357" s="11" t="str">
        <f t="shared" ref="BG357" si="514">MID(LEFT(BD357,FIND(")",BD357)-1),FIND("–",BD357)+1,LEN(BD357))</f>
        <v>0.37</v>
      </c>
      <c r="BH357" s="11">
        <v>3</v>
      </c>
      <c r="BI357" s="25" t="s">
        <v>22</v>
      </c>
      <c r="CD357" s="155"/>
      <c r="CH357" s="155"/>
      <c r="CV357" s="25"/>
      <c r="CZ357" s="25"/>
    </row>
    <row r="358" spans="1:105" s="11" customFormat="1">
      <c r="A358" s="11" t="s">
        <v>367</v>
      </c>
      <c r="L358" s="25"/>
      <c r="N358" s="125"/>
      <c r="Z358" s="25"/>
      <c r="AE358" s="36"/>
      <c r="AI358" s="25"/>
      <c r="AJ358" s="11" t="s">
        <v>60</v>
      </c>
      <c r="AK358" s="11" t="s">
        <v>376</v>
      </c>
      <c r="AL358" s="11">
        <v>5</v>
      </c>
      <c r="AM358" s="11" t="s">
        <v>572</v>
      </c>
      <c r="AN358" s="11" t="s">
        <v>582</v>
      </c>
      <c r="AO358" s="11" t="s">
        <v>583</v>
      </c>
      <c r="AP358" s="11" t="s">
        <v>583</v>
      </c>
      <c r="AQ358" s="11" t="s">
        <v>24</v>
      </c>
      <c r="AR358" s="11" t="s">
        <v>24</v>
      </c>
      <c r="AS358" s="11" t="s">
        <v>144</v>
      </c>
      <c r="AT358" s="11" t="s">
        <v>22</v>
      </c>
      <c r="AU358" s="84" t="s">
        <v>22</v>
      </c>
      <c r="AV358" s="11" t="s">
        <v>22</v>
      </c>
      <c r="AW358" s="11" t="s">
        <v>22</v>
      </c>
      <c r="AX358" s="11" t="s">
        <v>22</v>
      </c>
      <c r="AY358" s="11" t="s">
        <v>510</v>
      </c>
      <c r="AZ358" s="11" t="s">
        <v>22</v>
      </c>
      <c r="BA358" s="11" t="s">
        <v>22</v>
      </c>
      <c r="BB358" s="11" t="s">
        <v>22</v>
      </c>
      <c r="BC358" s="11" t="s">
        <v>22</v>
      </c>
      <c r="BD358" s="11" t="s">
        <v>510</v>
      </c>
      <c r="BE358" s="11" t="s">
        <v>22</v>
      </c>
      <c r="BF358" s="11" t="s">
        <v>22</v>
      </c>
      <c r="BG358" s="11" t="s">
        <v>22</v>
      </c>
      <c r="BH358" s="11">
        <v>3</v>
      </c>
      <c r="BI358" s="25" t="s">
        <v>22</v>
      </c>
      <c r="CD358" s="155"/>
      <c r="CH358" s="155"/>
      <c r="CV358" s="25"/>
      <c r="CZ358" s="25"/>
    </row>
    <row r="359" spans="1:105" s="11" customFormat="1">
      <c r="A359" s="11" t="s">
        <v>367</v>
      </c>
      <c r="L359" s="25"/>
      <c r="N359" s="125"/>
      <c r="Z359" s="25"/>
      <c r="AE359" s="36"/>
      <c r="AI359" s="25"/>
      <c r="AJ359" s="11" t="s">
        <v>60</v>
      </c>
      <c r="AK359" s="11" t="s">
        <v>105</v>
      </c>
      <c r="AL359" s="11">
        <v>1</v>
      </c>
      <c r="AM359" s="11" t="s">
        <v>581</v>
      </c>
      <c r="AN359" s="11" t="s">
        <v>582</v>
      </c>
      <c r="AO359" s="11" t="s">
        <v>583</v>
      </c>
      <c r="AP359" s="11" t="s">
        <v>583</v>
      </c>
      <c r="AQ359" s="11" t="s">
        <v>24</v>
      </c>
      <c r="AR359" s="11" t="s">
        <v>24</v>
      </c>
      <c r="AS359" s="11" t="s">
        <v>144</v>
      </c>
      <c r="AT359" s="11" t="s">
        <v>22</v>
      </c>
      <c r="AU359" s="84" t="s">
        <v>22</v>
      </c>
      <c r="AV359" s="11" t="s">
        <v>22</v>
      </c>
      <c r="AW359" s="11" t="s">
        <v>22</v>
      </c>
      <c r="AX359" s="11">
        <v>4</v>
      </c>
      <c r="AY359" s="58" t="s">
        <v>404</v>
      </c>
      <c r="AZ359" s="11" t="str">
        <f>LEFT(AY359,FIND(" ", AY359)-1)</f>
        <v>0</v>
      </c>
      <c r="BA359" s="11" t="str">
        <f>MID(LEFT(AY359,FIND("–",AY359)-1),FIND("(",AY359)+1,LEN(AY359))</f>
        <v>0</v>
      </c>
      <c r="BB359" s="11" t="str">
        <f>MID(LEFT(AY359,FIND(")",AY359)-1),FIND("–",AY359)+1,LEN(AY359))</f>
        <v>0</v>
      </c>
      <c r="BC359" s="11">
        <v>4</v>
      </c>
      <c r="BD359" s="58" t="s">
        <v>404</v>
      </c>
      <c r="BE359" s="11" t="str">
        <f>LEFT(BD359,FIND(" ", BD359)-1)</f>
        <v>0</v>
      </c>
      <c r="BF359" s="11" t="str">
        <f>MID(LEFT(BD359,FIND("–",BD359)-1),FIND("(",BD359)+1,LEN(BD359))</f>
        <v>0</v>
      </c>
      <c r="BG359" s="11" t="str">
        <f>MID(LEFT(BD359,FIND(")",BD359)-1),FIND("–",BD359)+1,LEN(BD359))</f>
        <v>0</v>
      </c>
      <c r="BH359" s="11">
        <v>3</v>
      </c>
      <c r="BI359" s="25" t="s">
        <v>22</v>
      </c>
      <c r="CD359" s="155"/>
      <c r="CH359" s="155"/>
      <c r="CV359" s="25"/>
      <c r="CZ359" s="25"/>
    </row>
    <row r="360" spans="1:105" s="11" customFormat="1">
      <c r="A360" s="11" t="s">
        <v>367</v>
      </c>
      <c r="L360" s="25"/>
      <c r="N360" s="125"/>
      <c r="Z360" s="25"/>
      <c r="AE360" s="36"/>
      <c r="AI360" s="25"/>
      <c r="AJ360" s="11" t="s">
        <v>60</v>
      </c>
      <c r="AK360" s="11" t="s">
        <v>373</v>
      </c>
      <c r="AL360" s="11">
        <v>2</v>
      </c>
      <c r="AM360" s="11" t="s">
        <v>581</v>
      </c>
      <c r="AN360" s="11" t="s">
        <v>582</v>
      </c>
      <c r="AO360" s="11" t="s">
        <v>583</v>
      </c>
      <c r="AP360" s="11" t="s">
        <v>583</v>
      </c>
      <c r="AQ360" s="11" t="s">
        <v>24</v>
      </c>
      <c r="AR360" s="11" t="s">
        <v>24</v>
      </c>
      <c r="AS360" s="11" t="s">
        <v>144</v>
      </c>
      <c r="AT360" s="11" t="s">
        <v>22</v>
      </c>
      <c r="AU360" s="84" t="s">
        <v>22</v>
      </c>
      <c r="AV360" s="11" t="s">
        <v>22</v>
      </c>
      <c r="AW360" s="11" t="s">
        <v>22</v>
      </c>
      <c r="AX360" s="11">
        <v>4</v>
      </c>
      <c r="AY360" s="58" t="s">
        <v>404</v>
      </c>
      <c r="AZ360" s="11" t="str">
        <f>LEFT(AY360,FIND(" ", AY360)-1)</f>
        <v>0</v>
      </c>
      <c r="BA360" s="11" t="str">
        <f>MID(LEFT(AY360,FIND("–",AY360)-1),FIND("(",AY360)+1,LEN(AY360))</f>
        <v>0</v>
      </c>
      <c r="BB360" s="11" t="str">
        <f>MID(LEFT(AY360,FIND(")",AY360)-1),FIND("–",AY360)+1,LEN(AY360))</f>
        <v>0</v>
      </c>
      <c r="BC360" s="11">
        <v>4</v>
      </c>
      <c r="BD360" s="58" t="s">
        <v>404</v>
      </c>
      <c r="BE360" s="11" t="str">
        <f>LEFT(BD360,FIND(" ", BD360)-1)</f>
        <v>0</v>
      </c>
      <c r="BF360" s="11" t="str">
        <f>MID(LEFT(BD360,FIND("–",BD360)-1),FIND("(",BD360)+1,LEN(BD360))</f>
        <v>0</v>
      </c>
      <c r="BG360" s="11" t="str">
        <f>MID(LEFT(BD360,FIND(")",BD360)-1),FIND("–",BD360)+1,LEN(BD360))</f>
        <v>0</v>
      </c>
      <c r="BH360" s="11">
        <v>3</v>
      </c>
      <c r="BI360" s="25" t="s">
        <v>22</v>
      </c>
      <c r="CD360" s="155"/>
      <c r="CH360" s="155"/>
      <c r="CV360" s="25"/>
      <c r="CZ360" s="25"/>
    </row>
    <row r="361" spans="1:105" s="11" customFormat="1">
      <c r="A361" s="11" t="s">
        <v>367</v>
      </c>
      <c r="L361" s="25"/>
      <c r="N361" s="125"/>
      <c r="Z361" s="25"/>
      <c r="AE361" s="36"/>
      <c r="AI361" s="25"/>
      <c r="AJ361" s="11" t="s">
        <v>60</v>
      </c>
      <c r="AK361" s="11" t="s">
        <v>374</v>
      </c>
      <c r="AL361" s="11">
        <v>3</v>
      </c>
      <c r="AM361" s="11" t="s">
        <v>581</v>
      </c>
      <c r="AN361" s="11" t="s">
        <v>582</v>
      </c>
      <c r="AO361" s="11" t="s">
        <v>583</v>
      </c>
      <c r="AP361" s="11" t="s">
        <v>583</v>
      </c>
      <c r="AQ361" s="11" t="s">
        <v>24</v>
      </c>
      <c r="AR361" s="11" t="s">
        <v>24</v>
      </c>
      <c r="AS361" s="11" t="s">
        <v>144</v>
      </c>
      <c r="AT361" s="11" t="s">
        <v>22</v>
      </c>
      <c r="AU361" s="84" t="s">
        <v>22</v>
      </c>
      <c r="AV361" s="11" t="s">
        <v>22</v>
      </c>
      <c r="AW361" s="11" t="s">
        <v>22</v>
      </c>
      <c r="AX361" s="11">
        <v>4</v>
      </c>
      <c r="AY361" s="58" t="s">
        <v>404</v>
      </c>
      <c r="AZ361" s="11" t="str">
        <f>LEFT(AY361,FIND(" ", AY361)-1)</f>
        <v>0</v>
      </c>
      <c r="BA361" s="11" t="str">
        <f>MID(LEFT(AY361,FIND("–",AY361)-1),FIND("(",AY361)+1,LEN(AY361))</f>
        <v>0</v>
      </c>
      <c r="BB361" s="11" t="str">
        <f>MID(LEFT(AY361,FIND(")",AY361)-1),FIND("–",AY361)+1,LEN(AY361))</f>
        <v>0</v>
      </c>
      <c r="BC361" s="11">
        <v>4</v>
      </c>
      <c r="BD361" s="15" t="s">
        <v>437</v>
      </c>
      <c r="BE361" s="11" t="str">
        <f>LEFT(BD361,FIND(" ", BD361)-1)</f>
        <v>0.02</v>
      </c>
      <c r="BF361" s="11" t="str">
        <f>MID(LEFT(BD361,FIND("–",BD361)-1),FIND("(",BD361)+1,LEN(BD361))</f>
        <v>0</v>
      </c>
      <c r="BG361" s="11" t="str">
        <f>MID(LEFT(BD361,FIND(")",BD361)-1),FIND("–",BD361)+1,LEN(BD361))</f>
        <v>0.04</v>
      </c>
      <c r="BH361" s="11">
        <v>3</v>
      </c>
      <c r="BI361" s="25" t="s">
        <v>22</v>
      </c>
      <c r="CD361" s="155"/>
      <c r="CH361" s="155"/>
      <c r="CV361" s="25"/>
      <c r="CZ361" s="25"/>
    </row>
    <row r="362" spans="1:105" s="11" customFormat="1">
      <c r="A362" s="11" t="s">
        <v>367</v>
      </c>
      <c r="L362" s="25"/>
      <c r="N362" s="125"/>
      <c r="Z362" s="25"/>
      <c r="AE362" s="36"/>
      <c r="AI362" s="25"/>
      <c r="AJ362" s="11" t="s">
        <v>60</v>
      </c>
      <c r="AK362" s="11" t="s">
        <v>375</v>
      </c>
      <c r="AL362" s="11">
        <v>4</v>
      </c>
      <c r="AM362" s="11" t="s">
        <v>581</v>
      </c>
      <c r="AN362" s="11" t="s">
        <v>582</v>
      </c>
      <c r="AO362" s="11" t="s">
        <v>583</v>
      </c>
      <c r="AP362" s="11" t="s">
        <v>583</v>
      </c>
      <c r="AQ362" s="11" t="s">
        <v>24</v>
      </c>
      <c r="AR362" s="11" t="s">
        <v>24</v>
      </c>
      <c r="AS362" s="11" t="s">
        <v>144</v>
      </c>
      <c r="AT362" s="11" t="s">
        <v>22</v>
      </c>
      <c r="AU362" s="84" t="s">
        <v>22</v>
      </c>
      <c r="AV362" s="11" t="s">
        <v>22</v>
      </c>
      <c r="AW362" s="11" t="s">
        <v>22</v>
      </c>
      <c r="AX362" s="11">
        <v>4</v>
      </c>
      <c r="AY362" s="58" t="s">
        <v>404</v>
      </c>
      <c r="AZ362" s="11" t="str">
        <f>LEFT(AY362,FIND(" ", AY362)-1)</f>
        <v>0</v>
      </c>
      <c r="BA362" s="11" t="str">
        <f>MID(LEFT(AY362,FIND("–",AY362)-1),FIND("(",AY362)+1,LEN(AY362))</f>
        <v>0</v>
      </c>
      <c r="BB362" s="11" t="str">
        <f>MID(LEFT(AY362,FIND(")",AY362)-1),FIND("–",AY362)+1,LEN(AY362))</f>
        <v>0</v>
      </c>
      <c r="BC362" s="11">
        <v>4</v>
      </c>
      <c r="BD362" s="15" t="s">
        <v>436</v>
      </c>
      <c r="BE362" s="11" t="str">
        <f>LEFT(BD362,FIND(" ", BD362)-1)</f>
        <v>0.04</v>
      </c>
      <c r="BF362" s="11" t="str">
        <f>MID(LEFT(BD362,FIND("–",BD362)-1),FIND("(",BD362)+1,LEN(BD362))</f>
        <v>0</v>
      </c>
      <c r="BG362" s="11" t="str">
        <f>MID(LEFT(BD362,FIND(")",BD362)-1),FIND("–",BD362)+1,LEN(BD362))</f>
        <v>0.07</v>
      </c>
      <c r="BH362" s="11">
        <v>3</v>
      </c>
      <c r="BI362" s="25" t="s">
        <v>22</v>
      </c>
      <c r="CD362" s="155"/>
      <c r="CH362" s="155"/>
      <c r="CV362" s="25"/>
      <c r="CZ362" s="25"/>
    </row>
    <row r="363" spans="1:105" s="11" customFormat="1">
      <c r="A363" s="11" t="s">
        <v>367</v>
      </c>
      <c r="L363" s="25"/>
      <c r="N363" s="125"/>
      <c r="Z363" s="25"/>
      <c r="AE363" s="36"/>
      <c r="AI363" s="25"/>
      <c r="AJ363" s="11" t="s">
        <v>60</v>
      </c>
      <c r="AK363" s="11" t="s">
        <v>376</v>
      </c>
      <c r="AL363" s="11">
        <v>5</v>
      </c>
      <c r="AM363" s="11" t="s">
        <v>581</v>
      </c>
      <c r="AN363" s="11" t="s">
        <v>582</v>
      </c>
      <c r="AO363" s="11" t="s">
        <v>583</v>
      </c>
      <c r="AP363" s="11" t="s">
        <v>583</v>
      </c>
      <c r="AQ363" s="11" t="s">
        <v>24</v>
      </c>
      <c r="AR363" s="11" t="s">
        <v>24</v>
      </c>
      <c r="AS363" s="11" t="s">
        <v>144</v>
      </c>
      <c r="AT363" s="11" t="s">
        <v>22</v>
      </c>
      <c r="AU363" s="84" t="s">
        <v>22</v>
      </c>
      <c r="AV363" s="11" t="s">
        <v>22</v>
      </c>
      <c r="AW363" s="11" t="s">
        <v>22</v>
      </c>
      <c r="AX363" s="11" t="s">
        <v>22</v>
      </c>
      <c r="AY363" s="11" t="s">
        <v>510</v>
      </c>
      <c r="AZ363" s="11" t="s">
        <v>22</v>
      </c>
      <c r="BA363" s="11" t="s">
        <v>22</v>
      </c>
      <c r="BB363" s="11" t="s">
        <v>22</v>
      </c>
      <c r="BC363" s="11" t="s">
        <v>22</v>
      </c>
      <c r="BD363" s="11" t="s">
        <v>510</v>
      </c>
      <c r="BE363" s="11" t="s">
        <v>22</v>
      </c>
      <c r="BF363" s="11" t="s">
        <v>22</v>
      </c>
      <c r="BG363" s="11" t="s">
        <v>22</v>
      </c>
      <c r="BH363" s="11">
        <v>3</v>
      </c>
      <c r="BI363" s="25" t="s">
        <v>22</v>
      </c>
      <c r="CD363" s="155"/>
      <c r="CH363" s="155"/>
      <c r="CV363" s="25"/>
      <c r="CZ363" s="25"/>
    </row>
    <row r="364" spans="1:105" s="44" customFormat="1">
      <c r="L364" s="45"/>
      <c r="N364" s="127"/>
      <c r="Z364" s="45"/>
      <c r="AE364" s="46"/>
      <c r="AI364" s="45"/>
      <c r="AU364" s="85"/>
      <c r="BI364" s="45"/>
      <c r="CD364" s="157"/>
      <c r="CH364" s="157"/>
      <c r="CV364" s="45"/>
      <c r="CZ364" s="45"/>
    </row>
    <row r="365" spans="1:105" s="94" customFormat="1" ht="16" customHeight="1">
      <c r="A365" s="94" t="s">
        <v>1689</v>
      </c>
      <c r="B365" s="94" t="s">
        <v>119</v>
      </c>
      <c r="C365" s="94" t="s">
        <v>1688</v>
      </c>
      <c r="D365" s="94" t="s">
        <v>524</v>
      </c>
      <c r="E365" s="94" t="s">
        <v>9</v>
      </c>
      <c r="F365" s="94" t="s">
        <v>9</v>
      </c>
      <c r="G365" s="94" t="s">
        <v>8</v>
      </c>
      <c r="H365" s="104" t="s">
        <v>108</v>
      </c>
      <c r="I365" s="94" t="s">
        <v>37</v>
      </c>
      <c r="J365" s="104" t="s">
        <v>165</v>
      </c>
      <c r="K365" s="94" t="s">
        <v>38</v>
      </c>
      <c r="L365" s="96">
        <v>44032</v>
      </c>
      <c r="M365" s="94" t="s">
        <v>122</v>
      </c>
      <c r="N365" s="126">
        <v>43944</v>
      </c>
      <c r="O365" s="94" t="s">
        <v>24</v>
      </c>
      <c r="P365" s="94" t="s">
        <v>24</v>
      </c>
      <c r="Q365" s="94" t="s">
        <v>155</v>
      </c>
      <c r="R365" s="94" t="s">
        <v>73</v>
      </c>
      <c r="S365" s="94" t="s">
        <v>48</v>
      </c>
      <c r="T365" s="94" t="s">
        <v>23</v>
      </c>
      <c r="U365" s="94" t="s">
        <v>23</v>
      </c>
      <c r="V365" s="94">
        <v>1077</v>
      </c>
      <c r="W365" s="94" t="s">
        <v>24</v>
      </c>
      <c r="X365" s="94" t="s">
        <v>135</v>
      </c>
      <c r="Y365" s="94" t="s">
        <v>446</v>
      </c>
      <c r="Z365" s="98" t="s">
        <v>77</v>
      </c>
      <c r="AA365" s="94" t="s">
        <v>126</v>
      </c>
      <c r="AB365" s="94" t="s">
        <v>584</v>
      </c>
      <c r="AC365" s="94" t="s">
        <v>127</v>
      </c>
      <c r="AD365" s="94" t="s">
        <v>2037</v>
      </c>
      <c r="AE365" s="99" t="s">
        <v>129</v>
      </c>
      <c r="AF365" s="94" t="s">
        <v>137</v>
      </c>
      <c r="AG365" s="94" t="s">
        <v>2038</v>
      </c>
      <c r="AH365" s="94" t="s">
        <v>2039</v>
      </c>
      <c r="AI365" s="119" t="s">
        <v>22</v>
      </c>
      <c r="AJ365" s="94" t="s">
        <v>27</v>
      </c>
      <c r="AK365" s="94" t="s">
        <v>599</v>
      </c>
      <c r="AL365" s="94">
        <v>1</v>
      </c>
      <c r="AM365" s="94" t="s">
        <v>432</v>
      </c>
      <c r="AN365" s="94" t="s">
        <v>44</v>
      </c>
      <c r="AO365" s="94" t="s">
        <v>79</v>
      </c>
      <c r="AP365" s="94" t="s">
        <v>959</v>
      </c>
      <c r="AQ365" s="94" t="s">
        <v>23</v>
      </c>
      <c r="AR365" s="94" t="s">
        <v>23</v>
      </c>
      <c r="AS365" s="94" t="s">
        <v>587</v>
      </c>
      <c r="AT365" s="94" t="s">
        <v>22</v>
      </c>
      <c r="AU365" s="106" t="s">
        <v>22</v>
      </c>
      <c r="AV365" s="196" t="s">
        <v>22</v>
      </c>
      <c r="AW365" s="94" t="s">
        <v>22</v>
      </c>
      <c r="AX365" s="94">
        <v>131</v>
      </c>
      <c r="AY365" s="102" t="s">
        <v>80</v>
      </c>
      <c r="AZ365" s="94" t="str">
        <f>LEFT(AY365,FIND(" ", AY365)-1)</f>
        <v>1</v>
      </c>
      <c r="BA365" s="94" t="str">
        <f>MID(LEFT(AY365,FIND("–",AY365)-1),FIND("(",AY365)+1,LEN(AY365))</f>
        <v>1</v>
      </c>
      <c r="BB365" s="94" t="str">
        <f>MID(LEFT(AY365,FIND(")",AY365)-1),FIND("–",AY365)+1,LEN(AY365))</f>
        <v>1</v>
      </c>
      <c r="BC365" s="94">
        <v>130</v>
      </c>
      <c r="BD365" s="102" t="s">
        <v>80</v>
      </c>
      <c r="BE365" s="94" t="str">
        <f>LEFT(BD365,FIND(" ", BD365)-1)</f>
        <v>1</v>
      </c>
      <c r="BF365" s="94" t="str">
        <f>MID(LEFT(BD365,FIND("–",BD365)-1),FIND("(",BD365)+1,LEN(BD365))</f>
        <v>1</v>
      </c>
      <c r="BG365" s="94" t="str">
        <f>MID(LEFT(BD365,FIND(")",BD365)-1),FIND("–",BD365)+1,LEN(BD365))</f>
        <v>1</v>
      </c>
      <c r="BH365" s="94" t="s">
        <v>22</v>
      </c>
      <c r="BI365" s="98" t="s">
        <v>346</v>
      </c>
      <c r="BJ365" s="94" t="s">
        <v>26</v>
      </c>
      <c r="BK365" s="94" t="s">
        <v>22</v>
      </c>
      <c r="BL365" s="94" t="s">
        <v>22</v>
      </c>
      <c r="BM365" s="94" t="s">
        <v>22</v>
      </c>
      <c r="BN365" s="94" t="s">
        <v>22</v>
      </c>
      <c r="BO365" s="94" t="s">
        <v>22</v>
      </c>
      <c r="BP365" s="94" t="s">
        <v>22</v>
      </c>
      <c r="BQ365" s="94" t="s">
        <v>22</v>
      </c>
      <c r="BR365" s="94" t="s">
        <v>22</v>
      </c>
      <c r="BS365" s="94" t="s">
        <v>22</v>
      </c>
      <c r="BT365" s="94" t="s">
        <v>22</v>
      </c>
      <c r="BU365" s="94" t="s">
        <v>22</v>
      </c>
      <c r="BV365" s="94" t="s">
        <v>22</v>
      </c>
      <c r="BW365" s="94" t="s">
        <v>22</v>
      </c>
      <c r="BX365" s="94" t="s">
        <v>22</v>
      </c>
      <c r="BY365" s="94" t="s">
        <v>22</v>
      </c>
      <c r="BZ365" s="94" t="s">
        <v>22</v>
      </c>
      <c r="CA365" s="94" t="s">
        <v>22</v>
      </c>
      <c r="CB365" s="94" t="s">
        <v>22</v>
      </c>
      <c r="CC365" s="94" t="s">
        <v>22</v>
      </c>
      <c r="CD365" s="103" t="s">
        <v>22</v>
      </c>
      <c r="CE365" s="94" t="s">
        <v>22</v>
      </c>
      <c r="CF365" s="94" t="s">
        <v>22</v>
      </c>
      <c r="CG365" s="94" t="s">
        <v>22</v>
      </c>
      <c r="CH365" s="103" t="s">
        <v>26</v>
      </c>
      <c r="CI365" s="94" t="s">
        <v>22</v>
      </c>
      <c r="CJ365" s="94" t="s">
        <v>22</v>
      </c>
      <c r="CK365" s="94" t="s">
        <v>22</v>
      </c>
      <c r="CL365" s="94" t="s">
        <v>22</v>
      </c>
      <c r="CM365" s="94" t="s">
        <v>22</v>
      </c>
      <c r="CN365" s="94" t="s">
        <v>22</v>
      </c>
      <c r="CO365" s="94" t="s">
        <v>22</v>
      </c>
      <c r="CP365" s="94" t="s">
        <v>22</v>
      </c>
      <c r="CQ365" s="94" t="s">
        <v>22</v>
      </c>
      <c r="CR365" s="94" t="s">
        <v>22</v>
      </c>
      <c r="CS365" s="94" t="s">
        <v>22</v>
      </c>
      <c r="CT365" s="94" t="s">
        <v>22</v>
      </c>
      <c r="CU365" s="94" t="s">
        <v>22</v>
      </c>
      <c r="CV365" s="98" t="s">
        <v>22</v>
      </c>
      <c r="CW365" s="94" t="s">
        <v>590</v>
      </c>
      <c r="CX365" s="94" t="s">
        <v>22</v>
      </c>
      <c r="CY365" s="94" t="s">
        <v>1156</v>
      </c>
      <c r="CZ365" s="98" t="s">
        <v>24</v>
      </c>
      <c r="DA365" s="94" t="s">
        <v>68</v>
      </c>
    </row>
    <row r="366" spans="1:105" s="11" customFormat="1" ht="16" customHeight="1">
      <c r="A366" s="11" t="s">
        <v>1689</v>
      </c>
      <c r="K366" s="13"/>
      <c r="L366" s="25"/>
      <c r="N366" s="125"/>
      <c r="Z366" s="25"/>
      <c r="AE366" s="36"/>
      <c r="AI366" s="25"/>
      <c r="AJ366" s="11" t="s">
        <v>27</v>
      </c>
      <c r="AK366" s="11" t="s">
        <v>600</v>
      </c>
      <c r="AL366" s="11">
        <v>2</v>
      </c>
      <c r="AM366" s="11" t="s">
        <v>432</v>
      </c>
      <c r="AN366" s="11" t="s">
        <v>44</v>
      </c>
      <c r="AO366" s="11" t="s">
        <v>79</v>
      </c>
      <c r="AP366" s="11" t="s">
        <v>959</v>
      </c>
      <c r="AQ366" s="11" t="s">
        <v>23</v>
      </c>
      <c r="AR366" s="11" t="s">
        <v>23</v>
      </c>
      <c r="AS366" s="11" t="s">
        <v>587</v>
      </c>
      <c r="AT366" s="11" t="s">
        <v>22</v>
      </c>
      <c r="AU366" s="84" t="s">
        <v>22</v>
      </c>
      <c r="AV366" s="30" t="s">
        <v>22</v>
      </c>
      <c r="AW366" s="11" t="s">
        <v>22</v>
      </c>
      <c r="AX366" s="11">
        <v>129</v>
      </c>
      <c r="AY366" s="58" t="s">
        <v>80</v>
      </c>
      <c r="AZ366" s="11" t="str">
        <f t="shared" ref="AZ366:AZ376" si="515">LEFT(AY366,FIND(" ", AY366)-1)</f>
        <v>1</v>
      </c>
      <c r="BA366" s="11" t="str">
        <f t="shared" ref="BA366:BA376" si="516">MID(LEFT(AY366,FIND("–",AY366)-1),FIND("(",AY366)+1,LEN(AY366))</f>
        <v>1</v>
      </c>
      <c r="BB366" s="11" t="str">
        <f t="shared" ref="BB366:BB376" si="517">MID(LEFT(AY366,FIND(")",AY366)-1),FIND("–",AY366)+1,LEN(AY366))</f>
        <v>1</v>
      </c>
      <c r="BC366" s="11">
        <v>127</v>
      </c>
      <c r="BD366" s="58" t="s">
        <v>86</v>
      </c>
      <c r="BE366" s="11" t="str">
        <f>LEFT(BD366,FIND(" ", BD366)-1)</f>
        <v>157.1</v>
      </c>
      <c r="BF366" s="11" t="str">
        <f>MID(LEFT(BD366,FIND("–",BD366)-1),FIND("(",BD366)+1,LEN(BD366))</f>
        <v>96.2</v>
      </c>
      <c r="BG366" s="11" t="str">
        <f>MID(LEFT(BD366,FIND(")",BD366)-1),FIND("–",BD366)+1,LEN(BD366))</f>
        <v>316.9</v>
      </c>
      <c r="BH366" s="11" t="s">
        <v>22</v>
      </c>
      <c r="BI366" s="25" t="s">
        <v>22</v>
      </c>
      <c r="CD366" s="155"/>
      <c r="CH366" s="155"/>
      <c r="CV366" s="25"/>
      <c r="CW366" s="11" t="s">
        <v>166</v>
      </c>
      <c r="CZ366" s="25"/>
    </row>
    <row r="367" spans="1:105" s="11" customFormat="1" ht="16" customHeight="1">
      <c r="A367" s="11" t="s">
        <v>1689</v>
      </c>
      <c r="K367" s="13"/>
      <c r="L367" s="25"/>
      <c r="N367" s="125"/>
      <c r="Z367" s="25"/>
      <c r="AE367" s="36"/>
      <c r="AI367" s="25"/>
      <c r="AJ367" s="11" t="s">
        <v>27</v>
      </c>
      <c r="AK367" s="11" t="s">
        <v>601</v>
      </c>
      <c r="AL367" s="11">
        <v>3</v>
      </c>
      <c r="AM367" s="11" t="s">
        <v>432</v>
      </c>
      <c r="AN367" s="11" t="s">
        <v>44</v>
      </c>
      <c r="AO367" s="11" t="s">
        <v>79</v>
      </c>
      <c r="AP367" s="11" t="s">
        <v>959</v>
      </c>
      <c r="AQ367" s="11" t="s">
        <v>23</v>
      </c>
      <c r="AR367" s="11" t="s">
        <v>23</v>
      </c>
      <c r="AS367" s="11" t="s">
        <v>587</v>
      </c>
      <c r="AT367" s="11" t="s">
        <v>22</v>
      </c>
      <c r="AU367" s="84" t="s">
        <v>22</v>
      </c>
      <c r="AV367" s="30" t="s">
        <v>22</v>
      </c>
      <c r="AW367" s="11" t="s">
        <v>22</v>
      </c>
      <c r="AX367" s="11">
        <v>10</v>
      </c>
      <c r="AY367" s="58" t="s">
        <v>585</v>
      </c>
      <c r="AZ367" s="11" t="str">
        <f t="shared" ref="AZ367" si="518">LEFT(AY367,FIND(" ", AY367)-1)</f>
        <v>1</v>
      </c>
      <c r="BA367" s="11" t="str">
        <f t="shared" ref="BA367" si="519">MID(LEFT(AY367,FIND("–",AY367)-1),FIND("(",AY367)+1,LEN(AY367))</f>
        <v>1</v>
      </c>
      <c r="BB367" s="11" t="str">
        <f t="shared" ref="BB367" si="520">MID(LEFT(AY367,FIND(")",AY367)-1),FIND("–",AY367)+1,LEN(AY367))</f>
        <v>2.3</v>
      </c>
      <c r="BC367" s="11">
        <v>10</v>
      </c>
      <c r="BD367" s="58" t="s">
        <v>586</v>
      </c>
      <c r="BE367" s="11" t="str">
        <f>LEFT(BD367,FIND(" ", BD367)-1)</f>
        <v>639.2</v>
      </c>
      <c r="BF367" s="11" t="str">
        <f>MID(LEFT(BD367,FIND("–",BD367)-1),FIND("(",BD367)+1,LEN(BD367))</f>
        <v>360</v>
      </c>
      <c r="BG367" s="11" t="str">
        <f>MID(LEFT(BD367,FIND(")",BD367)-1),FIND("–",BD367)+1,LEN(BD367))</f>
        <v>792.2</v>
      </c>
      <c r="BH367" s="11" t="s">
        <v>22</v>
      </c>
      <c r="BI367" s="25" t="s">
        <v>22</v>
      </c>
      <c r="CD367" s="155"/>
      <c r="CH367" s="155"/>
      <c r="CV367" s="25"/>
      <c r="CW367" s="11" t="s">
        <v>167</v>
      </c>
      <c r="CZ367" s="25"/>
    </row>
    <row r="368" spans="1:105" s="11" customFormat="1">
      <c r="A368" s="11" t="s">
        <v>1689</v>
      </c>
      <c r="K368" s="13"/>
      <c r="L368" s="25"/>
      <c r="N368" s="125"/>
      <c r="Z368" s="25"/>
      <c r="AE368" s="25"/>
      <c r="AI368" s="25"/>
      <c r="AJ368" s="11" t="s">
        <v>27</v>
      </c>
      <c r="AK368" s="11" t="s">
        <v>599</v>
      </c>
      <c r="AL368" s="11">
        <v>1</v>
      </c>
      <c r="AM368" s="17" t="s">
        <v>344</v>
      </c>
      <c r="AN368" s="11" t="s">
        <v>145</v>
      </c>
      <c r="AO368" s="11" t="s">
        <v>596</v>
      </c>
      <c r="AP368" s="11" t="s">
        <v>959</v>
      </c>
      <c r="AQ368" s="11" t="s">
        <v>23</v>
      </c>
      <c r="AR368" s="11" t="s">
        <v>24</v>
      </c>
      <c r="AS368" s="11" t="s">
        <v>144</v>
      </c>
      <c r="AT368" s="11" t="s">
        <v>605</v>
      </c>
      <c r="AU368" s="84" t="s">
        <v>22</v>
      </c>
      <c r="AV368" s="30" t="s">
        <v>22</v>
      </c>
      <c r="AW368" s="11" t="s">
        <v>22</v>
      </c>
      <c r="AX368" s="11">
        <v>2</v>
      </c>
      <c r="AY368" s="58" t="s">
        <v>146</v>
      </c>
      <c r="AZ368" s="11" t="str">
        <f t="shared" si="515"/>
        <v>36.5</v>
      </c>
      <c r="BA368" s="11" t="str">
        <f t="shared" si="516"/>
        <v>23.3</v>
      </c>
      <c r="BB368" s="11" t="str">
        <f t="shared" si="517"/>
        <v>49.8</v>
      </c>
      <c r="BC368" s="11">
        <v>2</v>
      </c>
      <c r="BD368" s="58" t="s">
        <v>147</v>
      </c>
      <c r="BE368" s="11" t="str">
        <f>LEFT(BD368,FIND(" ", BD368)-1)</f>
        <v>36.5</v>
      </c>
      <c r="BF368" s="11" t="str">
        <f>MID(LEFT(BD368,FIND("–",BD368)-1),FIND("(",BD368)+1,LEN(BD368))</f>
        <v>30.8</v>
      </c>
      <c r="BG368" s="11" t="str">
        <f>MID(LEFT(BD368,FIND(")",BD368)-1),FIND("–",BD368)+1,LEN(BD368))</f>
        <v>42.3</v>
      </c>
      <c r="BH368" s="11" t="s">
        <v>22</v>
      </c>
      <c r="BI368" s="25" t="s">
        <v>22</v>
      </c>
      <c r="CD368" s="155"/>
      <c r="CH368" s="155"/>
      <c r="CV368" s="25"/>
      <c r="CW368" s="11" t="s">
        <v>168</v>
      </c>
      <c r="CZ368" s="25"/>
    </row>
    <row r="369" spans="1:105" s="11" customFormat="1">
      <c r="A369" s="11" t="s">
        <v>1689</v>
      </c>
      <c r="K369" s="13"/>
      <c r="L369" s="25"/>
      <c r="N369" s="125"/>
      <c r="Z369" s="25"/>
      <c r="AE369" s="36"/>
      <c r="AI369" s="25"/>
      <c r="AJ369" s="11" t="s">
        <v>27</v>
      </c>
      <c r="AK369" s="11" t="s">
        <v>600</v>
      </c>
      <c r="AL369" s="11">
        <v>2</v>
      </c>
      <c r="AM369" s="17" t="s">
        <v>344</v>
      </c>
      <c r="AN369" s="11" t="s">
        <v>145</v>
      </c>
      <c r="AO369" s="11" t="s">
        <v>596</v>
      </c>
      <c r="AP369" s="11" t="s">
        <v>959</v>
      </c>
      <c r="AQ369" s="11" t="s">
        <v>23</v>
      </c>
      <c r="AR369" s="11" t="s">
        <v>24</v>
      </c>
      <c r="AS369" s="11" t="s">
        <v>144</v>
      </c>
      <c r="AT369" s="11" t="s">
        <v>605</v>
      </c>
      <c r="AU369" s="84" t="s">
        <v>22</v>
      </c>
      <c r="AV369" s="30" t="s">
        <v>22</v>
      </c>
      <c r="AW369" s="11" t="s">
        <v>22</v>
      </c>
      <c r="AX369" s="11">
        <v>35</v>
      </c>
      <c r="AY369" s="60" t="s">
        <v>148</v>
      </c>
      <c r="AZ369" s="11" t="str">
        <f t="shared" si="515"/>
        <v>23</v>
      </c>
      <c r="BA369" s="11" t="str">
        <f t="shared" si="516"/>
        <v>10</v>
      </c>
      <c r="BB369" s="11" t="str">
        <f t="shared" si="517"/>
        <v>34</v>
      </c>
      <c r="BC369" s="11">
        <v>35</v>
      </c>
      <c r="BD369" s="58" t="s">
        <v>149</v>
      </c>
      <c r="BE369" s="11" t="str">
        <f>LEFT(BD369,FIND(" ", BD369)-1)</f>
        <v>218</v>
      </c>
      <c r="BF369" s="11" t="str">
        <f>MID(LEFT(BD369,FIND("–",BD369)-1),FIND("(",BD369)+1,LEN(BD369))</f>
        <v>122</v>
      </c>
      <c r="BG369" s="11" t="str">
        <f>MID(LEFT(BD369,FIND(")",BD369)-1),FIND("–",BD369)+1,LEN(BD369))</f>
        <v>395</v>
      </c>
      <c r="BH369" s="11" t="s">
        <v>22</v>
      </c>
      <c r="BI369" s="25" t="s">
        <v>22</v>
      </c>
      <c r="CD369" s="155"/>
      <c r="CH369" s="155"/>
      <c r="CV369" s="25"/>
      <c r="CZ369" s="25"/>
    </row>
    <row r="370" spans="1:105" s="11" customFormat="1">
      <c r="A370" s="11" t="s">
        <v>1689</v>
      </c>
      <c r="K370" s="13"/>
      <c r="L370" s="25"/>
      <c r="N370" s="125"/>
      <c r="Z370" s="25"/>
      <c r="AE370" s="36"/>
      <c r="AI370" s="25"/>
      <c r="AJ370" s="11" t="s">
        <v>27</v>
      </c>
      <c r="AK370" s="11" t="s">
        <v>601</v>
      </c>
      <c r="AL370" s="11">
        <v>3</v>
      </c>
      <c r="AM370" s="17" t="s">
        <v>344</v>
      </c>
      <c r="AN370" s="11" t="s">
        <v>145</v>
      </c>
      <c r="AO370" s="11" t="s">
        <v>596</v>
      </c>
      <c r="AP370" s="11" t="s">
        <v>959</v>
      </c>
      <c r="AQ370" s="11" t="s">
        <v>23</v>
      </c>
      <c r="AR370" s="11" t="s">
        <v>24</v>
      </c>
      <c r="AS370" s="11" t="s">
        <v>144</v>
      </c>
      <c r="AT370" s="11" t="s">
        <v>605</v>
      </c>
      <c r="AU370" s="84" t="s">
        <v>22</v>
      </c>
      <c r="AV370" s="11" t="s">
        <v>22</v>
      </c>
      <c r="AW370" s="11" t="s">
        <v>22</v>
      </c>
      <c r="AX370" s="11" t="s">
        <v>22</v>
      </c>
      <c r="AY370" s="11" t="s">
        <v>510</v>
      </c>
      <c r="AZ370" s="11" t="s">
        <v>22</v>
      </c>
      <c r="BA370" s="11" t="s">
        <v>22</v>
      </c>
      <c r="BB370" s="11" t="s">
        <v>22</v>
      </c>
      <c r="BC370" s="11" t="s">
        <v>22</v>
      </c>
      <c r="BD370" s="11" t="s">
        <v>510</v>
      </c>
      <c r="BE370" s="11" t="s">
        <v>22</v>
      </c>
      <c r="BF370" s="11" t="s">
        <v>22</v>
      </c>
      <c r="BG370" s="11" t="s">
        <v>22</v>
      </c>
      <c r="BH370" s="11" t="s">
        <v>22</v>
      </c>
      <c r="BI370" s="25" t="s">
        <v>22</v>
      </c>
      <c r="CD370" s="155"/>
      <c r="CH370" s="155"/>
      <c r="CV370" s="25"/>
      <c r="CZ370" s="25"/>
    </row>
    <row r="371" spans="1:105" s="11" customFormat="1">
      <c r="A371" s="11" t="s">
        <v>1689</v>
      </c>
      <c r="K371" s="13"/>
      <c r="L371" s="25"/>
      <c r="N371" s="125"/>
      <c r="Z371" s="25"/>
      <c r="AE371" s="36"/>
      <c r="AI371" s="25"/>
      <c r="AJ371" s="11" t="s">
        <v>27</v>
      </c>
      <c r="AK371" s="11" t="s">
        <v>599</v>
      </c>
      <c r="AL371" s="11">
        <v>1</v>
      </c>
      <c r="AM371" s="11" t="s">
        <v>55</v>
      </c>
      <c r="AN371" s="11" t="s">
        <v>597</v>
      </c>
      <c r="AO371" s="11" t="s">
        <v>87</v>
      </c>
      <c r="AP371" s="11" t="s">
        <v>87</v>
      </c>
      <c r="AQ371" s="11" t="s">
        <v>23</v>
      </c>
      <c r="AR371" s="11" t="s">
        <v>23</v>
      </c>
      <c r="AS371" s="11" t="s">
        <v>588</v>
      </c>
      <c r="AT371" s="11" t="s">
        <v>22</v>
      </c>
      <c r="AU371" s="84" t="s">
        <v>22</v>
      </c>
      <c r="AV371" s="30" t="s">
        <v>22</v>
      </c>
      <c r="AW371" s="11" t="s">
        <v>22</v>
      </c>
      <c r="AX371" s="11">
        <v>30</v>
      </c>
      <c r="AY371" s="58" t="s">
        <v>81</v>
      </c>
      <c r="AZ371" s="11" t="str">
        <f t="shared" si="515"/>
        <v>40</v>
      </c>
      <c r="BA371" s="11" t="str">
        <f t="shared" si="516"/>
        <v>40</v>
      </c>
      <c r="BB371" s="11" t="str">
        <f t="shared" si="517"/>
        <v>40</v>
      </c>
      <c r="BC371" s="11">
        <v>30</v>
      </c>
      <c r="BD371" s="58" t="s">
        <v>81</v>
      </c>
      <c r="BE371" s="11" t="str">
        <f t="shared" ref="BE371:BE376" si="521">LEFT(BD371,FIND(" ", BD371)-1)</f>
        <v>40</v>
      </c>
      <c r="BF371" s="11" t="str">
        <f t="shared" ref="BF371:BF376" si="522">MID(LEFT(BD371,FIND("–",BD371)-1),FIND("(",BD371)+1,LEN(BD371))</f>
        <v>40</v>
      </c>
      <c r="BG371" s="11" t="str">
        <f t="shared" ref="BG371:BG376" si="523">MID(LEFT(BD371,FIND(")",BD371)-1),FIND("–",BD371)+1,LEN(BD371))</f>
        <v>40</v>
      </c>
      <c r="BH371" s="11" t="s">
        <v>22</v>
      </c>
      <c r="BI371" s="25" t="s">
        <v>22</v>
      </c>
      <c r="CD371" s="155"/>
      <c r="CH371" s="155"/>
      <c r="CV371" s="25"/>
      <c r="CZ371" s="25"/>
    </row>
    <row r="372" spans="1:105" s="11" customFormat="1">
      <c r="A372" s="11" t="s">
        <v>1689</v>
      </c>
      <c r="K372" s="13"/>
      <c r="L372" s="25"/>
      <c r="N372" s="125"/>
      <c r="Z372" s="25"/>
      <c r="AE372" s="36"/>
      <c r="AI372" s="25"/>
      <c r="AJ372" s="11" t="s">
        <v>27</v>
      </c>
      <c r="AK372" s="11" t="s">
        <v>600</v>
      </c>
      <c r="AL372" s="11">
        <v>2</v>
      </c>
      <c r="AM372" s="11" t="s">
        <v>55</v>
      </c>
      <c r="AN372" s="11" t="s">
        <v>597</v>
      </c>
      <c r="AO372" s="11" t="s">
        <v>87</v>
      </c>
      <c r="AP372" s="11" t="s">
        <v>87</v>
      </c>
      <c r="AQ372" s="11" t="s">
        <v>23</v>
      </c>
      <c r="AR372" s="11" t="s">
        <v>23</v>
      </c>
      <c r="AS372" s="11" t="s">
        <v>588</v>
      </c>
      <c r="AT372" s="11" t="s">
        <v>22</v>
      </c>
      <c r="AU372" s="84" t="s">
        <v>22</v>
      </c>
      <c r="AV372" s="30" t="s">
        <v>22</v>
      </c>
      <c r="AW372" s="11" t="s">
        <v>22</v>
      </c>
      <c r="AX372" s="11">
        <v>29</v>
      </c>
      <c r="AY372" s="58" t="s">
        <v>81</v>
      </c>
      <c r="AZ372" s="11" t="str">
        <f t="shared" si="515"/>
        <v>40</v>
      </c>
      <c r="BA372" s="11" t="str">
        <f t="shared" si="516"/>
        <v>40</v>
      </c>
      <c r="BB372" s="11" t="str">
        <f t="shared" si="517"/>
        <v>40</v>
      </c>
      <c r="BC372" s="11">
        <v>28</v>
      </c>
      <c r="BD372" s="58" t="s">
        <v>82</v>
      </c>
      <c r="BE372" s="11" t="str">
        <f t="shared" si="521"/>
        <v>87.9</v>
      </c>
      <c r="BF372" s="11" t="str">
        <f t="shared" si="522"/>
        <v>40</v>
      </c>
      <c r="BG372" s="11" t="str">
        <f t="shared" si="523"/>
        <v>144.5</v>
      </c>
      <c r="BH372" s="11" t="s">
        <v>22</v>
      </c>
      <c r="BI372" s="25" t="s">
        <v>22</v>
      </c>
      <c r="CD372" s="155"/>
      <c r="CH372" s="155"/>
      <c r="CV372" s="25"/>
      <c r="CZ372" s="25"/>
    </row>
    <row r="373" spans="1:105" s="11" customFormat="1">
      <c r="A373" s="11" t="s">
        <v>1689</v>
      </c>
      <c r="K373" s="13"/>
      <c r="L373" s="25"/>
      <c r="N373" s="125"/>
      <c r="Z373" s="25"/>
      <c r="AE373" s="36"/>
      <c r="AI373" s="25"/>
      <c r="AJ373" s="11" t="s">
        <v>27</v>
      </c>
      <c r="AK373" s="11" t="s">
        <v>601</v>
      </c>
      <c r="AL373" s="11">
        <v>3</v>
      </c>
      <c r="AM373" s="11" t="s">
        <v>55</v>
      </c>
      <c r="AN373" s="11" t="s">
        <v>597</v>
      </c>
      <c r="AO373" s="11" t="s">
        <v>87</v>
      </c>
      <c r="AP373" s="11" t="s">
        <v>87</v>
      </c>
      <c r="AQ373" s="11" t="s">
        <v>23</v>
      </c>
      <c r="AR373" s="11" t="s">
        <v>23</v>
      </c>
      <c r="AS373" s="11" t="s">
        <v>588</v>
      </c>
      <c r="AT373" s="11" t="s">
        <v>22</v>
      </c>
      <c r="AU373" s="84" t="s">
        <v>22</v>
      </c>
      <c r="AV373" s="30" t="s">
        <v>22</v>
      </c>
      <c r="AW373" s="11" t="s">
        <v>22</v>
      </c>
      <c r="AX373" s="11">
        <v>10</v>
      </c>
      <c r="AY373" s="58" t="s">
        <v>81</v>
      </c>
      <c r="AZ373" s="11" t="str">
        <f t="shared" ref="AZ373" si="524">LEFT(AY373,FIND(" ", AY373)-1)</f>
        <v>40</v>
      </c>
      <c r="BA373" s="11" t="str">
        <f t="shared" ref="BA373" si="525">MID(LEFT(AY373,FIND("–",AY373)-1),FIND("(",AY373)+1,LEN(AY373))</f>
        <v>40</v>
      </c>
      <c r="BB373" s="11" t="str">
        <f t="shared" ref="BB373" si="526">MID(LEFT(AY373,FIND(")",AY373)-1),FIND("–",AY373)+1,LEN(AY373))</f>
        <v>40</v>
      </c>
      <c r="BC373" s="11">
        <v>9</v>
      </c>
      <c r="BD373" s="58" t="s">
        <v>589</v>
      </c>
      <c r="BE373" s="11" t="str">
        <f t="shared" si="521"/>
        <v>450.9</v>
      </c>
      <c r="BF373" s="11" t="str">
        <f t="shared" si="522"/>
        <v>212</v>
      </c>
      <c r="BG373" s="11" t="str">
        <f t="shared" si="523"/>
        <v>627.5</v>
      </c>
      <c r="BH373" s="11" t="s">
        <v>22</v>
      </c>
      <c r="BI373" s="25" t="s">
        <v>22</v>
      </c>
      <c r="CD373" s="155"/>
      <c r="CH373" s="155"/>
      <c r="CV373" s="25"/>
      <c r="CZ373" s="25"/>
    </row>
    <row r="374" spans="1:105" s="11" customFormat="1">
      <c r="A374" s="11" t="s">
        <v>1689</v>
      </c>
      <c r="K374" s="13"/>
      <c r="L374" s="25"/>
      <c r="N374" s="125"/>
      <c r="Z374" s="25"/>
      <c r="AE374" s="36"/>
      <c r="AI374" s="25"/>
      <c r="AJ374" s="11" t="s">
        <v>60</v>
      </c>
      <c r="AK374" s="11" t="s">
        <v>599</v>
      </c>
      <c r="AL374" s="17">
        <v>1</v>
      </c>
      <c r="AM374" s="17" t="s">
        <v>552</v>
      </c>
      <c r="AN374" s="17" t="s">
        <v>598</v>
      </c>
      <c r="AO374" s="11" t="s">
        <v>152</v>
      </c>
      <c r="AP374" s="11" t="s">
        <v>960</v>
      </c>
      <c r="AQ374" s="11" t="s">
        <v>23</v>
      </c>
      <c r="AR374" s="11" t="s">
        <v>23</v>
      </c>
      <c r="AS374" s="11" t="s">
        <v>587</v>
      </c>
      <c r="AT374" s="11" t="s">
        <v>22</v>
      </c>
      <c r="AU374" s="84" t="s">
        <v>22</v>
      </c>
      <c r="AV374" s="30" t="s">
        <v>22</v>
      </c>
      <c r="AW374" s="11" t="s">
        <v>22</v>
      </c>
      <c r="AX374" s="11">
        <v>73</v>
      </c>
      <c r="AY374" s="58" t="s">
        <v>84</v>
      </c>
      <c r="AZ374" s="11" t="str">
        <f t="shared" si="515"/>
        <v>64</v>
      </c>
      <c r="BA374" s="11" t="str">
        <f t="shared" si="516"/>
        <v>48</v>
      </c>
      <c r="BB374" s="11" t="str">
        <f t="shared" si="517"/>
        <v>132</v>
      </c>
      <c r="BC374" s="11">
        <v>69</v>
      </c>
      <c r="BD374" s="58" t="s">
        <v>85</v>
      </c>
      <c r="BE374" s="11" t="str">
        <f t="shared" si="521"/>
        <v>61.3</v>
      </c>
      <c r="BF374" s="11" t="str">
        <f t="shared" si="522"/>
        <v>48</v>
      </c>
      <c r="BG374" s="11" t="str">
        <f t="shared" si="523"/>
        <v>88</v>
      </c>
      <c r="BH374" s="11" t="s">
        <v>22</v>
      </c>
      <c r="BI374" s="25" t="s">
        <v>22</v>
      </c>
      <c r="CD374" s="155"/>
      <c r="CH374" s="155"/>
      <c r="CV374" s="25"/>
      <c r="CZ374" s="25"/>
    </row>
    <row r="375" spans="1:105" s="11" customFormat="1">
      <c r="A375" s="11" t="s">
        <v>1689</v>
      </c>
      <c r="K375" s="13"/>
      <c r="L375" s="25"/>
      <c r="N375" s="125"/>
      <c r="Z375" s="25"/>
      <c r="AE375" s="36"/>
      <c r="AI375" s="25"/>
      <c r="AJ375" s="11" t="s">
        <v>60</v>
      </c>
      <c r="AK375" s="11" t="s">
        <v>600</v>
      </c>
      <c r="AL375" s="17">
        <v>2</v>
      </c>
      <c r="AM375" s="17" t="s">
        <v>552</v>
      </c>
      <c r="AN375" s="17" t="s">
        <v>598</v>
      </c>
      <c r="AO375" s="11" t="s">
        <v>152</v>
      </c>
      <c r="AP375" s="11" t="s">
        <v>960</v>
      </c>
      <c r="AQ375" s="11" t="s">
        <v>23</v>
      </c>
      <c r="AR375" s="11" t="s">
        <v>23</v>
      </c>
      <c r="AS375" s="11" t="s">
        <v>587</v>
      </c>
      <c r="AT375" s="11" t="s">
        <v>22</v>
      </c>
      <c r="AU375" s="84" t="s">
        <v>22</v>
      </c>
      <c r="AV375" s="30" t="s">
        <v>22</v>
      </c>
      <c r="AW375" s="11" t="s">
        <v>22</v>
      </c>
      <c r="AX375" s="11">
        <v>71</v>
      </c>
      <c r="AY375" s="58" t="s">
        <v>83</v>
      </c>
      <c r="AZ375" s="11" t="str">
        <f t="shared" si="515"/>
        <v>60</v>
      </c>
      <c r="BA375" s="11" t="str">
        <f t="shared" si="516"/>
        <v>48</v>
      </c>
      <c r="BB375" s="11" t="str">
        <f t="shared" si="517"/>
        <v>114</v>
      </c>
      <c r="BC375" s="11">
        <v>68</v>
      </c>
      <c r="BD375" s="58" t="s">
        <v>603</v>
      </c>
      <c r="BE375" s="11" t="str">
        <f t="shared" si="521"/>
        <v>554.3</v>
      </c>
      <c r="BF375" s="11" t="str">
        <f t="shared" si="522"/>
        <v>311.3</v>
      </c>
      <c r="BG375" s="11" t="str">
        <f t="shared" si="523"/>
        <v>1,017.7</v>
      </c>
      <c r="BH375" s="11" t="s">
        <v>22</v>
      </c>
      <c r="BI375" s="25" t="s">
        <v>22</v>
      </c>
      <c r="CD375" s="155"/>
      <c r="CH375" s="155"/>
      <c r="CV375" s="25"/>
      <c r="CZ375" s="25"/>
    </row>
    <row r="376" spans="1:105" s="11" customFormat="1">
      <c r="A376" s="11" t="s">
        <v>1689</v>
      </c>
      <c r="K376" s="13"/>
      <c r="L376" s="25"/>
      <c r="N376" s="125"/>
      <c r="Z376" s="25"/>
      <c r="AE376" s="36"/>
      <c r="AI376" s="25"/>
      <c r="AJ376" s="11" t="s">
        <v>60</v>
      </c>
      <c r="AK376" s="11" t="s">
        <v>601</v>
      </c>
      <c r="AL376" s="17">
        <v>3</v>
      </c>
      <c r="AM376" s="17" t="s">
        <v>552</v>
      </c>
      <c r="AN376" s="17" t="s">
        <v>598</v>
      </c>
      <c r="AO376" s="11" t="s">
        <v>152</v>
      </c>
      <c r="AP376" s="11" t="s">
        <v>960</v>
      </c>
      <c r="AQ376" s="11" t="s">
        <v>23</v>
      </c>
      <c r="AR376" s="11" t="s">
        <v>23</v>
      </c>
      <c r="AS376" s="11" t="s">
        <v>587</v>
      </c>
      <c r="AT376" s="11" t="s">
        <v>22</v>
      </c>
      <c r="AU376" s="84" t="s">
        <v>22</v>
      </c>
      <c r="AV376" s="30" t="s">
        <v>22</v>
      </c>
      <c r="AW376" s="11" t="s">
        <v>22</v>
      </c>
      <c r="AX376" s="11">
        <v>10</v>
      </c>
      <c r="AY376" s="58" t="s">
        <v>602</v>
      </c>
      <c r="AZ376" s="11" t="str">
        <f t="shared" si="515"/>
        <v>108</v>
      </c>
      <c r="BA376" s="11" t="str">
        <f t="shared" si="516"/>
        <v>90.8</v>
      </c>
      <c r="BB376" s="11" t="str">
        <f t="shared" si="517"/>
        <v>150.2</v>
      </c>
      <c r="BC376" s="11">
        <v>10</v>
      </c>
      <c r="BD376" s="58" t="s">
        <v>604</v>
      </c>
      <c r="BE376" s="11" t="str">
        <f t="shared" si="521"/>
        <v>614</v>
      </c>
      <c r="BF376" s="11" t="str">
        <f t="shared" si="522"/>
        <v>437.3</v>
      </c>
      <c r="BG376" s="11" t="str">
        <f t="shared" si="523"/>
        <v>666</v>
      </c>
      <c r="BH376" s="11" t="s">
        <v>22</v>
      </c>
      <c r="BI376" s="25" t="s">
        <v>22</v>
      </c>
      <c r="CD376" s="155"/>
      <c r="CH376" s="155"/>
      <c r="CV376" s="25"/>
      <c r="CZ376" s="25"/>
    </row>
    <row r="377" spans="1:105" s="52" customFormat="1">
      <c r="K377" s="53"/>
      <c r="L377" s="54"/>
      <c r="N377" s="132"/>
      <c r="Z377" s="54"/>
      <c r="AE377" s="56"/>
      <c r="AI377" s="54"/>
      <c r="AJ377" s="63"/>
      <c r="AL377" s="63"/>
      <c r="AU377" s="91"/>
      <c r="AV377" s="57"/>
      <c r="BI377" s="54"/>
      <c r="CD377" s="161"/>
      <c r="CH377" s="161"/>
      <c r="CV377" s="54"/>
      <c r="CZ377" s="54"/>
    </row>
    <row r="378" spans="1:105" s="94" customFormat="1" ht="16" customHeight="1">
      <c r="A378" s="94" t="s">
        <v>1690</v>
      </c>
      <c r="B378" s="94" t="s">
        <v>119</v>
      </c>
      <c r="C378" s="94" t="s">
        <v>1688</v>
      </c>
      <c r="D378" s="94" t="s">
        <v>524</v>
      </c>
      <c r="E378" s="94" t="s">
        <v>9</v>
      </c>
      <c r="F378" s="94" t="s">
        <v>9</v>
      </c>
      <c r="G378" s="94" t="s">
        <v>8</v>
      </c>
      <c r="H378" s="104" t="s">
        <v>108</v>
      </c>
      <c r="I378" s="94" t="s">
        <v>1691</v>
      </c>
      <c r="J378" s="104" t="s">
        <v>1692</v>
      </c>
      <c r="K378" s="94" t="s">
        <v>1693</v>
      </c>
      <c r="L378" s="96">
        <v>44182</v>
      </c>
      <c r="M378" s="94" t="s">
        <v>122</v>
      </c>
      <c r="N378" s="126">
        <v>43944</v>
      </c>
      <c r="O378" s="94" t="s">
        <v>24</v>
      </c>
      <c r="P378" s="94" t="s">
        <v>24</v>
      </c>
      <c r="Q378" s="94" t="s">
        <v>155</v>
      </c>
      <c r="R378" s="94" t="s">
        <v>73</v>
      </c>
      <c r="S378" s="94" t="s">
        <v>48</v>
      </c>
      <c r="T378" s="94" t="s">
        <v>23</v>
      </c>
      <c r="U378" s="94" t="s">
        <v>23</v>
      </c>
      <c r="V378" s="94" t="s">
        <v>1697</v>
      </c>
      <c r="W378" s="94" t="s">
        <v>24</v>
      </c>
      <c r="X378" s="94" t="s">
        <v>135</v>
      </c>
      <c r="Y378" s="94" t="s">
        <v>1696</v>
      </c>
      <c r="Z378" s="98" t="s">
        <v>1695</v>
      </c>
      <c r="AA378" s="94" t="s">
        <v>126</v>
      </c>
      <c r="AB378" s="94" t="s">
        <v>1694</v>
      </c>
      <c r="AC378" s="94" t="s">
        <v>127</v>
      </c>
      <c r="AD378" s="94" t="s">
        <v>1698</v>
      </c>
      <c r="AE378" s="99" t="s">
        <v>1699</v>
      </c>
      <c r="AF378" s="94" t="s">
        <v>26</v>
      </c>
      <c r="AG378" s="94" t="s">
        <v>26</v>
      </c>
      <c r="AH378" s="94" t="s">
        <v>26</v>
      </c>
      <c r="AI378" s="119" t="s">
        <v>1719</v>
      </c>
      <c r="AJ378" s="94" t="s">
        <v>27</v>
      </c>
      <c r="AK378" s="94" t="s">
        <v>22</v>
      </c>
      <c r="AL378" s="94" t="s">
        <v>22</v>
      </c>
      <c r="AM378" s="94" t="s">
        <v>26</v>
      </c>
      <c r="AN378" s="94" t="s">
        <v>22</v>
      </c>
      <c r="AO378" s="94" t="s">
        <v>22</v>
      </c>
      <c r="AP378" s="94" t="s">
        <v>22</v>
      </c>
      <c r="AQ378" s="94" t="s">
        <v>23</v>
      </c>
      <c r="AR378" s="94" t="s">
        <v>23</v>
      </c>
      <c r="AS378" s="94" t="s">
        <v>22</v>
      </c>
      <c r="AT378" s="94" t="s">
        <v>22</v>
      </c>
      <c r="AU378" s="106" t="s">
        <v>22</v>
      </c>
      <c r="AV378" s="94" t="s">
        <v>22</v>
      </c>
      <c r="AW378" s="94" t="s">
        <v>22</v>
      </c>
      <c r="AX378" s="94" t="s">
        <v>22</v>
      </c>
      <c r="AY378" s="94" t="s">
        <v>22</v>
      </c>
      <c r="AZ378" s="94" t="s">
        <v>22</v>
      </c>
      <c r="BA378" s="94" t="s">
        <v>22</v>
      </c>
      <c r="BB378" s="94" t="s">
        <v>22</v>
      </c>
      <c r="BC378" s="94" t="s">
        <v>22</v>
      </c>
      <c r="BD378" s="94" t="s">
        <v>22</v>
      </c>
      <c r="BE378" s="94" t="s">
        <v>22</v>
      </c>
      <c r="BF378" s="94" t="s">
        <v>22</v>
      </c>
      <c r="BG378" s="94" t="s">
        <v>22</v>
      </c>
      <c r="BH378" s="94" t="s">
        <v>22</v>
      </c>
      <c r="BI378" s="98" t="s">
        <v>402</v>
      </c>
      <c r="BJ378" s="94" t="s">
        <v>26</v>
      </c>
      <c r="BK378" s="94" t="s">
        <v>22</v>
      </c>
      <c r="BL378" s="94" t="s">
        <v>22</v>
      </c>
      <c r="BM378" s="94" t="s">
        <v>22</v>
      </c>
      <c r="BN378" s="94" t="s">
        <v>22</v>
      </c>
      <c r="BO378" s="94" t="s">
        <v>22</v>
      </c>
      <c r="BP378" s="94" t="s">
        <v>22</v>
      </c>
      <c r="BQ378" s="94" t="s">
        <v>22</v>
      </c>
      <c r="BR378" s="94" t="s">
        <v>22</v>
      </c>
      <c r="BS378" s="94" t="s">
        <v>22</v>
      </c>
      <c r="BT378" s="94" t="s">
        <v>22</v>
      </c>
      <c r="BU378" s="94" t="s">
        <v>22</v>
      </c>
      <c r="BV378" s="94" t="s">
        <v>22</v>
      </c>
      <c r="BW378" s="94" t="s">
        <v>22</v>
      </c>
      <c r="BX378" s="94" t="s">
        <v>22</v>
      </c>
      <c r="BY378" s="94" t="s">
        <v>22</v>
      </c>
      <c r="BZ378" s="94" t="s">
        <v>22</v>
      </c>
      <c r="CA378" s="94" t="s">
        <v>22</v>
      </c>
      <c r="CB378" s="94" t="s">
        <v>22</v>
      </c>
      <c r="CC378" s="94" t="s">
        <v>22</v>
      </c>
      <c r="CD378" s="103" t="s">
        <v>22</v>
      </c>
      <c r="CE378" s="94" t="s">
        <v>22</v>
      </c>
      <c r="CF378" s="94" t="s">
        <v>22</v>
      </c>
      <c r="CG378" s="94" t="s">
        <v>22</v>
      </c>
      <c r="CH378" s="103" t="s">
        <v>26</v>
      </c>
      <c r="CI378" s="94" t="s">
        <v>22</v>
      </c>
      <c r="CJ378" s="94" t="s">
        <v>22</v>
      </c>
      <c r="CK378" s="94" t="s">
        <v>22</v>
      </c>
      <c r="CL378" s="94" t="s">
        <v>22</v>
      </c>
      <c r="CM378" s="94" t="s">
        <v>22</v>
      </c>
      <c r="CN378" s="94" t="s">
        <v>22</v>
      </c>
      <c r="CO378" s="94" t="s">
        <v>22</v>
      </c>
      <c r="CP378" s="94" t="s">
        <v>22</v>
      </c>
      <c r="CQ378" s="94" t="s">
        <v>22</v>
      </c>
      <c r="CR378" s="94" t="s">
        <v>22</v>
      </c>
      <c r="CS378" s="94" t="s">
        <v>22</v>
      </c>
      <c r="CT378" s="94" t="s">
        <v>22</v>
      </c>
      <c r="CU378" s="94" t="s">
        <v>22</v>
      </c>
      <c r="CV378" s="98" t="s">
        <v>22</v>
      </c>
      <c r="CW378" s="94" t="s">
        <v>1720</v>
      </c>
      <c r="CX378" s="94" t="s">
        <v>1711</v>
      </c>
      <c r="CY378" s="94" t="s">
        <v>1158</v>
      </c>
      <c r="CZ378" s="98" t="s">
        <v>1262</v>
      </c>
      <c r="DA378" s="94" t="s">
        <v>68</v>
      </c>
    </row>
    <row r="379" spans="1:105" s="11" customFormat="1" ht="16" customHeight="1">
      <c r="A379" s="11" t="s">
        <v>1690</v>
      </c>
      <c r="K379" s="13"/>
      <c r="L379" s="25"/>
      <c r="N379" s="125"/>
      <c r="Z379" s="25"/>
      <c r="AE379" s="36"/>
      <c r="AI379" s="25"/>
      <c r="AJ379" s="11" t="s">
        <v>60</v>
      </c>
      <c r="AK379" s="11" t="s">
        <v>599</v>
      </c>
      <c r="AL379" s="11">
        <v>1</v>
      </c>
      <c r="AM379" s="17" t="s">
        <v>1708</v>
      </c>
      <c r="AN379" s="11" t="s">
        <v>1716</v>
      </c>
      <c r="AO379" s="17" t="s">
        <v>1717</v>
      </c>
      <c r="AP379" s="17" t="s">
        <v>1718</v>
      </c>
      <c r="AQ379" s="11" t="s">
        <v>24</v>
      </c>
      <c r="AR379" s="11" t="s">
        <v>23</v>
      </c>
      <c r="AS379" s="11" t="s">
        <v>1701</v>
      </c>
      <c r="AT379" s="11" t="s">
        <v>22</v>
      </c>
      <c r="AU379" s="84" t="s">
        <v>22</v>
      </c>
      <c r="AV379" s="11" t="s">
        <v>22</v>
      </c>
      <c r="AW379" s="11" t="s">
        <v>22</v>
      </c>
      <c r="AX379" s="11" t="s">
        <v>22</v>
      </c>
      <c r="AY379" s="11" t="s">
        <v>22</v>
      </c>
      <c r="AZ379" s="11" t="s">
        <v>22</v>
      </c>
      <c r="BA379" s="11" t="s">
        <v>22</v>
      </c>
      <c r="BB379" s="11" t="s">
        <v>22</v>
      </c>
      <c r="BC379" s="11">
        <v>40</v>
      </c>
      <c r="BD379" s="15" t="s">
        <v>1702</v>
      </c>
      <c r="BE379" s="11" t="str">
        <f t="shared" ref="BE379" si="527">LEFT(BD379,FIND(" ", BD379)-1)</f>
        <v>5.2</v>
      </c>
      <c r="BF379" s="11" t="str">
        <f t="shared" ref="BF379" si="528">MID(LEFT(BD379,FIND("–",BD379)-1),FIND("(",BD379)+1,LEN(BD379))</f>
        <v>0.1</v>
      </c>
      <c r="BG379" s="11" t="str">
        <f t="shared" ref="BG379" si="529">MID(LEFT(BD379,FIND(")",BD379)-1),FIND("–",BD379)+1,LEN(BD379))</f>
        <v>14.7</v>
      </c>
      <c r="BH379" s="11" t="s">
        <v>22</v>
      </c>
      <c r="BI379" s="25" t="s">
        <v>22</v>
      </c>
      <c r="CD379" s="155"/>
      <c r="CH379" s="155"/>
      <c r="CV379" s="25"/>
      <c r="CW379" s="11" t="s">
        <v>1722</v>
      </c>
      <c r="CZ379" s="25"/>
    </row>
    <row r="380" spans="1:105" s="11" customFormat="1" ht="16" customHeight="1">
      <c r="A380" s="11" t="s">
        <v>1690</v>
      </c>
      <c r="K380" s="13"/>
      <c r="L380" s="25"/>
      <c r="N380" s="125"/>
      <c r="Z380" s="25"/>
      <c r="AE380" s="36"/>
      <c r="AI380" s="25"/>
      <c r="AJ380" s="11" t="s">
        <v>60</v>
      </c>
      <c r="AK380" s="11" t="s">
        <v>600</v>
      </c>
      <c r="AL380" s="11">
        <v>2</v>
      </c>
      <c r="AM380" s="17" t="s">
        <v>1708</v>
      </c>
      <c r="AN380" s="11" t="s">
        <v>1716</v>
      </c>
      <c r="AO380" s="17" t="s">
        <v>1717</v>
      </c>
      <c r="AP380" s="17" t="s">
        <v>1718</v>
      </c>
      <c r="AQ380" s="11" t="s">
        <v>24</v>
      </c>
      <c r="AR380" s="11" t="s">
        <v>23</v>
      </c>
      <c r="AS380" s="11" t="s">
        <v>1701</v>
      </c>
      <c r="AT380" s="11" t="s">
        <v>22</v>
      </c>
      <c r="AU380" s="84" t="s">
        <v>22</v>
      </c>
      <c r="AV380" s="30" t="s">
        <v>22</v>
      </c>
      <c r="AW380" s="11" t="s">
        <v>22</v>
      </c>
      <c r="AX380" s="11" t="s">
        <v>22</v>
      </c>
      <c r="AY380" s="11" t="s">
        <v>22</v>
      </c>
      <c r="AZ380" s="11" t="s">
        <v>22</v>
      </c>
      <c r="BA380" s="11" t="s">
        <v>22</v>
      </c>
      <c r="BB380" s="11" t="s">
        <v>22</v>
      </c>
      <c r="BC380" s="11">
        <v>40</v>
      </c>
      <c r="BD380" s="15" t="s">
        <v>1703</v>
      </c>
      <c r="BE380" s="11" t="str">
        <f t="shared" ref="BE380:BE384" si="530">LEFT(BD380,FIND(" ", BD380)-1)</f>
        <v>31.3</v>
      </c>
      <c r="BF380" s="11" t="str">
        <f t="shared" ref="BF380:BF384" si="531">MID(LEFT(BD380,FIND("–",BD380)-1),FIND("(",BD380)+1,LEN(BD380))</f>
        <v>13.1</v>
      </c>
      <c r="BG380" s="11" t="str">
        <f t="shared" ref="BG380:BG384" si="532">MID(LEFT(BD380,FIND(")",BD380)-1),FIND("–",BD380)+1,LEN(BD380))</f>
        <v>53.9</v>
      </c>
      <c r="BH380" s="11" t="s">
        <v>22</v>
      </c>
      <c r="BI380" s="25" t="s">
        <v>22</v>
      </c>
      <c r="CD380" s="155"/>
      <c r="CH380" s="155"/>
      <c r="CV380" s="25"/>
      <c r="CW380" s="11" t="s">
        <v>1700</v>
      </c>
      <c r="CZ380" s="25"/>
    </row>
    <row r="381" spans="1:105" s="11" customFormat="1">
      <c r="A381" s="11" t="s">
        <v>1690</v>
      </c>
      <c r="K381" s="13"/>
      <c r="L381" s="25"/>
      <c r="N381" s="125"/>
      <c r="Z381" s="25"/>
      <c r="AE381" s="25"/>
      <c r="AI381" s="25"/>
      <c r="AJ381" s="11" t="s">
        <v>60</v>
      </c>
      <c r="AK381" s="11" t="s">
        <v>599</v>
      </c>
      <c r="AL381" s="11">
        <v>1</v>
      </c>
      <c r="AM381" s="17" t="s">
        <v>1709</v>
      </c>
      <c r="AN381" s="11" t="s">
        <v>1716</v>
      </c>
      <c r="AO381" s="17" t="s">
        <v>1717</v>
      </c>
      <c r="AP381" s="17" t="s">
        <v>1718</v>
      </c>
      <c r="AQ381" s="11" t="s">
        <v>24</v>
      </c>
      <c r="AR381" s="11" t="s">
        <v>23</v>
      </c>
      <c r="AS381" s="11" t="s">
        <v>1701</v>
      </c>
      <c r="AT381" s="11" t="s">
        <v>22</v>
      </c>
      <c r="AU381" s="84" t="s">
        <v>22</v>
      </c>
      <c r="AV381" s="30" t="s">
        <v>22</v>
      </c>
      <c r="AW381" s="11" t="s">
        <v>22</v>
      </c>
      <c r="AX381" s="11" t="s">
        <v>22</v>
      </c>
      <c r="AY381" s="11" t="s">
        <v>22</v>
      </c>
      <c r="AZ381" s="11" t="s">
        <v>22</v>
      </c>
      <c r="BA381" s="11" t="s">
        <v>22</v>
      </c>
      <c r="BB381" s="11" t="s">
        <v>22</v>
      </c>
      <c r="BC381" s="11">
        <v>42</v>
      </c>
      <c r="BD381" s="15" t="s">
        <v>1704</v>
      </c>
      <c r="BE381" s="11" t="str">
        <f t="shared" si="530"/>
        <v>2.3</v>
      </c>
      <c r="BF381" s="11" t="str">
        <f t="shared" si="531"/>
        <v>0.0001</v>
      </c>
      <c r="BG381" s="11" t="str">
        <f t="shared" si="532"/>
        <v>5.8</v>
      </c>
      <c r="BH381" s="11" t="s">
        <v>22</v>
      </c>
      <c r="BI381" s="25" t="s">
        <v>22</v>
      </c>
      <c r="CD381" s="155"/>
      <c r="CH381" s="155"/>
      <c r="CV381" s="25"/>
      <c r="CW381" s="11" t="s">
        <v>1712</v>
      </c>
      <c r="CZ381" s="25"/>
    </row>
    <row r="382" spans="1:105" s="11" customFormat="1">
      <c r="A382" s="11" t="s">
        <v>1690</v>
      </c>
      <c r="K382" s="13"/>
      <c r="L382" s="25"/>
      <c r="N382" s="125"/>
      <c r="Z382" s="25"/>
      <c r="AE382" s="36"/>
      <c r="AI382" s="25"/>
      <c r="AJ382" s="11" t="s">
        <v>60</v>
      </c>
      <c r="AK382" s="11" t="s">
        <v>600</v>
      </c>
      <c r="AL382" s="11">
        <v>2</v>
      </c>
      <c r="AM382" s="17" t="s">
        <v>1709</v>
      </c>
      <c r="AN382" s="11" t="s">
        <v>1716</v>
      </c>
      <c r="AO382" s="17" t="s">
        <v>1717</v>
      </c>
      <c r="AP382" s="17" t="s">
        <v>1718</v>
      </c>
      <c r="AQ382" s="11" t="s">
        <v>24</v>
      </c>
      <c r="AR382" s="11" t="s">
        <v>23</v>
      </c>
      <c r="AS382" s="11" t="s">
        <v>1701</v>
      </c>
      <c r="AT382" s="11" t="s">
        <v>22</v>
      </c>
      <c r="AU382" s="84" t="s">
        <v>22</v>
      </c>
      <c r="AV382" s="30" t="s">
        <v>22</v>
      </c>
      <c r="AW382" s="11" t="s">
        <v>22</v>
      </c>
      <c r="AX382" s="11" t="s">
        <v>22</v>
      </c>
      <c r="AY382" s="11" t="s">
        <v>22</v>
      </c>
      <c r="AZ382" s="11" t="s">
        <v>22</v>
      </c>
      <c r="BA382" s="11" t="s">
        <v>22</v>
      </c>
      <c r="BB382" s="11" t="s">
        <v>22</v>
      </c>
      <c r="BC382" s="11">
        <v>42</v>
      </c>
      <c r="BD382" s="15" t="s">
        <v>1705</v>
      </c>
      <c r="BE382" s="11" t="str">
        <f t="shared" si="530"/>
        <v>8.9</v>
      </c>
      <c r="BF382" s="11" t="str">
        <f t="shared" si="531"/>
        <v>1.3</v>
      </c>
      <c r="BG382" s="11" t="str">
        <f t="shared" si="532"/>
        <v>19.0</v>
      </c>
      <c r="BH382" s="11" t="s">
        <v>22</v>
      </c>
      <c r="BI382" s="25" t="s">
        <v>22</v>
      </c>
      <c r="CD382" s="155"/>
      <c r="CH382" s="155"/>
      <c r="CV382" s="25"/>
      <c r="CW382" s="11" t="s">
        <v>1721</v>
      </c>
      <c r="CZ382" s="25"/>
    </row>
    <row r="383" spans="1:105" s="11" customFormat="1">
      <c r="A383" s="11" t="s">
        <v>1690</v>
      </c>
      <c r="K383" s="13"/>
      <c r="L383" s="25"/>
      <c r="N383" s="125"/>
      <c r="Z383" s="25"/>
      <c r="AE383" s="36"/>
      <c r="AI383" s="25"/>
      <c r="AJ383" s="11" t="s">
        <v>60</v>
      </c>
      <c r="AK383" s="11" t="s">
        <v>599</v>
      </c>
      <c r="AL383" s="11">
        <v>1</v>
      </c>
      <c r="AM383" s="17" t="s">
        <v>1710</v>
      </c>
      <c r="AN383" s="11" t="s">
        <v>1716</v>
      </c>
      <c r="AO383" s="17" t="s">
        <v>1717</v>
      </c>
      <c r="AP383" s="17" t="s">
        <v>1718</v>
      </c>
      <c r="AQ383" s="11" t="s">
        <v>24</v>
      </c>
      <c r="AR383" s="11" t="s">
        <v>23</v>
      </c>
      <c r="AS383" s="11" t="s">
        <v>1701</v>
      </c>
      <c r="AT383" s="11" t="s">
        <v>22</v>
      </c>
      <c r="AU383" s="84" t="s">
        <v>22</v>
      </c>
      <c r="AV383" s="30" t="s">
        <v>22</v>
      </c>
      <c r="AW383" s="11" t="s">
        <v>22</v>
      </c>
      <c r="AX383" s="11" t="s">
        <v>22</v>
      </c>
      <c r="AY383" s="11" t="s">
        <v>22</v>
      </c>
      <c r="AZ383" s="11" t="s">
        <v>22</v>
      </c>
      <c r="BA383" s="11" t="s">
        <v>22</v>
      </c>
      <c r="BB383" s="11" t="s">
        <v>22</v>
      </c>
      <c r="BC383" s="11">
        <v>38</v>
      </c>
      <c r="BD383" s="15" t="s">
        <v>1706</v>
      </c>
      <c r="BE383" s="11" t="str">
        <f t="shared" si="530"/>
        <v>0.0001</v>
      </c>
      <c r="BF383" s="11" t="str">
        <f t="shared" si="531"/>
        <v>0.0001</v>
      </c>
      <c r="BG383" s="11" t="str">
        <f t="shared" si="532"/>
        <v>0.03</v>
      </c>
      <c r="BH383" s="11" t="s">
        <v>22</v>
      </c>
      <c r="BI383" s="25" t="s">
        <v>22</v>
      </c>
      <c r="CD383" s="155"/>
      <c r="CH383" s="155"/>
      <c r="CV383" s="25"/>
      <c r="CW383" s="11" t="s">
        <v>1723</v>
      </c>
      <c r="CZ383" s="25"/>
    </row>
    <row r="384" spans="1:105" s="11" customFormat="1">
      <c r="A384" s="11" t="s">
        <v>1690</v>
      </c>
      <c r="K384" s="13"/>
      <c r="L384" s="25"/>
      <c r="N384" s="125"/>
      <c r="Z384" s="25"/>
      <c r="AE384" s="36"/>
      <c r="AI384" s="25"/>
      <c r="AJ384" s="11" t="s">
        <v>60</v>
      </c>
      <c r="AK384" s="11" t="s">
        <v>600</v>
      </c>
      <c r="AL384" s="11">
        <v>2</v>
      </c>
      <c r="AM384" s="17" t="s">
        <v>1710</v>
      </c>
      <c r="AN384" s="11" t="s">
        <v>1716</v>
      </c>
      <c r="AO384" s="17" t="s">
        <v>1717</v>
      </c>
      <c r="AP384" s="17" t="s">
        <v>1718</v>
      </c>
      <c r="AQ384" s="11" t="s">
        <v>24</v>
      </c>
      <c r="AR384" s="11" t="s">
        <v>23</v>
      </c>
      <c r="AS384" s="11" t="s">
        <v>1701</v>
      </c>
      <c r="AT384" s="11" t="s">
        <v>22</v>
      </c>
      <c r="AU384" s="84" t="s">
        <v>22</v>
      </c>
      <c r="AV384" s="11" t="s">
        <v>22</v>
      </c>
      <c r="AW384" s="11" t="s">
        <v>22</v>
      </c>
      <c r="AX384" s="11" t="s">
        <v>22</v>
      </c>
      <c r="AY384" s="11" t="s">
        <v>22</v>
      </c>
      <c r="AZ384" s="11" t="s">
        <v>22</v>
      </c>
      <c r="BA384" s="11" t="s">
        <v>22</v>
      </c>
      <c r="BB384" s="11" t="s">
        <v>22</v>
      </c>
      <c r="BC384" s="11">
        <v>38</v>
      </c>
      <c r="BD384" s="15" t="s">
        <v>1707</v>
      </c>
      <c r="BE384" s="11" t="str">
        <f t="shared" si="530"/>
        <v>0.0001</v>
      </c>
      <c r="BF384" s="11" t="str">
        <f t="shared" si="531"/>
        <v>0.0001</v>
      </c>
      <c r="BG384" s="11" t="str">
        <f t="shared" si="532"/>
        <v>0.07</v>
      </c>
      <c r="BH384" s="11" t="s">
        <v>22</v>
      </c>
      <c r="BI384" s="25" t="s">
        <v>22</v>
      </c>
      <c r="CD384" s="155"/>
      <c r="CH384" s="155"/>
      <c r="CV384" s="25"/>
      <c r="CZ384" s="25"/>
    </row>
    <row r="385" spans="1:105" s="11" customFormat="1">
      <c r="A385" s="11" t="s">
        <v>1690</v>
      </c>
      <c r="K385" s="13"/>
      <c r="L385" s="25"/>
      <c r="N385" s="125"/>
      <c r="Z385" s="25"/>
      <c r="AE385" s="36"/>
      <c r="AI385" s="25"/>
      <c r="AJ385" s="11" t="s">
        <v>60</v>
      </c>
      <c r="AK385" s="11" t="s">
        <v>600</v>
      </c>
      <c r="AL385" s="11">
        <v>1</v>
      </c>
      <c r="AM385" s="11" t="s">
        <v>1509</v>
      </c>
      <c r="AN385" s="11" t="s">
        <v>557</v>
      </c>
      <c r="AO385" s="11" t="s">
        <v>576</v>
      </c>
      <c r="AP385" s="11" t="s">
        <v>576</v>
      </c>
      <c r="AQ385" s="11" t="s">
        <v>24</v>
      </c>
      <c r="AR385" s="11" t="s">
        <v>23</v>
      </c>
      <c r="AS385" s="11" t="s">
        <v>1714</v>
      </c>
      <c r="AT385" s="11" t="s">
        <v>22</v>
      </c>
      <c r="AU385" s="84" t="s">
        <v>22</v>
      </c>
      <c r="AV385" s="30" t="s">
        <v>22</v>
      </c>
      <c r="AW385" s="11" t="s">
        <v>22</v>
      </c>
      <c r="AX385" s="11" t="s">
        <v>22</v>
      </c>
      <c r="AY385" s="11" t="s">
        <v>22</v>
      </c>
      <c r="AZ385" s="11" t="s">
        <v>22</v>
      </c>
      <c r="BA385" s="11" t="s">
        <v>22</v>
      </c>
      <c r="BB385" s="11" t="s">
        <v>22</v>
      </c>
      <c r="BC385" s="11">
        <v>34</v>
      </c>
      <c r="BD385" s="15" t="s">
        <v>1715</v>
      </c>
      <c r="BE385" s="11" t="str">
        <f t="shared" ref="BE385:BE386" si="533">LEFT(BD385,FIND(" ", BD385)-1)</f>
        <v>0.10</v>
      </c>
      <c r="BF385" s="11" t="str">
        <f t="shared" ref="BF385:BF386" si="534">MID(LEFT(BD385,FIND("–",BD385)-1),FIND("(",BD385)+1,LEN(BD385))</f>
        <v>0.07</v>
      </c>
      <c r="BG385" s="11" t="str">
        <f t="shared" ref="BG385:BG386" si="535">MID(LEFT(BD385,FIND(")",BD385)-1),FIND("–",BD385)+1,LEN(BD385))</f>
        <v>0.13</v>
      </c>
      <c r="BH385" s="11" t="s">
        <v>22</v>
      </c>
      <c r="BI385" s="25" t="s">
        <v>22</v>
      </c>
      <c r="CD385" s="155"/>
      <c r="CH385" s="155"/>
      <c r="CV385" s="25"/>
      <c r="CZ385" s="25"/>
    </row>
    <row r="386" spans="1:105" s="11" customFormat="1">
      <c r="A386" s="11" t="s">
        <v>1690</v>
      </c>
      <c r="K386" s="13"/>
      <c r="L386" s="25"/>
      <c r="N386" s="125"/>
      <c r="Z386" s="25"/>
      <c r="AE386" s="36"/>
      <c r="AI386" s="25"/>
      <c r="AJ386" s="11" t="s">
        <v>60</v>
      </c>
      <c r="AK386" s="11" t="s">
        <v>600</v>
      </c>
      <c r="AL386" s="11">
        <v>2</v>
      </c>
      <c r="AM386" s="11" t="s">
        <v>1713</v>
      </c>
      <c r="AN386" s="11" t="s">
        <v>557</v>
      </c>
      <c r="AO386" s="11" t="s">
        <v>576</v>
      </c>
      <c r="AP386" s="11" t="s">
        <v>576</v>
      </c>
      <c r="AQ386" s="11" t="s">
        <v>24</v>
      </c>
      <c r="AR386" s="11" t="s">
        <v>23</v>
      </c>
      <c r="AS386" s="11" t="s">
        <v>1714</v>
      </c>
      <c r="AT386" s="11" t="s">
        <v>22</v>
      </c>
      <c r="AU386" s="84" t="s">
        <v>22</v>
      </c>
      <c r="AV386" s="11" t="s">
        <v>22</v>
      </c>
      <c r="AW386" s="11" t="s">
        <v>22</v>
      </c>
      <c r="AX386" s="11" t="s">
        <v>22</v>
      </c>
      <c r="AY386" s="11" t="s">
        <v>22</v>
      </c>
      <c r="AZ386" s="11" t="s">
        <v>22</v>
      </c>
      <c r="BA386" s="11" t="s">
        <v>22</v>
      </c>
      <c r="BB386" s="11" t="s">
        <v>22</v>
      </c>
      <c r="BC386" s="11">
        <v>34</v>
      </c>
      <c r="BD386" s="15" t="s">
        <v>162</v>
      </c>
      <c r="BE386" s="11" t="str">
        <f t="shared" si="533"/>
        <v>0.02</v>
      </c>
      <c r="BF386" s="11" t="str">
        <f t="shared" si="534"/>
        <v>0.01</v>
      </c>
      <c r="BG386" s="11" t="str">
        <f t="shared" si="535"/>
        <v>0.03</v>
      </c>
      <c r="BH386" s="11" t="s">
        <v>22</v>
      </c>
      <c r="BI386" s="25" t="s">
        <v>22</v>
      </c>
      <c r="CD386" s="155"/>
      <c r="CH386" s="155"/>
      <c r="CV386" s="25"/>
      <c r="CZ386" s="25"/>
    </row>
    <row r="387" spans="1:105" s="44" customFormat="1">
      <c r="L387" s="45"/>
      <c r="N387" s="127"/>
      <c r="Z387" s="64"/>
      <c r="AE387" s="45"/>
      <c r="AI387" s="45"/>
      <c r="AU387" s="85"/>
      <c r="BI387" s="45"/>
      <c r="CD387" s="157"/>
      <c r="CH387" s="157"/>
      <c r="CV387" s="45"/>
      <c r="CZ387" s="45"/>
    </row>
    <row r="388" spans="1:105" s="112" customFormat="1" ht="16" customHeight="1">
      <c r="A388" s="112" t="s">
        <v>1724</v>
      </c>
      <c r="B388" s="112" t="s">
        <v>119</v>
      </c>
      <c r="C388" s="112" t="s">
        <v>1688</v>
      </c>
      <c r="D388" s="112" t="s">
        <v>1729</v>
      </c>
      <c r="E388" s="112" t="s">
        <v>9</v>
      </c>
      <c r="F388" s="112" t="s">
        <v>9</v>
      </c>
      <c r="G388" s="112" t="s">
        <v>8</v>
      </c>
      <c r="H388" s="114" t="s">
        <v>108</v>
      </c>
      <c r="I388" s="112" t="s">
        <v>1725</v>
      </c>
      <c r="J388" s="114" t="s">
        <v>1726</v>
      </c>
      <c r="K388" s="112" t="s">
        <v>1727</v>
      </c>
      <c r="L388" s="115">
        <v>44182</v>
      </c>
      <c r="M388" s="112" t="s">
        <v>122</v>
      </c>
      <c r="N388" s="130">
        <v>43944</v>
      </c>
      <c r="O388" s="112" t="s">
        <v>24</v>
      </c>
      <c r="P388" s="112" t="s">
        <v>24</v>
      </c>
      <c r="Q388" s="112" t="s">
        <v>155</v>
      </c>
      <c r="R388" s="112" t="s">
        <v>73</v>
      </c>
      <c r="S388" s="112" t="s">
        <v>48</v>
      </c>
      <c r="T388" s="112" t="s">
        <v>23</v>
      </c>
      <c r="U388" s="112" t="s">
        <v>23</v>
      </c>
      <c r="V388" s="112" t="s">
        <v>1730</v>
      </c>
      <c r="W388" s="112" t="s">
        <v>24</v>
      </c>
      <c r="X388" s="112" t="s">
        <v>135</v>
      </c>
      <c r="Y388" s="112" t="s">
        <v>1728</v>
      </c>
      <c r="Z388" s="113" t="s">
        <v>1731</v>
      </c>
      <c r="AA388" s="112" t="s">
        <v>126</v>
      </c>
      <c r="AB388" s="112" t="s">
        <v>1732</v>
      </c>
      <c r="AC388" s="112" t="s">
        <v>127</v>
      </c>
      <c r="AD388" s="112" t="s">
        <v>1733</v>
      </c>
      <c r="AE388" s="185" t="s">
        <v>1734</v>
      </c>
      <c r="AF388" s="112" t="s">
        <v>137</v>
      </c>
      <c r="AG388" s="112" t="s">
        <v>1735</v>
      </c>
      <c r="AH388" s="193" t="s">
        <v>1736</v>
      </c>
      <c r="AI388" s="119" t="s">
        <v>22</v>
      </c>
      <c r="AJ388" s="112" t="s">
        <v>27</v>
      </c>
      <c r="AK388" s="112" t="s">
        <v>1739</v>
      </c>
      <c r="AL388" s="112">
        <v>1</v>
      </c>
      <c r="AM388" s="112" t="s">
        <v>432</v>
      </c>
      <c r="AN388" s="112" t="s">
        <v>1737</v>
      </c>
      <c r="AO388" s="112" t="s">
        <v>1746</v>
      </c>
      <c r="AP388" s="191" t="s">
        <v>1747</v>
      </c>
      <c r="AQ388" s="112" t="s">
        <v>24</v>
      </c>
      <c r="AR388" s="112" t="s">
        <v>23</v>
      </c>
      <c r="AS388" s="112" t="s">
        <v>1745</v>
      </c>
      <c r="AT388" s="112" t="s">
        <v>22</v>
      </c>
      <c r="AU388" s="194" t="s">
        <v>22</v>
      </c>
      <c r="AV388" s="195" t="s">
        <v>22</v>
      </c>
      <c r="AW388" s="112" t="s">
        <v>22</v>
      </c>
      <c r="AX388" s="112">
        <v>10</v>
      </c>
      <c r="AY388" s="105" t="s">
        <v>1774</v>
      </c>
      <c r="AZ388" s="112" t="str">
        <f t="shared" ref="AZ388" si="536">LEFT(AY388,FIND(" ", AY388)-1)</f>
        <v>66</v>
      </c>
      <c r="BA388" s="112" t="str">
        <f t="shared" ref="BA388" si="537">MID(LEFT(AY388,FIND("–",AY388)-1),FIND("(",AY388)+1,LEN(AY388))</f>
        <v>24</v>
      </c>
      <c r="BB388" s="112" t="str">
        <f t="shared" ref="BB388" si="538">MID(LEFT(AY388,FIND(")",AY388)-1),FIND("–",AY388)+1,LEN(AY388))</f>
        <v>107</v>
      </c>
      <c r="BC388" s="112">
        <v>10</v>
      </c>
      <c r="BD388" s="105" t="s">
        <v>1773</v>
      </c>
      <c r="BE388" s="112" t="str">
        <f t="shared" ref="BE388:BE402" si="539">LEFT(BD388,FIND(" ", BD388)-1)</f>
        <v>61</v>
      </c>
      <c r="BF388" s="112" t="str">
        <f t="shared" ref="BF388:BF402" si="540">MID(LEFT(BD388,FIND("–",BD388)-1),FIND("(",BD388)+1,LEN(BD388))</f>
        <v>20</v>
      </c>
      <c r="BG388" s="112" t="str">
        <f t="shared" ref="BG388:BG402" si="541">MID(LEFT(BD388,FIND(")",BD388)-1),FIND("–",BD388)+1,LEN(BD388))</f>
        <v>70</v>
      </c>
      <c r="BH388" s="112" t="s">
        <v>22</v>
      </c>
      <c r="BI388" s="113" t="s">
        <v>1769</v>
      </c>
      <c r="BJ388" s="112" t="s">
        <v>26</v>
      </c>
      <c r="BK388" s="112" t="s">
        <v>22</v>
      </c>
      <c r="BL388" s="112" t="s">
        <v>22</v>
      </c>
      <c r="BM388" s="112" t="s">
        <v>22</v>
      </c>
      <c r="BN388" s="112" t="s">
        <v>22</v>
      </c>
      <c r="BO388" s="112" t="s">
        <v>22</v>
      </c>
      <c r="BP388" s="112" t="s">
        <v>22</v>
      </c>
      <c r="BQ388" s="112" t="s">
        <v>22</v>
      </c>
      <c r="BR388" s="112" t="s">
        <v>22</v>
      </c>
      <c r="BS388" s="112" t="s">
        <v>22</v>
      </c>
      <c r="BT388" s="112" t="s">
        <v>22</v>
      </c>
      <c r="BU388" s="112" t="s">
        <v>22</v>
      </c>
      <c r="BV388" s="112" t="s">
        <v>22</v>
      </c>
      <c r="BW388" s="112" t="s">
        <v>22</v>
      </c>
      <c r="BX388" s="112" t="s">
        <v>22</v>
      </c>
      <c r="BY388" s="112" t="s">
        <v>22</v>
      </c>
      <c r="BZ388" s="112" t="s">
        <v>22</v>
      </c>
      <c r="CA388" s="112" t="s">
        <v>22</v>
      </c>
      <c r="CB388" s="112" t="s">
        <v>22</v>
      </c>
      <c r="CC388" s="112" t="s">
        <v>22</v>
      </c>
      <c r="CD388" s="175" t="s">
        <v>22</v>
      </c>
      <c r="CE388" s="112" t="s">
        <v>22</v>
      </c>
      <c r="CF388" s="112" t="s">
        <v>22</v>
      </c>
      <c r="CG388" s="112" t="s">
        <v>22</v>
      </c>
      <c r="CH388" s="175" t="s">
        <v>26</v>
      </c>
      <c r="CI388" s="112" t="s">
        <v>22</v>
      </c>
      <c r="CJ388" s="112" t="s">
        <v>22</v>
      </c>
      <c r="CK388" s="112" t="s">
        <v>22</v>
      </c>
      <c r="CL388" s="112" t="s">
        <v>22</v>
      </c>
      <c r="CM388" s="112" t="s">
        <v>22</v>
      </c>
      <c r="CN388" s="112" t="s">
        <v>22</v>
      </c>
      <c r="CO388" s="112" t="s">
        <v>22</v>
      </c>
      <c r="CP388" s="112" t="s">
        <v>22</v>
      </c>
      <c r="CQ388" s="112" t="s">
        <v>22</v>
      </c>
      <c r="CR388" s="112" t="s">
        <v>22</v>
      </c>
      <c r="CS388" s="112" t="s">
        <v>22</v>
      </c>
      <c r="CT388" s="112" t="s">
        <v>22</v>
      </c>
      <c r="CU388" s="112" t="s">
        <v>22</v>
      </c>
      <c r="CV388" s="113" t="s">
        <v>22</v>
      </c>
      <c r="CW388" s="112" t="s">
        <v>1743</v>
      </c>
      <c r="CX388" s="112" t="s">
        <v>1772</v>
      </c>
      <c r="CY388" s="112" t="s">
        <v>1158</v>
      </c>
      <c r="CZ388" s="113" t="s">
        <v>1262</v>
      </c>
      <c r="DA388" s="112" t="s">
        <v>68</v>
      </c>
    </row>
    <row r="389" spans="1:105" s="109" customFormat="1" ht="16" customHeight="1">
      <c r="A389" s="109" t="s">
        <v>1724</v>
      </c>
      <c r="K389" s="171"/>
      <c r="L389" s="110"/>
      <c r="N389" s="131"/>
      <c r="Z389" s="110"/>
      <c r="AE389" s="169"/>
      <c r="AI389" s="110"/>
      <c r="AJ389" s="109" t="s">
        <v>27</v>
      </c>
      <c r="AK389" s="109" t="s">
        <v>1742</v>
      </c>
      <c r="AL389" s="109">
        <v>2</v>
      </c>
      <c r="AM389" s="109" t="s">
        <v>432</v>
      </c>
      <c r="AN389" s="109" t="s">
        <v>1737</v>
      </c>
      <c r="AO389" s="109" t="s">
        <v>1746</v>
      </c>
      <c r="AP389" s="170" t="s">
        <v>1747</v>
      </c>
      <c r="AQ389" s="109" t="s">
        <v>24</v>
      </c>
      <c r="AR389" s="109" t="s">
        <v>23</v>
      </c>
      <c r="AS389" s="109" t="s">
        <v>1745</v>
      </c>
      <c r="AT389" s="109" t="s">
        <v>22</v>
      </c>
      <c r="AU389" s="172" t="s">
        <v>22</v>
      </c>
      <c r="AV389" s="177" t="s">
        <v>22</v>
      </c>
      <c r="AW389" s="109" t="s">
        <v>22</v>
      </c>
      <c r="AX389" s="109">
        <v>10</v>
      </c>
      <c r="AY389" s="15" t="s">
        <v>1775</v>
      </c>
      <c r="AZ389" s="109" t="str">
        <f t="shared" ref="AZ389" si="542">LEFT(AY389,FIND(" ", AY389)-1)</f>
        <v>62</v>
      </c>
      <c r="BA389" s="109" t="str">
        <f t="shared" ref="BA389" si="543">MID(LEFT(AY389,FIND("–",AY389)-1),FIND("(",AY389)+1,LEN(AY389))</f>
        <v>40</v>
      </c>
      <c r="BB389" s="109" t="str">
        <f t="shared" ref="BB389" si="544">MID(LEFT(AY389,FIND(")",AY389)-1),FIND("–",AY389)+1,LEN(AY389))</f>
        <v>190</v>
      </c>
      <c r="BC389" s="109">
        <v>10</v>
      </c>
      <c r="BD389" s="15" t="s">
        <v>1744</v>
      </c>
      <c r="BE389" s="109" t="str">
        <f t="shared" si="539"/>
        <v>32,519</v>
      </c>
      <c r="BF389" s="109" t="str">
        <f t="shared" si="540"/>
        <v>20,225</v>
      </c>
      <c r="BG389" s="109" t="str">
        <f t="shared" si="541"/>
        <v>39,315</v>
      </c>
      <c r="BH389" s="109" t="s">
        <v>22</v>
      </c>
      <c r="BI389" s="110" t="s">
        <v>22</v>
      </c>
      <c r="CD389" s="160"/>
      <c r="CH389" s="160"/>
      <c r="CV389" s="110"/>
      <c r="CW389" s="109" t="s">
        <v>1768</v>
      </c>
      <c r="CZ389" s="110"/>
    </row>
    <row r="390" spans="1:105" s="109" customFormat="1" ht="16" customHeight="1">
      <c r="A390" s="109" t="s">
        <v>1724</v>
      </c>
      <c r="K390" s="171"/>
      <c r="L390" s="110"/>
      <c r="N390" s="131"/>
      <c r="Z390" s="110"/>
      <c r="AE390" s="169"/>
      <c r="AI390" s="110"/>
      <c r="AJ390" s="109" t="s">
        <v>27</v>
      </c>
      <c r="AK390" s="109" t="s">
        <v>1740</v>
      </c>
      <c r="AL390" s="109">
        <v>3</v>
      </c>
      <c r="AM390" s="109" t="s">
        <v>432</v>
      </c>
      <c r="AN390" s="109" t="s">
        <v>1737</v>
      </c>
      <c r="AO390" s="109" t="s">
        <v>1746</v>
      </c>
      <c r="AP390" s="170" t="s">
        <v>1747</v>
      </c>
      <c r="AQ390" s="109" t="s">
        <v>24</v>
      </c>
      <c r="AR390" s="109" t="s">
        <v>23</v>
      </c>
      <c r="AS390" s="109" t="s">
        <v>1745</v>
      </c>
      <c r="AT390" s="109" t="s">
        <v>22</v>
      </c>
      <c r="AU390" s="172" t="s">
        <v>22</v>
      </c>
      <c r="AV390" s="177" t="s">
        <v>22</v>
      </c>
      <c r="AW390" s="109" t="s">
        <v>22</v>
      </c>
      <c r="AX390" s="109">
        <v>20</v>
      </c>
      <c r="AY390" s="58" t="s">
        <v>1748</v>
      </c>
      <c r="AZ390" s="109" t="str">
        <f t="shared" ref="AZ390" si="545">LEFT(AY390,FIND(" ", AY390)-1)</f>
        <v>84</v>
      </c>
      <c r="BA390" s="109" t="str">
        <f t="shared" ref="BA390" si="546">MID(LEFT(AY390,FIND("–",AY390)-1),FIND("(",AY390)+1,LEN(AY390))</f>
        <v>22</v>
      </c>
      <c r="BB390" s="109" t="str">
        <f t="shared" ref="BB390" si="547">MID(LEFT(AY390,FIND(")",AY390)-1),FIND("–",AY390)+1,LEN(AY390))</f>
        <v>178</v>
      </c>
      <c r="BC390" s="109">
        <v>19</v>
      </c>
      <c r="BD390" s="58" t="s">
        <v>1750</v>
      </c>
      <c r="BE390" s="109" t="str">
        <f t="shared" si="539"/>
        <v>41,927</v>
      </c>
      <c r="BF390" s="109" t="str">
        <f t="shared" si="540"/>
        <v>21,197</v>
      </c>
      <c r="BG390" s="109" t="str">
        <f t="shared" si="541"/>
        <v>85,118</v>
      </c>
      <c r="BH390" s="109" t="s">
        <v>22</v>
      </c>
      <c r="BI390" s="110" t="s">
        <v>22</v>
      </c>
      <c r="CD390" s="160"/>
      <c r="CH390" s="160"/>
      <c r="CV390" s="110"/>
      <c r="CW390" s="109" t="s">
        <v>1770</v>
      </c>
      <c r="CZ390" s="110"/>
    </row>
    <row r="391" spans="1:105" s="109" customFormat="1" ht="16" customHeight="1">
      <c r="A391" s="109" t="s">
        <v>1724</v>
      </c>
      <c r="K391" s="171"/>
      <c r="L391" s="110"/>
      <c r="N391" s="131"/>
      <c r="Z391" s="110"/>
      <c r="AE391" s="169"/>
      <c r="AI391" s="110"/>
      <c r="AJ391" s="109" t="s">
        <v>27</v>
      </c>
      <c r="AK391" s="109" t="s">
        <v>1741</v>
      </c>
      <c r="AL391" s="109">
        <v>4</v>
      </c>
      <c r="AM391" s="109" t="s">
        <v>432</v>
      </c>
      <c r="AN391" s="109" t="s">
        <v>1737</v>
      </c>
      <c r="AO391" s="109" t="s">
        <v>1746</v>
      </c>
      <c r="AP391" s="170" t="s">
        <v>1747</v>
      </c>
      <c r="AQ391" s="109" t="s">
        <v>24</v>
      </c>
      <c r="AR391" s="109" t="s">
        <v>23</v>
      </c>
      <c r="AS391" s="109" t="s">
        <v>1745</v>
      </c>
      <c r="AT391" s="109" t="s">
        <v>22</v>
      </c>
      <c r="AU391" s="172" t="s">
        <v>22</v>
      </c>
      <c r="AV391" s="177" t="s">
        <v>22</v>
      </c>
      <c r="AW391" s="109" t="s">
        <v>22</v>
      </c>
      <c r="AX391" s="109">
        <v>32</v>
      </c>
      <c r="AY391" s="58" t="s">
        <v>1749</v>
      </c>
      <c r="AZ391" s="109" t="str">
        <f t="shared" ref="AZ391:AZ394" si="548">LEFT(AY391,FIND(" ", AY391)-1)</f>
        <v>45</v>
      </c>
      <c r="BA391" s="109" t="str">
        <f t="shared" ref="BA391:BA394" si="549">MID(LEFT(AY391,FIND("–",AY391)-1),FIND("(",AY391)+1,LEN(AY391))</f>
        <v>31</v>
      </c>
      <c r="BB391" s="109" t="str">
        <f t="shared" ref="BB391:BB394" si="550">MID(LEFT(AY391,FIND(")",AY391)-1),FIND("–",AY391)+1,LEN(AY391))</f>
        <v>87</v>
      </c>
      <c r="BC391" s="109">
        <v>31</v>
      </c>
      <c r="BD391" s="58" t="s">
        <v>1751</v>
      </c>
      <c r="BE391" s="109" t="str">
        <f t="shared" si="539"/>
        <v>17,965</v>
      </c>
      <c r="BF391" s="109" t="str">
        <f t="shared" si="540"/>
        <v>11,238</v>
      </c>
      <c r="BG391" s="109" t="str">
        <f t="shared" si="541"/>
        <v>47,038</v>
      </c>
      <c r="BH391" s="109" t="s">
        <v>22</v>
      </c>
      <c r="BI391" s="110" t="s">
        <v>22</v>
      </c>
      <c r="CD391" s="160"/>
      <c r="CH391" s="160"/>
      <c r="CV391" s="110"/>
      <c r="CW391" s="109" t="s">
        <v>1771</v>
      </c>
      <c r="CZ391" s="110"/>
    </row>
    <row r="392" spans="1:105" s="109" customFormat="1">
      <c r="A392" s="109" t="s">
        <v>1724</v>
      </c>
      <c r="K392" s="171"/>
      <c r="L392" s="110"/>
      <c r="N392" s="131"/>
      <c r="Z392" s="110"/>
      <c r="AE392" s="110"/>
      <c r="AI392" s="110"/>
      <c r="AJ392" s="109" t="s">
        <v>27</v>
      </c>
      <c r="AK392" s="109" t="s">
        <v>1739</v>
      </c>
      <c r="AL392" s="109">
        <v>1</v>
      </c>
      <c r="AM392" s="170" t="s">
        <v>344</v>
      </c>
      <c r="AN392" s="109" t="s">
        <v>1776</v>
      </c>
      <c r="AO392" s="109" t="s">
        <v>1757</v>
      </c>
      <c r="AP392" s="170" t="s">
        <v>87</v>
      </c>
      <c r="AQ392" s="109" t="s">
        <v>23</v>
      </c>
      <c r="AR392" s="109" t="s">
        <v>23</v>
      </c>
      <c r="AS392" s="109" t="s">
        <v>1738</v>
      </c>
      <c r="AT392" s="109" t="s">
        <v>22</v>
      </c>
      <c r="AU392" s="172" t="s">
        <v>22</v>
      </c>
      <c r="AV392" s="177" t="s">
        <v>22</v>
      </c>
      <c r="AW392" s="109" t="s">
        <v>22</v>
      </c>
      <c r="AX392" s="109">
        <v>10</v>
      </c>
      <c r="AY392" s="58" t="s">
        <v>481</v>
      </c>
      <c r="AZ392" s="109" t="str">
        <f t="shared" si="548"/>
        <v>5</v>
      </c>
      <c r="BA392" s="109" t="str">
        <f t="shared" si="549"/>
        <v>5</v>
      </c>
      <c r="BB392" s="109" t="str">
        <f t="shared" si="550"/>
        <v>5</v>
      </c>
      <c r="BC392" s="109">
        <v>10</v>
      </c>
      <c r="BD392" s="58" t="s">
        <v>481</v>
      </c>
      <c r="BE392" s="109" t="str">
        <f t="shared" si="539"/>
        <v>5</v>
      </c>
      <c r="BF392" s="109" t="str">
        <f t="shared" si="540"/>
        <v>5</v>
      </c>
      <c r="BG392" s="109" t="str">
        <f t="shared" si="541"/>
        <v>5</v>
      </c>
      <c r="BH392" s="109" t="s">
        <v>22</v>
      </c>
      <c r="BI392" s="110" t="s">
        <v>22</v>
      </c>
      <c r="CD392" s="160"/>
      <c r="CH392" s="160"/>
      <c r="CV392" s="110"/>
      <c r="CZ392" s="110"/>
    </row>
    <row r="393" spans="1:105" s="109" customFormat="1">
      <c r="A393" s="109" t="s">
        <v>1724</v>
      </c>
      <c r="K393" s="171"/>
      <c r="L393" s="110"/>
      <c r="N393" s="131"/>
      <c r="Z393" s="110"/>
      <c r="AE393" s="169"/>
      <c r="AI393" s="110"/>
      <c r="AJ393" s="109" t="s">
        <v>27</v>
      </c>
      <c r="AK393" s="109" t="s">
        <v>1742</v>
      </c>
      <c r="AL393" s="109">
        <v>2</v>
      </c>
      <c r="AM393" s="170" t="s">
        <v>344</v>
      </c>
      <c r="AN393" s="109" t="s">
        <v>1776</v>
      </c>
      <c r="AO393" s="109" t="s">
        <v>1757</v>
      </c>
      <c r="AP393" s="170" t="s">
        <v>87</v>
      </c>
      <c r="AQ393" s="109" t="s">
        <v>23</v>
      </c>
      <c r="AR393" s="109" t="s">
        <v>23</v>
      </c>
      <c r="AS393" s="109" t="s">
        <v>1738</v>
      </c>
      <c r="AT393" s="109" t="s">
        <v>22</v>
      </c>
      <c r="AU393" s="172" t="s">
        <v>22</v>
      </c>
      <c r="AV393" s="177" t="s">
        <v>22</v>
      </c>
      <c r="AW393" s="109" t="s">
        <v>22</v>
      </c>
      <c r="AX393" s="109">
        <v>10</v>
      </c>
      <c r="AY393" s="58" t="s">
        <v>481</v>
      </c>
      <c r="AZ393" s="109" t="str">
        <f t="shared" si="548"/>
        <v>5</v>
      </c>
      <c r="BA393" s="109" t="str">
        <f t="shared" si="549"/>
        <v>5</v>
      </c>
      <c r="BB393" s="109" t="str">
        <f t="shared" si="550"/>
        <v>5</v>
      </c>
      <c r="BC393" s="109">
        <v>10</v>
      </c>
      <c r="BD393" s="58" t="s">
        <v>1766</v>
      </c>
      <c r="BE393" s="109" t="str">
        <f t="shared" si="539"/>
        <v>274</v>
      </c>
      <c r="BF393" s="109" t="str">
        <f t="shared" si="540"/>
        <v>232</v>
      </c>
      <c r="BG393" s="109" t="str">
        <f t="shared" si="541"/>
        <v>542</v>
      </c>
      <c r="BH393" s="109" t="s">
        <v>22</v>
      </c>
      <c r="BI393" s="110" t="s">
        <v>22</v>
      </c>
      <c r="CD393" s="160"/>
      <c r="CH393" s="160"/>
      <c r="CV393" s="110"/>
      <c r="CZ393" s="110"/>
    </row>
    <row r="394" spans="1:105" s="109" customFormat="1">
      <c r="A394" s="109" t="s">
        <v>1724</v>
      </c>
      <c r="K394" s="171"/>
      <c r="L394" s="110"/>
      <c r="N394" s="131"/>
      <c r="Z394" s="110"/>
      <c r="AE394" s="169"/>
      <c r="AI394" s="110"/>
      <c r="AJ394" s="109" t="s">
        <v>27</v>
      </c>
      <c r="AK394" s="109" t="s">
        <v>1740</v>
      </c>
      <c r="AL394" s="109">
        <v>3</v>
      </c>
      <c r="AM394" s="170" t="s">
        <v>344</v>
      </c>
      <c r="AN394" s="109" t="s">
        <v>1776</v>
      </c>
      <c r="AO394" s="109" t="s">
        <v>1757</v>
      </c>
      <c r="AP394" s="170" t="s">
        <v>87</v>
      </c>
      <c r="AQ394" s="109" t="s">
        <v>23</v>
      </c>
      <c r="AR394" s="109" t="s">
        <v>23</v>
      </c>
      <c r="AS394" s="109" t="s">
        <v>1738</v>
      </c>
      <c r="AT394" s="109" t="s">
        <v>22</v>
      </c>
      <c r="AU394" s="172" t="s">
        <v>22</v>
      </c>
      <c r="AV394" s="177" t="s">
        <v>22</v>
      </c>
      <c r="AW394" s="109" t="s">
        <v>22</v>
      </c>
      <c r="AX394" s="109">
        <v>19</v>
      </c>
      <c r="AY394" s="58" t="s">
        <v>481</v>
      </c>
      <c r="AZ394" s="109" t="str">
        <f t="shared" si="548"/>
        <v>5</v>
      </c>
      <c r="BA394" s="109" t="str">
        <f t="shared" si="549"/>
        <v>5</v>
      </c>
      <c r="BB394" s="109" t="str">
        <f t="shared" si="550"/>
        <v>5</v>
      </c>
      <c r="BC394" s="109">
        <v>19</v>
      </c>
      <c r="BD394" s="58" t="s">
        <v>1752</v>
      </c>
      <c r="BE394" s="109" t="str">
        <f t="shared" si="539"/>
        <v>395</v>
      </c>
      <c r="BF394" s="109" t="str">
        <f t="shared" si="540"/>
        <v>259</v>
      </c>
      <c r="BG394" s="109" t="str">
        <f t="shared" si="541"/>
        <v>640</v>
      </c>
      <c r="BH394" s="109" t="s">
        <v>22</v>
      </c>
      <c r="BI394" s="110" t="s">
        <v>22</v>
      </c>
      <c r="CD394" s="160"/>
      <c r="CH394" s="160"/>
      <c r="CV394" s="110"/>
      <c r="CZ394" s="110"/>
    </row>
    <row r="395" spans="1:105" s="109" customFormat="1">
      <c r="A395" s="109" t="s">
        <v>1724</v>
      </c>
      <c r="K395" s="171"/>
      <c r="L395" s="110"/>
      <c r="N395" s="131"/>
      <c r="Z395" s="110"/>
      <c r="AE395" s="169"/>
      <c r="AI395" s="110"/>
      <c r="AJ395" s="109" t="s">
        <v>27</v>
      </c>
      <c r="AK395" s="109" t="s">
        <v>1741</v>
      </c>
      <c r="AL395" s="109">
        <v>4</v>
      </c>
      <c r="AM395" s="170" t="s">
        <v>344</v>
      </c>
      <c r="AN395" s="109" t="s">
        <v>1776</v>
      </c>
      <c r="AO395" s="109" t="s">
        <v>1757</v>
      </c>
      <c r="AP395" s="170" t="s">
        <v>87</v>
      </c>
      <c r="AQ395" s="109" t="s">
        <v>23</v>
      </c>
      <c r="AR395" s="109" t="s">
        <v>23</v>
      </c>
      <c r="AS395" s="109" t="s">
        <v>1738</v>
      </c>
      <c r="AT395" s="109" t="s">
        <v>22</v>
      </c>
      <c r="AU395" s="172" t="s">
        <v>22</v>
      </c>
      <c r="AV395" s="177" t="s">
        <v>22</v>
      </c>
      <c r="AW395" s="109" t="s">
        <v>22</v>
      </c>
      <c r="AX395" s="109">
        <v>24</v>
      </c>
      <c r="AY395" s="58" t="s">
        <v>481</v>
      </c>
      <c r="AZ395" s="109" t="str">
        <f t="shared" ref="AZ395:AZ397" si="551">LEFT(AY395,FIND(" ", AY395)-1)</f>
        <v>5</v>
      </c>
      <c r="BA395" s="109" t="str">
        <f t="shared" ref="BA395:BA397" si="552">MID(LEFT(AY395,FIND("–",AY395)-1),FIND("(",AY395)+1,LEN(AY395))</f>
        <v>5</v>
      </c>
      <c r="BB395" s="109" t="str">
        <f t="shared" ref="BB395:BB397" si="553">MID(LEFT(AY395,FIND(")",AY395)-1),FIND("–",AY395)+1,LEN(AY395))</f>
        <v>5</v>
      </c>
      <c r="BC395" s="109">
        <v>24</v>
      </c>
      <c r="BD395" s="58" t="s">
        <v>1753</v>
      </c>
      <c r="BE395" s="109" t="str">
        <f t="shared" si="539"/>
        <v>170</v>
      </c>
      <c r="BF395" s="109" t="str">
        <f t="shared" si="540"/>
        <v>226</v>
      </c>
      <c r="BG395" s="109" t="str">
        <f t="shared" si="541"/>
        <v>368</v>
      </c>
      <c r="BH395" s="109" t="s">
        <v>22</v>
      </c>
      <c r="BI395" s="110" t="s">
        <v>22</v>
      </c>
      <c r="CD395" s="160"/>
      <c r="CH395" s="160"/>
      <c r="CV395" s="110"/>
      <c r="CZ395" s="110"/>
    </row>
    <row r="396" spans="1:105" s="109" customFormat="1">
      <c r="A396" s="109" t="s">
        <v>1724</v>
      </c>
      <c r="K396" s="171"/>
      <c r="L396" s="110"/>
      <c r="N396" s="131"/>
      <c r="Z396" s="110"/>
      <c r="AE396" s="169"/>
      <c r="AI396" s="110"/>
      <c r="AJ396" s="109" t="s">
        <v>27</v>
      </c>
      <c r="AK396" s="109" t="s">
        <v>1742</v>
      </c>
      <c r="AL396" s="109">
        <v>1</v>
      </c>
      <c r="AM396" s="109" t="s">
        <v>55</v>
      </c>
      <c r="AN396" s="11" t="s">
        <v>1777</v>
      </c>
      <c r="AO396" s="109" t="s">
        <v>1756</v>
      </c>
      <c r="AP396" s="170" t="s">
        <v>87</v>
      </c>
      <c r="AQ396" s="109" t="s">
        <v>23</v>
      </c>
      <c r="AR396" s="109" t="s">
        <v>23</v>
      </c>
      <c r="AS396" s="109" t="s">
        <v>1738</v>
      </c>
      <c r="AT396" s="109" t="s">
        <v>22</v>
      </c>
      <c r="AU396" s="172" t="s">
        <v>22</v>
      </c>
      <c r="AV396" s="177" t="s">
        <v>22</v>
      </c>
      <c r="AW396" s="109" t="s">
        <v>22</v>
      </c>
      <c r="AX396" s="109">
        <v>10</v>
      </c>
      <c r="AY396" s="58" t="s">
        <v>81</v>
      </c>
      <c r="AZ396" s="109" t="str">
        <f t="shared" si="551"/>
        <v>40</v>
      </c>
      <c r="BA396" s="109" t="str">
        <f t="shared" si="552"/>
        <v>40</v>
      </c>
      <c r="BB396" s="109" t="str">
        <f t="shared" si="553"/>
        <v>40</v>
      </c>
      <c r="BC396" s="109">
        <v>9</v>
      </c>
      <c r="BD396" s="58" t="s">
        <v>1767</v>
      </c>
      <c r="BE396" s="109" t="str">
        <f t="shared" si="539"/>
        <v>451</v>
      </c>
      <c r="BF396" s="109" t="str">
        <f t="shared" si="540"/>
        <v>212</v>
      </c>
      <c r="BG396" s="109" t="str">
        <f t="shared" si="541"/>
        <v>627</v>
      </c>
      <c r="BH396" s="109" t="s">
        <v>22</v>
      </c>
      <c r="BI396" s="110" t="s">
        <v>22</v>
      </c>
      <c r="CD396" s="160"/>
      <c r="CH396" s="160"/>
      <c r="CV396" s="110"/>
      <c r="CZ396" s="110"/>
    </row>
    <row r="397" spans="1:105" s="109" customFormat="1">
      <c r="A397" s="109" t="s">
        <v>1724</v>
      </c>
      <c r="K397" s="171"/>
      <c r="L397" s="110"/>
      <c r="N397" s="131"/>
      <c r="Z397" s="110"/>
      <c r="AE397" s="169"/>
      <c r="AI397" s="110"/>
      <c r="AJ397" s="109" t="s">
        <v>27</v>
      </c>
      <c r="AK397" s="109" t="s">
        <v>1740</v>
      </c>
      <c r="AL397" s="109">
        <v>2</v>
      </c>
      <c r="AM397" s="109" t="s">
        <v>55</v>
      </c>
      <c r="AN397" s="11" t="s">
        <v>1777</v>
      </c>
      <c r="AO397" s="109" t="s">
        <v>1756</v>
      </c>
      <c r="AP397" s="170" t="s">
        <v>87</v>
      </c>
      <c r="AQ397" s="109" t="s">
        <v>23</v>
      </c>
      <c r="AR397" s="109" t="s">
        <v>23</v>
      </c>
      <c r="AS397" s="109" t="s">
        <v>1738</v>
      </c>
      <c r="AT397" s="109" t="s">
        <v>22</v>
      </c>
      <c r="AU397" s="172" t="s">
        <v>22</v>
      </c>
      <c r="AV397" s="177" t="s">
        <v>22</v>
      </c>
      <c r="AW397" s="109" t="s">
        <v>22</v>
      </c>
      <c r="AX397" s="109">
        <v>20</v>
      </c>
      <c r="AY397" s="58" t="s">
        <v>81</v>
      </c>
      <c r="AZ397" s="109" t="str">
        <f t="shared" si="551"/>
        <v>40</v>
      </c>
      <c r="BA397" s="109" t="str">
        <f t="shared" si="552"/>
        <v>40</v>
      </c>
      <c r="BB397" s="109" t="str">
        <f t="shared" si="553"/>
        <v>40</v>
      </c>
      <c r="BC397" s="109">
        <v>19</v>
      </c>
      <c r="BD397" s="58" t="s">
        <v>1754</v>
      </c>
      <c r="BE397" s="109" t="str">
        <f t="shared" si="539"/>
        <v>424</v>
      </c>
      <c r="BF397" s="109" t="str">
        <f t="shared" si="540"/>
        <v>229</v>
      </c>
      <c r="BG397" s="109" t="str">
        <f t="shared" si="541"/>
        <v>915</v>
      </c>
      <c r="BH397" s="109" t="s">
        <v>22</v>
      </c>
      <c r="BI397" s="110" t="s">
        <v>22</v>
      </c>
      <c r="CD397" s="160"/>
      <c r="CH397" s="160"/>
      <c r="CV397" s="110"/>
      <c r="CZ397" s="110"/>
    </row>
    <row r="398" spans="1:105" s="109" customFormat="1">
      <c r="A398" s="109" t="s">
        <v>1724</v>
      </c>
      <c r="K398" s="171"/>
      <c r="L398" s="110"/>
      <c r="N398" s="131"/>
      <c r="Z398" s="110"/>
      <c r="AE398" s="169"/>
      <c r="AI398" s="110"/>
      <c r="AJ398" s="109" t="s">
        <v>27</v>
      </c>
      <c r="AK398" s="109" t="s">
        <v>1741</v>
      </c>
      <c r="AL398" s="109">
        <v>3</v>
      </c>
      <c r="AM398" s="109" t="s">
        <v>55</v>
      </c>
      <c r="AN398" s="11" t="s">
        <v>1777</v>
      </c>
      <c r="AO398" s="109" t="s">
        <v>1756</v>
      </c>
      <c r="AP398" s="170" t="s">
        <v>87</v>
      </c>
      <c r="AQ398" s="109" t="s">
        <v>23</v>
      </c>
      <c r="AR398" s="109" t="s">
        <v>23</v>
      </c>
      <c r="AS398" s="109" t="s">
        <v>1738</v>
      </c>
      <c r="AT398" s="109" t="s">
        <v>22</v>
      </c>
      <c r="AU398" s="172" t="s">
        <v>22</v>
      </c>
      <c r="AV398" s="177" t="s">
        <v>22</v>
      </c>
      <c r="AW398" s="109" t="s">
        <v>22</v>
      </c>
      <c r="AX398" s="109">
        <v>32</v>
      </c>
      <c r="AY398" s="58" t="s">
        <v>81</v>
      </c>
      <c r="AZ398" s="109" t="str">
        <f t="shared" ref="AZ398:AZ399" si="554">LEFT(AY398,FIND(" ", AY398)-1)</f>
        <v>40</v>
      </c>
      <c r="BA398" s="109" t="str">
        <f t="shared" ref="BA398:BA399" si="555">MID(LEFT(AY398,FIND("–",AY398)-1),FIND("(",AY398)+1,LEN(AY398))</f>
        <v>40</v>
      </c>
      <c r="BB398" s="109" t="str">
        <f t="shared" ref="BB398:BB399" si="556">MID(LEFT(AY398,FIND(")",AY398)-1),FIND("–",AY398)+1,LEN(AY398))</f>
        <v>40</v>
      </c>
      <c r="BC398" s="109">
        <v>29</v>
      </c>
      <c r="BD398" s="58" t="s">
        <v>1755</v>
      </c>
      <c r="BE398" s="109" t="str">
        <f t="shared" si="539"/>
        <v>253</v>
      </c>
      <c r="BF398" s="109" t="str">
        <f t="shared" si="540"/>
        <v>100</v>
      </c>
      <c r="BG398" s="109" t="str">
        <f t="shared" si="541"/>
        <v>391</v>
      </c>
      <c r="BH398" s="109" t="s">
        <v>22</v>
      </c>
      <c r="BI398" s="110" t="s">
        <v>22</v>
      </c>
      <c r="CD398" s="160"/>
      <c r="CH398" s="160"/>
      <c r="CV398" s="110"/>
      <c r="CZ398" s="110"/>
    </row>
    <row r="399" spans="1:105" s="109" customFormat="1">
      <c r="A399" s="109" t="s">
        <v>1724</v>
      </c>
      <c r="K399" s="171"/>
      <c r="L399" s="110"/>
      <c r="N399" s="131"/>
      <c r="Z399" s="110"/>
      <c r="AE399" s="169"/>
      <c r="AI399" s="110"/>
      <c r="AJ399" s="109" t="s">
        <v>60</v>
      </c>
      <c r="AK399" s="109" t="s">
        <v>1739</v>
      </c>
      <c r="AL399" s="109">
        <v>1</v>
      </c>
      <c r="AM399" s="170" t="s">
        <v>552</v>
      </c>
      <c r="AN399" s="170" t="s">
        <v>598</v>
      </c>
      <c r="AO399" s="109" t="s">
        <v>152</v>
      </c>
      <c r="AP399" s="109" t="s">
        <v>960</v>
      </c>
      <c r="AQ399" s="109" t="s">
        <v>24</v>
      </c>
      <c r="AR399" s="109" t="s">
        <v>24</v>
      </c>
      <c r="AS399" s="109" t="s">
        <v>1745</v>
      </c>
      <c r="AT399" s="109" t="s">
        <v>22</v>
      </c>
      <c r="AU399" s="172" t="s">
        <v>22</v>
      </c>
      <c r="AV399" s="177" t="s">
        <v>22</v>
      </c>
      <c r="AW399" s="109" t="s">
        <v>22</v>
      </c>
      <c r="AX399" s="109">
        <v>79</v>
      </c>
      <c r="AY399" s="15" t="s">
        <v>1762</v>
      </c>
      <c r="AZ399" s="109" t="str">
        <f t="shared" si="554"/>
        <v>64</v>
      </c>
      <c r="BA399" s="109" t="str">
        <f t="shared" si="555"/>
        <v>48</v>
      </c>
      <c r="BB399" s="109" t="str">
        <f t="shared" si="556"/>
        <v>131</v>
      </c>
      <c r="BC399" s="109">
        <v>10</v>
      </c>
      <c r="BD399" s="15" t="s">
        <v>1764</v>
      </c>
      <c r="BE399" s="109" t="str">
        <f t="shared" si="539"/>
        <v>73</v>
      </c>
      <c r="BF399" s="109" t="str">
        <f t="shared" si="540"/>
        <v>63</v>
      </c>
      <c r="BG399" s="109" t="str">
        <f t="shared" si="541"/>
        <v>134</v>
      </c>
      <c r="BH399" s="109" t="s">
        <v>22</v>
      </c>
      <c r="BI399" s="110" t="s">
        <v>22</v>
      </c>
      <c r="CD399" s="160"/>
      <c r="CH399" s="160"/>
      <c r="CV399" s="110"/>
      <c r="CZ399" s="110"/>
    </row>
    <row r="400" spans="1:105" s="109" customFormat="1">
      <c r="A400" s="109" t="s">
        <v>1724</v>
      </c>
      <c r="K400" s="171"/>
      <c r="L400" s="110"/>
      <c r="N400" s="131"/>
      <c r="Z400" s="110"/>
      <c r="AE400" s="169"/>
      <c r="AI400" s="110"/>
      <c r="AJ400" s="109" t="s">
        <v>60</v>
      </c>
      <c r="AK400" s="109" t="s">
        <v>1742</v>
      </c>
      <c r="AL400" s="109">
        <v>2</v>
      </c>
      <c r="AM400" s="170" t="s">
        <v>552</v>
      </c>
      <c r="AN400" s="170" t="s">
        <v>598</v>
      </c>
      <c r="AO400" s="109" t="s">
        <v>152</v>
      </c>
      <c r="AP400" s="109" t="s">
        <v>960</v>
      </c>
      <c r="AQ400" s="109" t="s">
        <v>24</v>
      </c>
      <c r="AR400" s="109" t="s">
        <v>24</v>
      </c>
      <c r="AS400" s="109" t="s">
        <v>1745</v>
      </c>
      <c r="AT400" s="109" t="s">
        <v>22</v>
      </c>
      <c r="AU400" s="172" t="s">
        <v>22</v>
      </c>
      <c r="AV400" s="177" t="s">
        <v>22</v>
      </c>
      <c r="AW400" s="109" t="s">
        <v>22</v>
      </c>
      <c r="AX400" s="109" t="s">
        <v>961</v>
      </c>
      <c r="AY400" s="15" t="s">
        <v>1763</v>
      </c>
      <c r="AZ400" s="109" t="str">
        <f t="shared" ref="AZ400:AZ402" si="557">LEFT(AY400,FIND(" ", AY400)-1)</f>
        <v>106</v>
      </c>
      <c r="BA400" s="109" t="str">
        <f t="shared" ref="BA400:BA402" si="558">MID(LEFT(AY400,FIND("–",AY400)-1),FIND("(",AY400)+1,LEN(AY400))</f>
        <v>89</v>
      </c>
      <c r="BB400" s="109" t="str">
        <f t="shared" ref="BB400:BB402" si="559">MID(LEFT(AY400,FIND(")",AY400)-1),FIND("–",AY400)+1,LEN(AY400))</f>
        <v>146</v>
      </c>
      <c r="BC400" s="109" t="s">
        <v>961</v>
      </c>
      <c r="BD400" s="15" t="s">
        <v>1765</v>
      </c>
      <c r="BE400" s="109" t="str">
        <f t="shared" si="539"/>
        <v>608</v>
      </c>
      <c r="BF400" s="109" t="str">
        <f t="shared" si="540"/>
        <v>438</v>
      </c>
      <c r="BG400" s="109" t="str">
        <f t="shared" si="541"/>
        <v>666</v>
      </c>
      <c r="BH400" s="109" t="s">
        <v>22</v>
      </c>
      <c r="BI400" s="110" t="s">
        <v>22</v>
      </c>
      <c r="CD400" s="160"/>
      <c r="CH400" s="160"/>
      <c r="CV400" s="110"/>
      <c r="CZ400" s="110"/>
    </row>
    <row r="401" spans="1:105" s="109" customFormat="1">
      <c r="A401" s="109" t="s">
        <v>1724</v>
      </c>
      <c r="K401" s="171"/>
      <c r="L401" s="110"/>
      <c r="N401" s="131"/>
      <c r="Z401" s="110"/>
      <c r="AE401" s="169"/>
      <c r="AI401" s="110"/>
      <c r="AJ401" s="109" t="s">
        <v>60</v>
      </c>
      <c r="AK401" s="109" t="s">
        <v>1740</v>
      </c>
      <c r="AL401" s="109">
        <v>3</v>
      </c>
      <c r="AM401" s="170" t="s">
        <v>552</v>
      </c>
      <c r="AN401" s="170" t="s">
        <v>598</v>
      </c>
      <c r="AO401" s="109" t="s">
        <v>152</v>
      </c>
      <c r="AP401" s="109" t="s">
        <v>960</v>
      </c>
      <c r="AQ401" s="109" t="s">
        <v>24</v>
      </c>
      <c r="AR401" s="109" t="s">
        <v>24</v>
      </c>
      <c r="AS401" s="109" t="s">
        <v>1745</v>
      </c>
      <c r="AT401" s="109" t="s">
        <v>22</v>
      </c>
      <c r="AU401" s="172" t="s">
        <v>22</v>
      </c>
      <c r="AV401" s="177" t="s">
        <v>22</v>
      </c>
      <c r="AW401" s="109" t="s">
        <v>22</v>
      </c>
      <c r="AX401" s="109">
        <v>4</v>
      </c>
      <c r="AY401" s="58" t="s">
        <v>1758</v>
      </c>
      <c r="AZ401" s="109" t="str">
        <f t="shared" si="557"/>
        <v>51</v>
      </c>
      <c r="BA401" s="109" t="str">
        <f t="shared" si="558"/>
        <v>48</v>
      </c>
      <c r="BB401" s="109" t="str">
        <f t="shared" si="559"/>
        <v>75</v>
      </c>
      <c r="BC401" s="109">
        <v>19</v>
      </c>
      <c r="BD401" s="58" t="s">
        <v>1760</v>
      </c>
      <c r="BE401" s="109" t="str">
        <f t="shared" si="539"/>
        <v>475</v>
      </c>
      <c r="BF401" s="109" t="str">
        <f t="shared" si="540"/>
        <v>307</v>
      </c>
      <c r="BG401" s="109" t="str">
        <f t="shared" si="541"/>
        <v>1,062</v>
      </c>
      <c r="BH401" s="109" t="s">
        <v>22</v>
      </c>
      <c r="BI401" s="110" t="s">
        <v>22</v>
      </c>
      <c r="CD401" s="160"/>
      <c r="CH401" s="160"/>
      <c r="CV401" s="110"/>
      <c r="CZ401" s="110"/>
    </row>
    <row r="402" spans="1:105" s="109" customFormat="1">
      <c r="A402" s="109" t="s">
        <v>1724</v>
      </c>
      <c r="K402" s="171"/>
      <c r="L402" s="110"/>
      <c r="N402" s="131"/>
      <c r="Z402" s="110"/>
      <c r="AE402" s="169"/>
      <c r="AI402" s="110"/>
      <c r="AJ402" s="109" t="s">
        <v>60</v>
      </c>
      <c r="AK402" s="109" t="s">
        <v>1741</v>
      </c>
      <c r="AL402" s="109">
        <v>4</v>
      </c>
      <c r="AM402" s="170" t="s">
        <v>552</v>
      </c>
      <c r="AN402" s="170" t="s">
        <v>598</v>
      </c>
      <c r="AO402" s="109" t="s">
        <v>152</v>
      </c>
      <c r="AP402" s="109" t="s">
        <v>960</v>
      </c>
      <c r="AQ402" s="109" t="s">
        <v>24</v>
      </c>
      <c r="AR402" s="109" t="s">
        <v>24</v>
      </c>
      <c r="AS402" s="109" t="s">
        <v>1745</v>
      </c>
      <c r="AT402" s="109" t="s">
        <v>22</v>
      </c>
      <c r="AU402" s="172" t="s">
        <v>22</v>
      </c>
      <c r="AV402" s="177" t="s">
        <v>22</v>
      </c>
      <c r="AW402" s="109" t="s">
        <v>22</v>
      </c>
      <c r="AX402" s="109">
        <v>9</v>
      </c>
      <c r="AY402" s="58" t="s">
        <v>1759</v>
      </c>
      <c r="AZ402" s="109" t="str">
        <f t="shared" si="557"/>
        <v>49</v>
      </c>
      <c r="BA402" s="109" t="str">
        <f t="shared" si="558"/>
        <v>48</v>
      </c>
      <c r="BB402" s="109" t="str">
        <f t="shared" si="559"/>
        <v>63</v>
      </c>
      <c r="BC402" s="109">
        <v>32</v>
      </c>
      <c r="BD402" s="58" t="s">
        <v>1761</v>
      </c>
      <c r="BE402" s="109" t="str">
        <f t="shared" si="539"/>
        <v>487</v>
      </c>
      <c r="BF402" s="109" t="str">
        <f t="shared" si="540"/>
        <v>313</v>
      </c>
      <c r="BG402" s="109" t="str">
        <f t="shared" si="541"/>
        <v>744</v>
      </c>
      <c r="BH402" s="109" t="s">
        <v>22</v>
      </c>
      <c r="BI402" s="110" t="s">
        <v>22</v>
      </c>
      <c r="CD402" s="160"/>
      <c r="CH402" s="160"/>
      <c r="CV402" s="110"/>
      <c r="CZ402" s="110"/>
    </row>
    <row r="403" spans="1:105" s="44" customFormat="1">
      <c r="L403" s="45"/>
      <c r="N403" s="127"/>
      <c r="Z403" s="64"/>
      <c r="AE403" s="45"/>
      <c r="AI403" s="45"/>
      <c r="AU403" s="85"/>
      <c r="BI403" s="45"/>
      <c r="CD403" s="157"/>
      <c r="CH403" s="157"/>
      <c r="CV403" s="45"/>
      <c r="CZ403" s="45"/>
    </row>
    <row r="404" spans="1:105" s="11" customFormat="1" ht="16" customHeight="1">
      <c r="A404" s="11" t="s">
        <v>1161</v>
      </c>
      <c r="B404" s="11" t="s">
        <v>119</v>
      </c>
      <c r="C404" s="11" t="s">
        <v>1688</v>
      </c>
      <c r="D404" s="11" t="s">
        <v>1168</v>
      </c>
      <c r="E404" s="11" t="s">
        <v>11</v>
      </c>
      <c r="F404" s="94" t="s">
        <v>9</v>
      </c>
      <c r="G404" s="11" t="s">
        <v>1073</v>
      </c>
      <c r="H404" s="16" t="s">
        <v>1074</v>
      </c>
      <c r="I404" s="11" t="s">
        <v>1075</v>
      </c>
      <c r="J404" s="16" t="s">
        <v>1076</v>
      </c>
      <c r="K404" s="11" t="s">
        <v>1077</v>
      </c>
      <c r="L404" s="24">
        <v>44154</v>
      </c>
      <c r="M404" s="11" t="s">
        <v>123</v>
      </c>
      <c r="N404" s="125">
        <v>43981</v>
      </c>
      <c r="O404" s="11" t="s">
        <v>24</v>
      </c>
      <c r="P404" s="11" t="s">
        <v>24</v>
      </c>
      <c r="Q404" s="11" t="s">
        <v>155</v>
      </c>
      <c r="R404" s="11" t="s">
        <v>73</v>
      </c>
      <c r="S404" s="11" t="s">
        <v>48</v>
      </c>
      <c r="T404" s="11" t="s">
        <v>23</v>
      </c>
      <c r="U404" s="11" t="s">
        <v>1274</v>
      </c>
      <c r="V404" s="11">
        <v>560</v>
      </c>
      <c r="W404" s="11" t="s">
        <v>24</v>
      </c>
      <c r="X404" s="11" t="s">
        <v>1167</v>
      </c>
      <c r="Y404" s="11" t="s">
        <v>1078</v>
      </c>
      <c r="Z404" s="25" t="s">
        <v>2040</v>
      </c>
      <c r="AA404" s="11" t="s">
        <v>126</v>
      </c>
      <c r="AB404" s="11" t="s">
        <v>584</v>
      </c>
      <c r="AC404" s="11" t="s">
        <v>127</v>
      </c>
      <c r="AD404" s="11" t="s">
        <v>1325</v>
      </c>
      <c r="AE404" s="36" t="s">
        <v>1331</v>
      </c>
      <c r="AF404" s="11" t="s">
        <v>137</v>
      </c>
      <c r="AG404" s="11" t="s">
        <v>1162</v>
      </c>
      <c r="AH404" s="11" t="s">
        <v>1163</v>
      </c>
      <c r="AI404" s="38" t="s">
        <v>22</v>
      </c>
      <c r="AJ404" s="11" t="s">
        <v>27</v>
      </c>
      <c r="AK404" s="11" t="s">
        <v>1136</v>
      </c>
      <c r="AL404" s="11">
        <v>1</v>
      </c>
      <c r="AM404" s="11" t="s">
        <v>1079</v>
      </c>
      <c r="AN404" s="11" t="s">
        <v>44</v>
      </c>
      <c r="AO404" s="17" t="s">
        <v>78</v>
      </c>
      <c r="AP404" s="17" t="s">
        <v>949</v>
      </c>
      <c r="AQ404" s="11" t="s">
        <v>23</v>
      </c>
      <c r="AR404" s="11" t="s">
        <v>23</v>
      </c>
      <c r="AS404" s="11" t="s">
        <v>1164</v>
      </c>
      <c r="AT404" s="11" t="s">
        <v>22</v>
      </c>
      <c r="AU404" s="84" t="s">
        <v>22</v>
      </c>
      <c r="AV404" s="30" t="s">
        <v>22</v>
      </c>
      <c r="AW404" s="11" t="s">
        <v>22</v>
      </c>
      <c r="AX404" s="11">
        <v>49</v>
      </c>
      <c r="AY404" s="58" t="s">
        <v>1120</v>
      </c>
      <c r="AZ404" s="11" t="str">
        <f>LEFT(AY404,FIND(" ", AY404)-1)</f>
        <v>1.34</v>
      </c>
      <c r="BA404" s="11" t="str">
        <f>MID(LEFT(AY404,FIND("–",AY404)-1),FIND("(",AY404)+1,LEN(AY404))</f>
        <v>1.11</v>
      </c>
      <c r="BB404" s="11" t="str">
        <f>MID(LEFT(AY404,FIND(")",AY404)-1),FIND("–",AY404)+1,LEN(AY404))</f>
        <v>1.61</v>
      </c>
      <c r="BC404" s="11">
        <v>49</v>
      </c>
      <c r="BD404" s="58" t="s">
        <v>1121</v>
      </c>
      <c r="BE404" s="11" t="str">
        <f t="shared" ref="BE404:BE410" si="560">LEFT(BD404,FIND(" ", BD404)-1)</f>
        <v>1.65</v>
      </c>
      <c r="BF404" s="11" t="str">
        <f t="shared" ref="BF404:BF410" si="561">MID(LEFT(BD404,FIND("–",BD404)-1),FIND("(",BD404)+1,LEN(BD404))</f>
        <v>1.21</v>
      </c>
      <c r="BG404" s="11" t="str">
        <f t="shared" ref="BG404:BG410" si="562">MID(LEFT(BD404,FIND(")",BD404)-1),FIND("–",BD404)+1,LEN(BD404))</f>
        <v>2.25</v>
      </c>
      <c r="BH404" s="11" t="s">
        <v>22</v>
      </c>
      <c r="BI404" s="25" t="s">
        <v>346</v>
      </c>
      <c r="BJ404" s="11" t="s">
        <v>26</v>
      </c>
      <c r="BK404" s="11" t="s">
        <v>22</v>
      </c>
      <c r="BL404" s="11" t="s">
        <v>22</v>
      </c>
      <c r="BM404" s="11" t="s">
        <v>22</v>
      </c>
      <c r="BN404" s="11" t="s">
        <v>22</v>
      </c>
      <c r="BO404" s="11" t="s">
        <v>22</v>
      </c>
      <c r="BP404" s="11" t="s">
        <v>22</v>
      </c>
      <c r="BQ404" s="11" t="s">
        <v>22</v>
      </c>
      <c r="BR404" s="11" t="s">
        <v>22</v>
      </c>
      <c r="BS404" s="11" t="s">
        <v>22</v>
      </c>
      <c r="BT404" s="11" t="s">
        <v>22</v>
      </c>
      <c r="BU404" s="11" t="s">
        <v>22</v>
      </c>
      <c r="BV404" s="11" t="s">
        <v>22</v>
      </c>
      <c r="BW404" s="11" t="s">
        <v>22</v>
      </c>
      <c r="BX404" s="11" t="s">
        <v>22</v>
      </c>
      <c r="BY404" s="11" t="s">
        <v>22</v>
      </c>
      <c r="BZ404" s="11" t="s">
        <v>22</v>
      </c>
      <c r="CA404" s="11" t="s">
        <v>22</v>
      </c>
      <c r="CB404" s="11" t="s">
        <v>22</v>
      </c>
      <c r="CC404" s="11" t="s">
        <v>22</v>
      </c>
      <c r="CD404" s="103" t="s">
        <v>22</v>
      </c>
      <c r="CE404" s="94" t="s">
        <v>22</v>
      </c>
      <c r="CF404" s="94" t="s">
        <v>22</v>
      </c>
      <c r="CG404" s="94" t="s">
        <v>22</v>
      </c>
      <c r="CH404" s="155" t="s">
        <v>26</v>
      </c>
      <c r="CI404" s="94" t="s">
        <v>22</v>
      </c>
      <c r="CJ404" s="94" t="s">
        <v>22</v>
      </c>
      <c r="CK404" s="94" t="s">
        <v>22</v>
      </c>
      <c r="CL404" s="94" t="s">
        <v>22</v>
      </c>
      <c r="CM404" s="94" t="s">
        <v>22</v>
      </c>
      <c r="CN404" s="94" t="s">
        <v>22</v>
      </c>
      <c r="CO404" s="94" t="s">
        <v>22</v>
      </c>
      <c r="CP404" s="94" t="s">
        <v>22</v>
      </c>
      <c r="CQ404" s="94" t="s">
        <v>22</v>
      </c>
      <c r="CR404" s="94" t="s">
        <v>22</v>
      </c>
      <c r="CS404" s="94" t="s">
        <v>22</v>
      </c>
      <c r="CT404" s="94" t="s">
        <v>22</v>
      </c>
      <c r="CU404" s="94" t="s">
        <v>22</v>
      </c>
      <c r="CV404" s="98" t="s">
        <v>22</v>
      </c>
      <c r="CW404" s="11" t="s">
        <v>1157</v>
      </c>
      <c r="CX404" s="11" t="s">
        <v>22</v>
      </c>
      <c r="CY404" s="11" t="s">
        <v>1158</v>
      </c>
      <c r="CZ404" s="98" t="s">
        <v>24</v>
      </c>
      <c r="DA404" s="11" t="s">
        <v>68</v>
      </c>
    </row>
    <row r="405" spans="1:105" s="11" customFormat="1" ht="16" customHeight="1">
      <c r="A405" s="11" t="s">
        <v>1161</v>
      </c>
      <c r="K405" s="13"/>
      <c r="L405" s="25"/>
      <c r="N405" s="125"/>
      <c r="Z405" s="25"/>
      <c r="AE405" s="36"/>
      <c r="AI405" s="25"/>
      <c r="AJ405" s="11" t="s">
        <v>27</v>
      </c>
      <c r="AK405" s="11" t="s">
        <v>1135</v>
      </c>
      <c r="AL405" s="11">
        <v>2</v>
      </c>
      <c r="AM405" s="11" t="s">
        <v>1079</v>
      </c>
      <c r="AN405" s="11" t="s">
        <v>44</v>
      </c>
      <c r="AO405" s="17" t="s">
        <v>78</v>
      </c>
      <c r="AP405" s="17" t="s">
        <v>949</v>
      </c>
      <c r="AQ405" s="11" t="s">
        <v>23</v>
      </c>
      <c r="AR405" s="11" t="s">
        <v>23</v>
      </c>
      <c r="AS405" s="11" t="s">
        <v>1164</v>
      </c>
      <c r="AT405" s="11" t="s">
        <v>22</v>
      </c>
      <c r="AU405" s="84" t="s">
        <v>22</v>
      </c>
      <c r="AV405" s="30" t="s">
        <v>22</v>
      </c>
      <c r="AW405" s="11" t="s">
        <v>22</v>
      </c>
      <c r="AX405" s="11">
        <v>50</v>
      </c>
      <c r="AY405" s="58" t="s">
        <v>1086</v>
      </c>
      <c r="AZ405" s="11" t="str">
        <f t="shared" ref="AZ405" si="563">LEFT(AY405,FIND(" ", AY405)-1)</f>
        <v>1.41</v>
      </c>
      <c r="BA405" s="11" t="str">
        <f t="shared" ref="BA405" si="564">MID(LEFT(AY405,FIND("–",AY405)-1),FIND("(",AY405)+1,LEN(AY405))</f>
        <v>1.13</v>
      </c>
      <c r="BB405" s="11" t="str">
        <f t="shared" ref="BB405" si="565">MID(LEFT(AY405,FIND(")",AY405)-1),FIND("–",AY405)+1,LEN(AY405))</f>
        <v>1.75</v>
      </c>
      <c r="BC405" s="11">
        <v>50</v>
      </c>
      <c r="BD405" s="58" t="s">
        <v>1087</v>
      </c>
      <c r="BE405" s="11" t="str">
        <f t="shared" si="560"/>
        <v>317.38</v>
      </c>
      <c r="BF405" s="11" t="str">
        <f t="shared" si="561"/>
        <v>228.44</v>
      </c>
      <c r="BG405" s="11" t="str">
        <f t="shared" si="562"/>
        <v>440.94</v>
      </c>
      <c r="BH405" s="11" t="s">
        <v>22</v>
      </c>
      <c r="BI405" s="25" t="s">
        <v>22</v>
      </c>
      <c r="CD405" s="155"/>
      <c r="CH405" s="155"/>
      <c r="CV405" s="25"/>
      <c r="CW405" s="11" t="s">
        <v>168</v>
      </c>
      <c r="CZ405" s="25"/>
    </row>
    <row r="406" spans="1:105" s="11" customFormat="1" ht="16" customHeight="1">
      <c r="A406" s="11" t="s">
        <v>1161</v>
      </c>
      <c r="K406" s="13"/>
      <c r="L406" s="25"/>
      <c r="N406" s="125"/>
      <c r="Z406" s="25"/>
      <c r="AE406" s="36"/>
      <c r="AI406" s="25"/>
      <c r="AJ406" s="11" t="s">
        <v>27</v>
      </c>
      <c r="AK406" s="11" t="s">
        <v>1125</v>
      </c>
      <c r="AL406" s="11">
        <v>3</v>
      </c>
      <c r="AM406" s="11" t="s">
        <v>1079</v>
      </c>
      <c r="AN406" s="11" t="s">
        <v>44</v>
      </c>
      <c r="AO406" s="17" t="s">
        <v>78</v>
      </c>
      <c r="AP406" s="17" t="s">
        <v>949</v>
      </c>
      <c r="AQ406" s="11" t="s">
        <v>23</v>
      </c>
      <c r="AR406" s="11" t="s">
        <v>23</v>
      </c>
      <c r="AS406" s="11" t="s">
        <v>1164</v>
      </c>
      <c r="AT406" s="11" t="s">
        <v>22</v>
      </c>
      <c r="AU406" s="84" t="s">
        <v>22</v>
      </c>
      <c r="AV406" s="30" t="s">
        <v>22</v>
      </c>
      <c r="AW406" s="11" t="s">
        <v>22</v>
      </c>
      <c r="AX406" s="11">
        <v>48</v>
      </c>
      <c r="AY406" s="58" t="s">
        <v>1088</v>
      </c>
      <c r="AZ406" s="11" t="str">
        <f t="shared" ref="AZ406:AZ416" si="566">LEFT(AY406,FIND(" ", AY406)-1)</f>
        <v>2.54</v>
      </c>
      <c r="BA406" s="11" t="str">
        <f t="shared" ref="BA406:BA416" si="567">MID(LEFT(AY406,FIND("–",AY406)-1),FIND("(",AY406)+1,LEN(AY406))</f>
        <v>1.72</v>
      </c>
      <c r="BB406" s="11" t="str">
        <f t="shared" ref="BB406:BB416" si="568">MID(LEFT(AY406,FIND(")",AY406)-1),FIND("–",AY406)+1,LEN(AY406))</f>
        <v>3.74</v>
      </c>
      <c r="BC406" s="11">
        <v>43</v>
      </c>
      <c r="BD406" s="58" t="s">
        <v>1089</v>
      </c>
      <c r="BE406" s="11" t="str">
        <f t="shared" si="560"/>
        <v>627.88</v>
      </c>
      <c r="BF406" s="11" t="str">
        <f t="shared" si="561"/>
        <v>475.82</v>
      </c>
      <c r="BG406" s="11" t="str">
        <f t="shared" si="562"/>
        <v>828.53</v>
      </c>
      <c r="BH406" s="11" t="s">
        <v>22</v>
      </c>
      <c r="BI406" s="25" t="s">
        <v>22</v>
      </c>
      <c r="CD406" s="155"/>
      <c r="CH406" s="155"/>
      <c r="CV406" s="25"/>
      <c r="CZ406" s="25"/>
    </row>
    <row r="407" spans="1:105" s="11" customFormat="1">
      <c r="A407" s="11" t="s">
        <v>1161</v>
      </c>
      <c r="K407" s="13"/>
      <c r="L407" s="25"/>
      <c r="N407" s="125"/>
      <c r="Z407" s="25"/>
      <c r="AE407" s="25"/>
      <c r="AI407" s="25"/>
      <c r="AJ407" s="11" t="s">
        <v>27</v>
      </c>
      <c r="AK407" s="11" t="s">
        <v>1137</v>
      </c>
      <c r="AL407" s="11">
        <v>1</v>
      </c>
      <c r="AM407" s="11" t="s">
        <v>1080</v>
      </c>
      <c r="AN407" s="11" t="s">
        <v>44</v>
      </c>
      <c r="AO407" s="17" t="s">
        <v>78</v>
      </c>
      <c r="AP407" s="17" t="s">
        <v>949</v>
      </c>
      <c r="AQ407" s="11" t="s">
        <v>23</v>
      </c>
      <c r="AR407" s="11" t="s">
        <v>23</v>
      </c>
      <c r="AS407" s="11" t="s">
        <v>1122</v>
      </c>
      <c r="AT407" s="11" t="s">
        <v>22</v>
      </c>
      <c r="AU407" s="84" t="s">
        <v>22</v>
      </c>
      <c r="AV407" s="30" t="s">
        <v>22</v>
      </c>
      <c r="AW407" s="11" t="s">
        <v>22</v>
      </c>
      <c r="AX407" s="11">
        <v>10</v>
      </c>
      <c r="AY407" s="58" t="s">
        <v>1091</v>
      </c>
      <c r="AZ407" s="11" t="str">
        <f t="shared" si="566"/>
        <v>1.49</v>
      </c>
      <c r="BA407" s="11" t="str">
        <f t="shared" si="567"/>
        <v>0.60</v>
      </c>
      <c r="BB407" s="11" t="str">
        <f t="shared" si="568"/>
        <v>3.70</v>
      </c>
      <c r="BC407" s="11">
        <v>10</v>
      </c>
      <c r="BD407" s="58" t="s">
        <v>1100</v>
      </c>
      <c r="BE407" s="11" t="str">
        <f t="shared" si="560"/>
        <v>3.26</v>
      </c>
      <c r="BF407" s="11" t="str">
        <f t="shared" si="561"/>
        <v>1.23</v>
      </c>
      <c r="BG407" s="11" t="str">
        <f t="shared" si="562"/>
        <v>8.68</v>
      </c>
      <c r="BH407" s="11" t="s">
        <v>22</v>
      </c>
      <c r="BI407" s="25" t="s">
        <v>22</v>
      </c>
      <c r="CD407" s="155"/>
      <c r="CH407" s="155"/>
      <c r="CV407" s="25"/>
      <c r="CZ407" s="25"/>
    </row>
    <row r="408" spans="1:105" s="11" customFormat="1">
      <c r="A408" s="11" t="s">
        <v>1161</v>
      </c>
      <c r="K408" s="13"/>
      <c r="L408" s="25"/>
      <c r="N408" s="125"/>
      <c r="Z408" s="25"/>
      <c r="AE408" s="36"/>
      <c r="AI408" s="25"/>
      <c r="AJ408" s="11" t="s">
        <v>27</v>
      </c>
      <c r="AK408" s="11" t="s">
        <v>1126</v>
      </c>
      <c r="AL408" s="11">
        <v>2</v>
      </c>
      <c r="AM408" s="11" t="s">
        <v>1080</v>
      </c>
      <c r="AN408" s="11" t="s">
        <v>44</v>
      </c>
      <c r="AO408" s="17" t="s">
        <v>78</v>
      </c>
      <c r="AP408" s="17" t="s">
        <v>949</v>
      </c>
      <c r="AQ408" s="11" t="s">
        <v>23</v>
      </c>
      <c r="AR408" s="11" t="s">
        <v>23</v>
      </c>
      <c r="AS408" s="11" t="s">
        <v>1122</v>
      </c>
      <c r="AT408" s="11" t="s">
        <v>22</v>
      </c>
      <c r="AU408" s="84" t="s">
        <v>22</v>
      </c>
      <c r="AV408" s="30" t="s">
        <v>22</v>
      </c>
      <c r="AW408" s="11" t="s">
        <v>22</v>
      </c>
      <c r="AX408" s="11">
        <v>30</v>
      </c>
      <c r="AY408" s="58" t="s">
        <v>1090</v>
      </c>
      <c r="AZ408" s="11" t="str">
        <f t="shared" si="566"/>
        <v>1.29</v>
      </c>
      <c r="BA408" s="11" t="str">
        <f t="shared" si="567"/>
        <v>1.00</v>
      </c>
      <c r="BB408" s="11" t="str">
        <f t="shared" si="568"/>
        <v>1.66</v>
      </c>
      <c r="BC408" s="11">
        <v>30</v>
      </c>
      <c r="BD408" s="58" t="s">
        <v>1101</v>
      </c>
      <c r="BE408" s="11" t="str">
        <f t="shared" si="560"/>
        <v>89.05</v>
      </c>
      <c r="BF408" s="11" t="str">
        <f t="shared" si="561"/>
        <v>53.40</v>
      </c>
      <c r="BG408" s="11" t="str">
        <f t="shared" si="562"/>
        <v>148.49</v>
      </c>
      <c r="BH408" s="11" t="s">
        <v>22</v>
      </c>
      <c r="BI408" s="25" t="s">
        <v>22</v>
      </c>
      <c r="CD408" s="155"/>
      <c r="CH408" s="155"/>
      <c r="CV408" s="25"/>
      <c r="CZ408" s="25"/>
    </row>
    <row r="409" spans="1:105" s="11" customFormat="1">
      <c r="A409" s="11" t="s">
        <v>1161</v>
      </c>
      <c r="K409" s="13"/>
      <c r="L409" s="25"/>
      <c r="N409" s="125"/>
      <c r="Z409" s="25"/>
      <c r="AE409" s="36"/>
      <c r="AI409" s="25"/>
      <c r="AJ409" s="11" t="s">
        <v>27</v>
      </c>
      <c r="AK409" s="11" t="s">
        <v>1127</v>
      </c>
      <c r="AL409" s="11">
        <v>3</v>
      </c>
      <c r="AM409" s="11" t="s">
        <v>1080</v>
      </c>
      <c r="AN409" s="11" t="s">
        <v>44</v>
      </c>
      <c r="AO409" s="17" t="s">
        <v>78</v>
      </c>
      <c r="AP409" s="17" t="s">
        <v>949</v>
      </c>
      <c r="AQ409" s="11" t="s">
        <v>23</v>
      </c>
      <c r="AR409" s="11" t="s">
        <v>23</v>
      </c>
      <c r="AS409" s="11" t="s">
        <v>1122</v>
      </c>
      <c r="AT409" s="11" t="s">
        <v>22</v>
      </c>
      <c r="AU409" s="84" t="s">
        <v>22</v>
      </c>
      <c r="AV409" s="30" t="s">
        <v>22</v>
      </c>
      <c r="AW409" s="11" t="s">
        <v>22</v>
      </c>
      <c r="AX409" s="11">
        <v>30</v>
      </c>
      <c r="AY409" s="58" t="s">
        <v>1092</v>
      </c>
      <c r="AZ409" s="11" t="str">
        <f t="shared" si="566"/>
        <v>1.23</v>
      </c>
      <c r="BA409" s="11" t="str">
        <f t="shared" si="567"/>
        <v>0.94</v>
      </c>
      <c r="BB409" s="11" t="str">
        <f t="shared" si="568"/>
        <v>1.60</v>
      </c>
      <c r="BC409" s="11">
        <v>28</v>
      </c>
      <c r="BD409" s="58" t="s">
        <v>1102</v>
      </c>
      <c r="BE409" s="11" t="str">
        <f t="shared" si="560"/>
        <v>123.22</v>
      </c>
      <c r="BF409" s="11" t="str">
        <f t="shared" si="561"/>
        <v>77.28</v>
      </c>
      <c r="BG409" s="11" t="str">
        <f t="shared" si="562"/>
        <v>196.46</v>
      </c>
      <c r="BH409" s="11" t="s">
        <v>22</v>
      </c>
      <c r="BI409" s="25" t="s">
        <v>22</v>
      </c>
      <c r="CD409" s="155"/>
      <c r="CH409" s="155"/>
      <c r="CV409" s="25"/>
      <c r="CZ409" s="25"/>
    </row>
    <row r="410" spans="1:105" s="11" customFormat="1">
      <c r="A410" s="11" t="s">
        <v>1161</v>
      </c>
      <c r="K410" s="13"/>
      <c r="L410" s="25"/>
      <c r="N410" s="125"/>
      <c r="Z410" s="25"/>
      <c r="AE410" s="36"/>
      <c r="AI410" s="25"/>
      <c r="AJ410" s="11" t="s">
        <v>27</v>
      </c>
      <c r="AK410" s="11" t="s">
        <v>1128</v>
      </c>
      <c r="AL410" s="11">
        <v>4</v>
      </c>
      <c r="AM410" s="11" t="s">
        <v>1080</v>
      </c>
      <c r="AN410" s="11" t="s">
        <v>44</v>
      </c>
      <c r="AO410" s="17" t="s">
        <v>78</v>
      </c>
      <c r="AP410" s="17" t="s">
        <v>949</v>
      </c>
      <c r="AQ410" s="11" t="s">
        <v>23</v>
      </c>
      <c r="AR410" s="11" t="s">
        <v>23</v>
      </c>
      <c r="AS410" s="11" t="s">
        <v>1122</v>
      </c>
      <c r="AT410" s="11" t="s">
        <v>22</v>
      </c>
      <c r="AU410" s="84" t="s">
        <v>22</v>
      </c>
      <c r="AV410" s="11" t="s">
        <v>22</v>
      </c>
      <c r="AW410" s="11" t="s">
        <v>22</v>
      </c>
      <c r="AX410" s="11">
        <v>30</v>
      </c>
      <c r="AY410" s="58" t="s">
        <v>1093</v>
      </c>
      <c r="AZ410" s="11" t="str">
        <f t="shared" si="566"/>
        <v>1.37</v>
      </c>
      <c r="BA410" s="11" t="str">
        <f t="shared" si="567"/>
        <v>1.02</v>
      </c>
      <c r="BB410" s="11" t="str">
        <f t="shared" si="568"/>
        <v>1.84</v>
      </c>
      <c r="BC410" s="11">
        <v>29</v>
      </c>
      <c r="BD410" s="58" t="s">
        <v>1103</v>
      </c>
      <c r="BE410" s="11" t="str">
        <f t="shared" si="560"/>
        <v>304.62</v>
      </c>
      <c r="BF410" s="11" t="str">
        <f t="shared" si="561"/>
        <v>194.09</v>
      </c>
      <c r="BG410" s="11" t="str">
        <f t="shared" si="562"/>
        <v>478.11</v>
      </c>
      <c r="BH410" s="11" t="s">
        <v>22</v>
      </c>
      <c r="BI410" s="25" t="s">
        <v>22</v>
      </c>
      <c r="CD410" s="155"/>
      <c r="CH410" s="155"/>
      <c r="CV410" s="25"/>
      <c r="CZ410" s="25"/>
    </row>
    <row r="411" spans="1:105" s="11" customFormat="1">
      <c r="A411" s="11" t="s">
        <v>1161</v>
      </c>
      <c r="K411" s="13"/>
      <c r="L411" s="25"/>
      <c r="N411" s="125"/>
      <c r="Z411" s="25"/>
      <c r="AE411" s="36"/>
      <c r="AI411" s="25"/>
      <c r="AJ411" s="11" t="s">
        <v>27</v>
      </c>
      <c r="AK411" s="11" t="s">
        <v>1129</v>
      </c>
      <c r="AL411" s="11">
        <v>5</v>
      </c>
      <c r="AM411" s="11" t="s">
        <v>1080</v>
      </c>
      <c r="AN411" s="11" t="s">
        <v>44</v>
      </c>
      <c r="AO411" s="17" t="s">
        <v>78</v>
      </c>
      <c r="AP411" s="17" t="s">
        <v>949</v>
      </c>
      <c r="AQ411" s="11" t="s">
        <v>23</v>
      </c>
      <c r="AR411" s="11" t="s">
        <v>23</v>
      </c>
      <c r="AS411" s="11" t="s">
        <v>1122</v>
      </c>
      <c r="AT411" s="11" t="s">
        <v>22</v>
      </c>
      <c r="AU411" s="84" t="s">
        <v>22</v>
      </c>
      <c r="AV411" s="30" t="s">
        <v>22</v>
      </c>
      <c r="AW411" s="11" t="s">
        <v>22</v>
      </c>
      <c r="AX411" s="11">
        <v>30</v>
      </c>
      <c r="AY411" s="58" t="s">
        <v>1094</v>
      </c>
      <c r="AZ411" s="11" t="str">
        <f t="shared" si="566"/>
        <v>1.05</v>
      </c>
      <c r="BA411" s="11" t="str">
        <f t="shared" si="567"/>
        <v>0.95</v>
      </c>
      <c r="BB411" s="11" t="str">
        <f t="shared" si="568"/>
        <v>1.15</v>
      </c>
      <c r="BC411" s="11">
        <v>29</v>
      </c>
      <c r="BD411" s="58" t="s">
        <v>1104</v>
      </c>
      <c r="BE411" s="11" t="str">
        <f t="shared" ref="BE411" si="569">LEFT(BD411,FIND(" ", BD411)-1)</f>
        <v>522.69</v>
      </c>
      <c r="BF411" s="11" t="str">
        <f t="shared" ref="BF411" si="570">MID(LEFT(BD411,FIND("–",BD411)-1),FIND("(",BD411)+1,LEN(BD411))</f>
        <v>368.79</v>
      </c>
      <c r="BG411" s="11" t="str">
        <f t="shared" ref="BG411" si="571">MID(LEFT(BD411,FIND(")",BD411)-1),FIND("–",BD411)+1,LEN(BD411))</f>
        <v>740.81</v>
      </c>
      <c r="BH411" s="11" t="s">
        <v>22</v>
      </c>
      <c r="BI411" s="25" t="s">
        <v>22</v>
      </c>
      <c r="CD411" s="155"/>
      <c r="CH411" s="155"/>
      <c r="CV411" s="25"/>
      <c r="CZ411" s="25"/>
    </row>
    <row r="412" spans="1:105" s="11" customFormat="1">
      <c r="A412" s="11" t="s">
        <v>1161</v>
      </c>
      <c r="K412" s="13"/>
      <c r="L412" s="25"/>
      <c r="N412" s="125"/>
      <c r="Z412" s="25"/>
      <c r="AE412" s="25"/>
      <c r="AI412" s="25"/>
      <c r="AJ412" s="11" t="s">
        <v>27</v>
      </c>
      <c r="AK412" s="11" t="s">
        <v>1131</v>
      </c>
      <c r="AL412" s="11">
        <v>1</v>
      </c>
      <c r="AM412" s="11" t="s">
        <v>1081</v>
      </c>
      <c r="AN412" s="11" t="s">
        <v>44</v>
      </c>
      <c r="AO412" s="17" t="s">
        <v>78</v>
      </c>
      <c r="AP412" s="17" t="s">
        <v>949</v>
      </c>
      <c r="AQ412" s="11" t="s">
        <v>23</v>
      </c>
      <c r="AR412" s="11" t="s">
        <v>23</v>
      </c>
      <c r="AS412" s="11" t="s">
        <v>1122</v>
      </c>
      <c r="AT412" s="11" t="s">
        <v>22</v>
      </c>
      <c r="AU412" s="84" t="s">
        <v>22</v>
      </c>
      <c r="AV412" s="30" t="s">
        <v>22</v>
      </c>
      <c r="AW412" s="11" t="s">
        <v>22</v>
      </c>
      <c r="AX412" s="11">
        <v>10</v>
      </c>
      <c r="AY412" s="58" t="s">
        <v>1095</v>
      </c>
      <c r="AZ412" s="11" t="str">
        <f t="shared" si="566"/>
        <v>1.52</v>
      </c>
      <c r="BA412" s="11" t="str">
        <f t="shared" si="567"/>
        <v>1.03</v>
      </c>
      <c r="BB412" s="11" t="str">
        <f t="shared" si="568"/>
        <v>2.24</v>
      </c>
      <c r="BC412" s="11">
        <v>10</v>
      </c>
      <c r="BD412" s="58" t="s">
        <v>1105</v>
      </c>
      <c r="BE412" s="11" t="str">
        <f>LEFT(BD412,FIND(" ", BD412)-1)</f>
        <v>1.66</v>
      </c>
      <c r="BF412" s="11" t="str">
        <f>MID(LEFT(BD412,FIND("–",BD412)-1),FIND("(",BD412)+1,LEN(BD412))</f>
        <v>0.84</v>
      </c>
      <c r="BG412" s="11" t="str">
        <f>MID(LEFT(BD412,FIND(")",BD412)-1),FIND("–",BD412)+1,LEN(BD412))</f>
        <v>3.29</v>
      </c>
      <c r="BH412" s="11" t="s">
        <v>22</v>
      </c>
      <c r="BI412" s="25" t="s">
        <v>22</v>
      </c>
      <c r="CD412" s="155"/>
      <c r="CH412" s="155"/>
      <c r="CV412" s="25"/>
      <c r="CZ412" s="25"/>
    </row>
    <row r="413" spans="1:105" s="11" customFormat="1">
      <c r="A413" s="11" t="s">
        <v>1161</v>
      </c>
      <c r="K413" s="13"/>
      <c r="L413" s="25"/>
      <c r="N413" s="125"/>
      <c r="Z413" s="25"/>
      <c r="AE413" s="36"/>
      <c r="AI413" s="25"/>
      <c r="AJ413" s="11" t="s">
        <v>27</v>
      </c>
      <c r="AK413" s="11" t="s">
        <v>1132</v>
      </c>
      <c r="AL413" s="11">
        <v>2</v>
      </c>
      <c r="AM413" s="11" t="s">
        <v>1081</v>
      </c>
      <c r="AN413" s="11" t="s">
        <v>44</v>
      </c>
      <c r="AO413" s="17" t="s">
        <v>78</v>
      </c>
      <c r="AP413" s="17" t="s">
        <v>949</v>
      </c>
      <c r="AQ413" s="11" t="s">
        <v>23</v>
      </c>
      <c r="AR413" s="11" t="s">
        <v>23</v>
      </c>
      <c r="AS413" s="11" t="s">
        <v>1122</v>
      </c>
      <c r="AT413" s="11" t="s">
        <v>22</v>
      </c>
      <c r="AU413" s="84" t="s">
        <v>22</v>
      </c>
      <c r="AV413" s="30" t="s">
        <v>22</v>
      </c>
      <c r="AW413" s="11" t="s">
        <v>22</v>
      </c>
      <c r="AX413" s="11">
        <v>49</v>
      </c>
      <c r="AY413" s="58" t="s">
        <v>1096</v>
      </c>
      <c r="AZ413" s="11" t="str">
        <f t="shared" si="566"/>
        <v>1.88</v>
      </c>
      <c r="BA413" s="11" t="str">
        <f t="shared" si="567"/>
        <v>1.58</v>
      </c>
      <c r="BB413" s="11" t="str">
        <f t="shared" si="568"/>
        <v>2.24</v>
      </c>
      <c r="BC413" s="11">
        <v>49</v>
      </c>
      <c r="BD413" s="58" t="s">
        <v>1106</v>
      </c>
      <c r="BE413" s="11" t="str">
        <f>LEFT(BD413,FIND(" ", BD413)-1)</f>
        <v>87.38</v>
      </c>
      <c r="BF413" s="11" t="str">
        <f>MID(LEFT(BD413,FIND("–",BD413)-1),FIND("(",BD413)+1,LEN(BD413))</f>
        <v>60.75</v>
      </c>
      <c r="BG413" s="11" t="str">
        <f>MID(LEFT(BD413,FIND(")",BD413)-1),FIND("–",BD413)+1,LEN(BD413))</f>
        <v>125.69</v>
      </c>
      <c r="BH413" s="11" t="s">
        <v>22</v>
      </c>
      <c r="BI413" s="25" t="s">
        <v>22</v>
      </c>
      <c r="CD413" s="155"/>
      <c r="CH413" s="155"/>
      <c r="CV413" s="25"/>
      <c r="CZ413" s="25"/>
    </row>
    <row r="414" spans="1:105" s="11" customFormat="1">
      <c r="A414" s="11" t="s">
        <v>1161</v>
      </c>
      <c r="K414" s="13"/>
      <c r="L414" s="25"/>
      <c r="N414" s="125"/>
      <c r="Z414" s="25"/>
      <c r="AE414" s="36"/>
      <c r="AI414" s="25"/>
      <c r="AJ414" s="11" t="s">
        <v>27</v>
      </c>
      <c r="AK414" s="11" t="s">
        <v>1133</v>
      </c>
      <c r="AL414" s="11">
        <v>3</v>
      </c>
      <c r="AM414" s="11" t="s">
        <v>1081</v>
      </c>
      <c r="AN414" s="11" t="s">
        <v>44</v>
      </c>
      <c r="AO414" s="17" t="s">
        <v>78</v>
      </c>
      <c r="AP414" s="17" t="s">
        <v>949</v>
      </c>
      <c r="AQ414" s="11" t="s">
        <v>23</v>
      </c>
      <c r="AR414" s="11" t="s">
        <v>23</v>
      </c>
      <c r="AS414" s="11" t="s">
        <v>1122</v>
      </c>
      <c r="AT414" s="11" t="s">
        <v>22</v>
      </c>
      <c r="AU414" s="84" t="s">
        <v>22</v>
      </c>
      <c r="AV414" s="30" t="s">
        <v>22</v>
      </c>
      <c r="AW414" s="11" t="s">
        <v>22</v>
      </c>
      <c r="AX414" s="11">
        <v>49</v>
      </c>
      <c r="AY414" s="58" t="s">
        <v>1097</v>
      </c>
      <c r="AZ414" s="11" t="str">
        <f t="shared" si="566"/>
        <v>2.07</v>
      </c>
      <c r="BA414" s="11" t="str">
        <f t="shared" si="567"/>
        <v>1.65</v>
      </c>
      <c r="BB414" s="11" t="str">
        <f t="shared" si="568"/>
        <v>2.59</v>
      </c>
      <c r="BC414" s="11">
        <v>49</v>
      </c>
      <c r="BD414" s="58" t="s">
        <v>1107</v>
      </c>
      <c r="BE414" s="11" t="str">
        <f t="shared" ref="BE414:BE416" si="572">LEFT(BD414,FIND(" ", BD414)-1)</f>
        <v>100.33</v>
      </c>
      <c r="BF414" s="11" t="str">
        <f t="shared" ref="BF414:BF416" si="573">MID(LEFT(BD414,FIND("–",BD414)-1),FIND("(",BD414)+1,LEN(BD414))</f>
        <v>70.71</v>
      </c>
      <c r="BG414" s="11" t="str">
        <f t="shared" ref="BG414:BG416" si="574">MID(LEFT(BD414,FIND(")",BD414)-1),FIND("–",BD414)+1,LEN(BD414))</f>
        <v>142.35</v>
      </c>
      <c r="BH414" s="11" t="s">
        <v>22</v>
      </c>
      <c r="BI414" s="25" t="s">
        <v>22</v>
      </c>
      <c r="CD414" s="155"/>
      <c r="CH414" s="155"/>
      <c r="CV414" s="25"/>
      <c r="CZ414" s="25"/>
    </row>
    <row r="415" spans="1:105" s="11" customFormat="1">
      <c r="A415" s="11" t="s">
        <v>1161</v>
      </c>
      <c r="K415" s="13"/>
      <c r="L415" s="25"/>
      <c r="N415" s="125"/>
      <c r="Z415" s="25"/>
      <c r="AE415" s="36"/>
      <c r="AI415" s="25"/>
      <c r="AJ415" s="11" t="s">
        <v>27</v>
      </c>
      <c r="AK415" s="11" t="s">
        <v>1134</v>
      </c>
      <c r="AL415" s="11">
        <v>4</v>
      </c>
      <c r="AM415" s="11" t="s">
        <v>1081</v>
      </c>
      <c r="AN415" s="11" t="s">
        <v>44</v>
      </c>
      <c r="AO415" s="17" t="s">
        <v>78</v>
      </c>
      <c r="AP415" s="17" t="s">
        <v>949</v>
      </c>
      <c r="AQ415" s="11" t="s">
        <v>23</v>
      </c>
      <c r="AR415" s="11" t="s">
        <v>23</v>
      </c>
      <c r="AS415" s="11" t="s">
        <v>1122</v>
      </c>
      <c r="AT415" s="11" t="s">
        <v>22</v>
      </c>
      <c r="AU415" s="84" t="s">
        <v>22</v>
      </c>
      <c r="AV415" s="11" t="s">
        <v>22</v>
      </c>
      <c r="AW415" s="11" t="s">
        <v>22</v>
      </c>
      <c r="AX415" s="11">
        <v>45</v>
      </c>
      <c r="AY415" s="58" t="s">
        <v>1098</v>
      </c>
      <c r="AZ415" s="11" t="str">
        <f t="shared" si="566"/>
        <v>1.79</v>
      </c>
      <c r="BA415" s="11" t="str">
        <f t="shared" si="567"/>
        <v>1.48</v>
      </c>
      <c r="BB415" s="11" t="str">
        <f t="shared" si="568"/>
        <v>2.17</v>
      </c>
      <c r="BC415" s="11">
        <v>45</v>
      </c>
      <c r="BD415" s="58" t="s">
        <v>1108</v>
      </c>
      <c r="BE415" s="11" t="str">
        <f>LEFT(BD415,FIND(" ", BD415)-1)</f>
        <v>419.70</v>
      </c>
      <c r="BF415" s="11" t="str">
        <f>MID(LEFT(BD415,FIND("–",BD415)-1),FIND("(",BD415)+1,LEN(BD415))</f>
        <v>302.14</v>
      </c>
      <c r="BG415" s="11" t="str">
        <f>MID(LEFT(BD415,FIND(")",BD415)-1),FIND("–",BD415)+1,LEN(BD415))</f>
        <v>583.00</v>
      </c>
      <c r="BH415" s="11" t="s">
        <v>22</v>
      </c>
      <c r="BI415" s="25" t="s">
        <v>22</v>
      </c>
      <c r="CD415" s="155"/>
      <c r="CH415" s="155"/>
      <c r="CV415" s="25"/>
      <c r="CZ415" s="25"/>
    </row>
    <row r="416" spans="1:105" s="11" customFormat="1">
      <c r="A416" s="11" t="s">
        <v>1161</v>
      </c>
      <c r="K416" s="13"/>
      <c r="L416" s="25"/>
      <c r="N416" s="125"/>
      <c r="Z416" s="25"/>
      <c r="AE416" s="36"/>
      <c r="AI416" s="25"/>
      <c r="AJ416" s="11" t="s">
        <v>27</v>
      </c>
      <c r="AK416" s="11" t="s">
        <v>1130</v>
      </c>
      <c r="AL416" s="11">
        <v>5</v>
      </c>
      <c r="AM416" s="11" t="s">
        <v>1081</v>
      </c>
      <c r="AN416" s="11" t="s">
        <v>44</v>
      </c>
      <c r="AO416" s="17" t="s">
        <v>78</v>
      </c>
      <c r="AP416" s="17" t="s">
        <v>949</v>
      </c>
      <c r="AQ416" s="11" t="s">
        <v>23</v>
      </c>
      <c r="AR416" s="11" t="s">
        <v>23</v>
      </c>
      <c r="AS416" s="11" t="s">
        <v>1122</v>
      </c>
      <c r="AT416" s="11" t="s">
        <v>22</v>
      </c>
      <c r="AU416" s="84" t="s">
        <v>22</v>
      </c>
      <c r="AV416" s="30" t="s">
        <v>22</v>
      </c>
      <c r="AW416" s="11" t="s">
        <v>22</v>
      </c>
      <c r="AX416" s="11">
        <v>49</v>
      </c>
      <c r="AY416" s="58" t="s">
        <v>1099</v>
      </c>
      <c r="AZ416" s="11" t="str">
        <f t="shared" si="566"/>
        <v>2.11</v>
      </c>
      <c r="BA416" s="11" t="str">
        <f t="shared" si="567"/>
        <v>1.67</v>
      </c>
      <c r="BB416" s="11" t="str">
        <f t="shared" si="568"/>
        <v>2.68</v>
      </c>
      <c r="BC416" s="11">
        <v>48</v>
      </c>
      <c r="BD416" s="58" t="s">
        <v>1109</v>
      </c>
      <c r="BE416" s="11" t="str">
        <f t="shared" si="572"/>
        <v>471.51</v>
      </c>
      <c r="BF416" s="11" t="str">
        <f t="shared" si="573"/>
        <v>344.75</v>
      </c>
      <c r="BG416" s="11" t="str">
        <f t="shared" si="574"/>
        <v>644.87</v>
      </c>
      <c r="BH416" s="11" t="s">
        <v>22</v>
      </c>
      <c r="BI416" s="25" t="s">
        <v>22</v>
      </c>
      <c r="CD416" s="155"/>
      <c r="CH416" s="155"/>
      <c r="CV416" s="25"/>
      <c r="CZ416" s="25"/>
    </row>
    <row r="417" spans="1:104" s="11" customFormat="1" ht="16" customHeight="1">
      <c r="A417" s="11" t="s">
        <v>1161</v>
      </c>
      <c r="K417" s="13"/>
      <c r="L417" s="25"/>
      <c r="N417" s="125"/>
      <c r="Z417" s="25"/>
      <c r="AE417" s="36"/>
      <c r="AI417" s="25"/>
      <c r="AJ417" s="11" t="s">
        <v>27</v>
      </c>
      <c r="AK417" s="11" t="s">
        <v>1135</v>
      </c>
      <c r="AL417" s="11">
        <v>1</v>
      </c>
      <c r="AM417" s="11" t="s">
        <v>521</v>
      </c>
      <c r="AN417" s="11" t="s">
        <v>1084</v>
      </c>
      <c r="AO417" s="151" t="s">
        <v>1085</v>
      </c>
      <c r="AP417" s="151" t="s">
        <v>1085</v>
      </c>
      <c r="AQ417" s="11" t="s">
        <v>23</v>
      </c>
      <c r="AR417" s="11" t="s">
        <v>23</v>
      </c>
      <c r="AS417" s="11" t="s">
        <v>1165</v>
      </c>
      <c r="AT417" s="11" t="s">
        <v>22</v>
      </c>
      <c r="AU417" s="84" t="s">
        <v>22</v>
      </c>
      <c r="AV417" s="30" t="s">
        <v>22</v>
      </c>
      <c r="AW417" s="11" t="s">
        <v>22</v>
      </c>
      <c r="AX417" s="11">
        <v>47</v>
      </c>
      <c r="AY417" s="58" t="s">
        <v>481</v>
      </c>
      <c r="AZ417" s="11" t="str">
        <f t="shared" ref="AZ417:AZ426" si="575">LEFT(AY417,FIND(" ", AY417)-1)</f>
        <v>5</v>
      </c>
      <c r="BA417" s="11" t="str">
        <f t="shared" ref="BA417:BA426" si="576">MID(LEFT(AY417,FIND("–",AY417)-1),FIND("(",AY417)+1,LEN(AY417))</f>
        <v>5</v>
      </c>
      <c r="BB417" s="11" t="str">
        <f t="shared" ref="BB417:BB426" si="577">MID(LEFT(AY417,FIND(")",AY417)-1),FIND("–",AY417)+1,LEN(AY417))</f>
        <v>5</v>
      </c>
      <c r="BC417" s="11">
        <v>39</v>
      </c>
      <c r="BD417" s="58" t="s">
        <v>1110</v>
      </c>
      <c r="BE417" s="11" t="str">
        <f>LEFT(BD417,FIND(" ", BD417)-1)</f>
        <v>110</v>
      </c>
      <c r="BF417" s="11" t="str">
        <f>MID(LEFT(BD417,FIND("–",BD417)-1),FIND("(",BD417)+1,LEN(BD417))</f>
        <v>74</v>
      </c>
      <c r="BG417" s="11" t="str">
        <f>MID(LEFT(BD417,FIND(")",BD417)-1),FIND("–",BD417)+1,LEN(BD417))</f>
        <v>184</v>
      </c>
      <c r="BH417" s="11" t="s">
        <v>22</v>
      </c>
      <c r="BI417" s="25" t="s">
        <v>22</v>
      </c>
      <c r="CD417" s="155"/>
      <c r="CH417" s="155"/>
      <c r="CV417" s="25"/>
      <c r="CZ417" s="25"/>
    </row>
    <row r="418" spans="1:104" s="11" customFormat="1" ht="16" customHeight="1">
      <c r="A418" s="11" t="s">
        <v>1161</v>
      </c>
      <c r="K418" s="13"/>
      <c r="L418" s="25"/>
      <c r="N418" s="125"/>
      <c r="Z418" s="25"/>
      <c r="AE418" s="36"/>
      <c r="AI418" s="25"/>
      <c r="AJ418" s="11" t="s">
        <v>27</v>
      </c>
      <c r="AK418" s="11" t="s">
        <v>1125</v>
      </c>
      <c r="AL418" s="11">
        <v>2</v>
      </c>
      <c r="AM418" s="11" t="s">
        <v>521</v>
      </c>
      <c r="AN418" s="11" t="s">
        <v>1084</v>
      </c>
      <c r="AO418" s="151" t="s">
        <v>1085</v>
      </c>
      <c r="AP418" s="151" t="s">
        <v>1085</v>
      </c>
      <c r="AQ418" s="11" t="s">
        <v>23</v>
      </c>
      <c r="AR418" s="11" t="s">
        <v>23</v>
      </c>
      <c r="AS418" s="11" t="s">
        <v>1165</v>
      </c>
      <c r="AT418" s="11" t="s">
        <v>22</v>
      </c>
      <c r="AU418" s="84" t="s">
        <v>22</v>
      </c>
      <c r="AV418" s="30" t="s">
        <v>22</v>
      </c>
      <c r="AW418" s="11" t="s">
        <v>22</v>
      </c>
      <c r="AX418" s="11">
        <v>47</v>
      </c>
      <c r="AY418" s="58" t="s">
        <v>481</v>
      </c>
      <c r="AZ418" s="11" t="str">
        <f t="shared" si="575"/>
        <v>5</v>
      </c>
      <c r="BA418" s="11" t="str">
        <f t="shared" si="576"/>
        <v>5</v>
      </c>
      <c r="BB418" s="11" t="str">
        <f t="shared" si="577"/>
        <v>5</v>
      </c>
      <c r="BC418" s="11">
        <v>37</v>
      </c>
      <c r="BD418" s="58" t="s">
        <v>1111</v>
      </c>
      <c r="BE418" s="11" t="str">
        <f>LEFT(BD418,FIND(" ", BD418)-1)</f>
        <v>185</v>
      </c>
      <c r="BF418" s="11" t="str">
        <f>MID(LEFT(BD418,FIND("–",BD418)-1),FIND("(",BD418)+1,LEN(BD418))</f>
        <v>129</v>
      </c>
      <c r="BG418" s="11" t="str">
        <f>MID(LEFT(BD418,FIND(")",BD418)-1),FIND("–",BD418)+1,LEN(BD418))</f>
        <v>359</v>
      </c>
      <c r="BH418" s="11" t="s">
        <v>22</v>
      </c>
      <c r="BI418" s="25" t="s">
        <v>22</v>
      </c>
      <c r="CD418" s="155"/>
      <c r="CH418" s="155"/>
      <c r="CV418" s="25"/>
      <c r="CZ418" s="25"/>
    </row>
    <row r="419" spans="1:104" s="11" customFormat="1">
      <c r="A419" s="11" t="s">
        <v>1161</v>
      </c>
      <c r="K419" s="13"/>
      <c r="L419" s="25"/>
      <c r="N419" s="125"/>
      <c r="Z419" s="25"/>
      <c r="AE419" s="36"/>
      <c r="AI419" s="25"/>
      <c r="AJ419" s="11" t="s">
        <v>27</v>
      </c>
      <c r="AK419" s="11" t="s">
        <v>1126</v>
      </c>
      <c r="AL419" s="11">
        <v>1</v>
      </c>
      <c r="AM419" s="11" t="s">
        <v>1082</v>
      </c>
      <c r="AN419" s="11" t="s">
        <v>1084</v>
      </c>
      <c r="AO419" s="151" t="s">
        <v>1085</v>
      </c>
      <c r="AP419" s="151" t="s">
        <v>1085</v>
      </c>
      <c r="AQ419" s="11" t="s">
        <v>23</v>
      </c>
      <c r="AR419" s="11" t="s">
        <v>24</v>
      </c>
      <c r="AS419" s="11" t="s">
        <v>1123</v>
      </c>
      <c r="AT419" s="11" t="s">
        <v>22</v>
      </c>
      <c r="AU419" s="84" t="s">
        <v>22</v>
      </c>
      <c r="AV419" s="30" t="s">
        <v>22</v>
      </c>
      <c r="AW419" s="11" t="s">
        <v>22</v>
      </c>
      <c r="AX419" s="11">
        <v>30</v>
      </c>
      <c r="AY419" s="58" t="s">
        <v>481</v>
      </c>
      <c r="AZ419" s="11" t="str">
        <f t="shared" si="575"/>
        <v>5</v>
      </c>
      <c r="BA419" s="11" t="str">
        <f t="shared" si="576"/>
        <v>5</v>
      </c>
      <c r="BB419" s="11" t="str">
        <f t="shared" si="577"/>
        <v>5</v>
      </c>
      <c r="BC419" s="11">
        <v>18</v>
      </c>
      <c r="BD419" s="58" t="s">
        <v>1112</v>
      </c>
      <c r="BE419" s="11" t="str">
        <f>LEFT(BD419,FIND(" ", BD419)-1)</f>
        <v>64</v>
      </c>
      <c r="BF419" s="11" t="str">
        <f>MID(LEFT(BD419,FIND("–",BD419)-1),FIND("(",BD419)+1,LEN(BD419))</f>
        <v>41</v>
      </c>
      <c r="BG419" s="11" t="str">
        <f>MID(LEFT(BD419,FIND(")",BD419)-1),FIND("–",BD419)+1,LEN(BD419))</f>
        <v>93</v>
      </c>
      <c r="BH419" s="11" t="s">
        <v>22</v>
      </c>
      <c r="BI419" s="25" t="s">
        <v>22</v>
      </c>
      <c r="CD419" s="155"/>
      <c r="CH419" s="155"/>
      <c r="CV419" s="25"/>
      <c r="CZ419" s="25"/>
    </row>
    <row r="420" spans="1:104" s="11" customFormat="1">
      <c r="A420" s="11" t="s">
        <v>1161</v>
      </c>
      <c r="K420" s="13"/>
      <c r="L420" s="25"/>
      <c r="N420" s="125"/>
      <c r="Z420" s="25"/>
      <c r="AE420" s="36"/>
      <c r="AI420" s="25"/>
      <c r="AJ420" s="11" t="s">
        <v>27</v>
      </c>
      <c r="AK420" s="11" t="s">
        <v>1127</v>
      </c>
      <c r="AL420" s="11">
        <v>2</v>
      </c>
      <c r="AM420" s="11" t="s">
        <v>1082</v>
      </c>
      <c r="AN420" s="11" t="s">
        <v>1084</v>
      </c>
      <c r="AO420" s="151" t="s">
        <v>1085</v>
      </c>
      <c r="AP420" s="151" t="s">
        <v>1085</v>
      </c>
      <c r="AQ420" s="11" t="s">
        <v>23</v>
      </c>
      <c r="AR420" s="11" t="s">
        <v>24</v>
      </c>
      <c r="AS420" s="11" t="s">
        <v>1123</v>
      </c>
      <c r="AT420" s="11" t="s">
        <v>22</v>
      </c>
      <c r="AU420" s="84" t="s">
        <v>22</v>
      </c>
      <c r="AV420" s="30" t="s">
        <v>22</v>
      </c>
      <c r="AW420" s="11" t="s">
        <v>22</v>
      </c>
      <c r="AX420" s="11">
        <v>6</v>
      </c>
      <c r="AY420" s="58" t="s">
        <v>481</v>
      </c>
      <c r="AZ420" s="11" t="str">
        <f t="shared" si="575"/>
        <v>5</v>
      </c>
      <c r="BA420" s="11" t="str">
        <f t="shared" si="576"/>
        <v>5</v>
      </c>
      <c r="BB420" s="11" t="str">
        <f t="shared" si="577"/>
        <v>5</v>
      </c>
      <c r="BC420" s="11">
        <v>9</v>
      </c>
      <c r="BD420" s="58" t="s">
        <v>1113</v>
      </c>
      <c r="BE420" s="11" t="str">
        <f t="shared" ref="BE420:BE422" si="578">LEFT(BD420,FIND(" ", BD420)-1)</f>
        <v>76</v>
      </c>
      <c r="BF420" s="11" t="str">
        <f t="shared" ref="BF420:BF422" si="579">MID(LEFT(BD420,FIND("–",BD420)-1),FIND("(",BD420)+1,LEN(BD420))</f>
        <v>46</v>
      </c>
      <c r="BG420" s="11" t="str">
        <f t="shared" ref="BG420:BG422" si="580">MID(LEFT(BD420,FIND(")",BD420)-1),FIND("–",BD420)+1,LEN(BD420))</f>
        <v>179</v>
      </c>
      <c r="BH420" s="11" t="s">
        <v>22</v>
      </c>
      <c r="BI420" s="25" t="s">
        <v>22</v>
      </c>
      <c r="CD420" s="155"/>
      <c r="CH420" s="155"/>
      <c r="CV420" s="25"/>
      <c r="CZ420" s="25"/>
    </row>
    <row r="421" spans="1:104" s="11" customFormat="1">
      <c r="A421" s="11" t="s">
        <v>1161</v>
      </c>
      <c r="K421" s="13"/>
      <c r="L421" s="25"/>
      <c r="N421" s="125"/>
      <c r="Z421" s="25"/>
      <c r="AE421" s="36"/>
      <c r="AI421" s="25"/>
      <c r="AJ421" s="11" t="s">
        <v>27</v>
      </c>
      <c r="AK421" s="11" t="s">
        <v>1128</v>
      </c>
      <c r="AL421" s="11">
        <v>3</v>
      </c>
      <c r="AM421" s="11" t="s">
        <v>1082</v>
      </c>
      <c r="AN421" s="11" t="s">
        <v>1084</v>
      </c>
      <c r="AO421" s="151" t="s">
        <v>1085</v>
      </c>
      <c r="AP421" s="151" t="s">
        <v>1085</v>
      </c>
      <c r="AQ421" s="11" t="s">
        <v>23</v>
      </c>
      <c r="AR421" s="11" t="s">
        <v>24</v>
      </c>
      <c r="AS421" s="11" t="s">
        <v>1123</v>
      </c>
      <c r="AT421" s="11" t="s">
        <v>22</v>
      </c>
      <c r="AU421" s="84" t="s">
        <v>22</v>
      </c>
      <c r="AV421" s="30" t="s">
        <v>22</v>
      </c>
      <c r="AW421" s="11" t="s">
        <v>22</v>
      </c>
      <c r="AX421" s="11">
        <v>27</v>
      </c>
      <c r="AY421" s="58" t="s">
        <v>481</v>
      </c>
      <c r="AZ421" s="11" t="str">
        <f t="shared" si="575"/>
        <v>5</v>
      </c>
      <c r="BA421" s="11" t="str">
        <f t="shared" si="576"/>
        <v>5</v>
      </c>
      <c r="BB421" s="11" t="str">
        <f t="shared" si="577"/>
        <v>5</v>
      </c>
      <c r="BC421" s="11">
        <v>27</v>
      </c>
      <c r="BD421" s="58" t="s">
        <v>1114</v>
      </c>
      <c r="BE421" s="11" t="str">
        <f>LEFT(BD421,FIND(" ", BD421)-1)</f>
        <v>127</v>
      </c>
      <c r="BF421" s="11" t="str">
        <f>MID(LEFT(BD421,FIND("–",BD421)-1),FIND("(",BD421)+1,LEN(BD421))</f>
        <v>74</v>
      </c>
      <c r="BG421" s="11" t="str">
        <f>MID(LEFT(BD421,FIND(")",BD421)-1),FIND("–",BD421)+1,LEN(BD421))</f>
        <v>183</v>
      </c>
      <c r="BH421" s="11" t="s">
        <v>22</v>
      </c>
      <c r="BI421" s="25" t="s">
        <v>22</v>
      </c>
      <c r="CD421" s="155"/>
      <c r="CH421" s="155"/>
      <c r="CV421" s="25"/>
      <c r="CZ421" s="25"/>
    </row>
    <row r="422" spans="1:104" s="11" customFormat="1">
      <c r="A422" s="11" t="s">
        <v>1161</v>
      </c>
      <c r="K422" s="13"/>
      <c r="L422" s="25"/>
      <c r="N422" s="125"/>
      <c r="Z422" s="25"/>
      <c r="AE422" s="36"/>
      <c r="AI422" s="25"/>
      <c r="AJ422" s="11" t="s">
        <v>27</v>
      </c>
      <c r="AK422" s="11" t="s">
        <v>1129</v>
      </c>
      <c r="AL422" s="11">
        <v>4</v>
      </c>
      <c r="AM422" s="11" t="s">
        <v>1082</v>
      </c>
      <c r="AN422" s="11" t="s">
        <v>1084</v>
      </c>
      <c r="AO422" s="151" t="s">
        <v>1085</v>
      </c>
      <c r="AP422" s="151" t="s">
        <v>1085</v>
      </c>
      <c r="AQ422" s="11" t="s">
        <v>23</v>
      </c>
      <c r="AR422" s="11" t="s">
        <v>24</v>
      </c>
      <c r="AS422" s="11" t="s">
        <v>1123</v>
      </c>
      <c r="AT422" s="11" t="s">
        <v>22</v>
      </c>
      <c r="AU422" s="84" t="s">
        <v>22</v>
      </c>
      <c r="AV422" s="30" t="s">
        <v>22</v>
      </c>
      <c r="AW422" s="11" t="s">
        <v>22</v>
      </c>
      <c r="AX422" s="11">
        <v>27</v>
      </c>
      <c r="AY422" s="58" t="s">
        <v>481</v>
      </c>
      <c r="AZ422" s="11" t="str">
        <f t="shared" si="575"/>
        <v>5</v>
      </c>
      <c r="BA422" s="11" t="str">
        <f t="shared" si="576"/>
        <v>5</v>
      </c>
      <c r="BB422" s="11" t="str">
        <f t="shared" si="577"/>
        <v>5</v>
      </c>
      <c r="BC422" s="11">
        <v>22</v>
      </c>
      <c r="BD422" s="58" t="s">
        <v>1115</v>
      </c>
      <c r="BE422" s="11" t="str">
        <f t="shared" si="578"/>
        <v>178</v>
      </c>
      <c r="BF422" s="11" t="str">
        <f t="shared" si="579"/>
        <v>124</v>
      </c>
      <c r="BG422" s="11" t="str">
        <f t="shared" si="580"/>
        <v>416</v>
      </c>
      <c r="BH422" s="11" t="s">
        <v>22</v>
      </c>
      <c r="BI422" s="25" t="s">
        <v>22</v>
      </c>
      <c r="CD422" s="155"/>
      <c r="CH422" s="155"/>
      <c r="CV422" s="25"/>
      <c r="CZ422" s="25"/>
    </row>
    <row r="423" spans="1:104" s="11" customFormat="1">
      <c r="A423" s="11" t="s">
        <v>1161</v>
      </c>
      <c r="K423" s="13"/>
      <c r="L423" s="25"/>
      <c r="N423" s="125"/>
      <c r="Z423" s="25"/>
      <c r="AE423" s="36"/>
      <c r="AI423" s="25"/>
      <c r="AJ423" s="11" t="s">
        <v>27</v>
      </c>
      <c r="AK423" s="11" t="s">
        <v>1132</v>
      </c>
      <c r="AL423" s="11">
        <v>1</v>
      </c>
      <c r="AM423" s="11" t="s">
        <v>1083</v>
      </c>
      <c r="AN423" s="11" t="s">
        <v>1084</v>
      </c>
      <c r="AO423" s="151" t="s">
        <v>1085</v>
      </c>
      <c r="AP423" s="151" t="s">
        <v>1085</v>
      </c>
      <c r="AQ423" s="11" t="s">
        <v>23</v>
      </c>
      <c r="AR423" s="11" t="s">
        <v>23</v>
      </c>
      <c r="AS423" s="11" t="s">
        <v>1123</v>
      </c>
      <c r="AT423" s="11" t="s">
        <v>22</v>
      </c>
      <c r="AU423" s="84" t="s">
        <v>22</v>
      </c>
      <c r="AV423" s="30" t="s">
        <v>22</v>
      </c>
      <c r="AW423" s="11" t="s">
        <v>22</v>
      </c>
      <c r="AX423" s="11">
        <v>22</v>
      </c>
      <c r="AY423" s="58" t="s">
        <v>481</v>
      </c>
      <c r="AZ423" s="11" t="str">
        <f t="shared" si="575"/>
        <v>5</v>
      </c>
      <c r="BA423" s="11" t="str">
        <f t="shared" si="576"/>
        <v>5</v>
      </c>
      <c r="BB423" s="11" t="str">
        <f t="shared" si="577"/>
        <v>5</v>
      </c>
      <c r="BC423" s="11">
        <v>21</v>
      </c>
      <c r="BD423" s="58" t="s">
        <v>1116</v>
      </c>
      <c r="BE423" s="11" t="str">
        <f>LEFT(BD423,FIND(" ", BD423)-1)</f>
        <v>47</v>
      </c>
      <c r="BF423" s="11" t="str">
        <f>MID(LEFT(BD423,FIND("–",BD423)-1),FIND("(",BD423)+1,LEN(BD423))</f>
        <v>23</v>
      </c>
      <c r="BG423" s="11" t="str">
        <f>MID(LEFT(BD423,FIND(")",BD423)-1),FIND("–",BD423)+1,LEN(BD423))</f>
        <v>82</v>
      </c>
      <c r="BH423" s="11" t="s">
        <v>22</v>
      </c>
      <c r="BI423" s="25" t="s">
        <v>22</v>
      </c>
      <c r="CD423" s="155"/>
      <c r="CH423" s="155"/>
      <c r="CV423" s="25"/>
      <c r="CZ423" s="25"/>
    </row>
    <row r="424" spans="1:104" s="11" customFormat="1">
      <c r="A424" s="11" t="s">
        <v>1161</v>
      </c>
      <c r="K424" s="13"/>
      <c r="L424" s="25"/>
      <c r="N424" s="125"/>
      <c r="Z424" s="25"/>
      <c r="AE424" s="36"/>
      <c r="AI424" s="25"/>
      <c r="AJ424" s="11" t="s">
        <v>27</v>
      </c>
      <c r="AK424" s="11" t="s">
        <v>1133</v>
      </c>
      <c r="AL424" s="11">
        <v>2</v>
      </c>
      <c r="AM424" s="11" t="s">
        <v>1083</v>
      </c>
      <c r="AN424" s="11" t="s">
        <v>1084</v>
      </c>
      <c r="AO424" s="151" t="s">
        <v>1085</v>
      </c>
      <c r="AP424" s="151" t="s">
        <v>1085</v>
      </c>
      <c r="AQ424" s="11" t="s">
        <v>23</v>
      </c>
      <c r="AR424" s="11" t="s">
        <v>23</v>
      </c>
      <c r="AS424" s="11" t="s">
        <v>1123</v>
      </c>
      <c r="AT424" s="11" t="s">
        <v>22</v>
      </c>
      <c r="AU424" s="84" t="s">
        <v>22</v>
      </c>
      <c r="AV424" s="30" t="s">
        <v>22</v>
      </c>
      <c r="AW424" s="11" t="s">
        <v>22</v>
      </c>
      <c r="AX424" s="11">
        <v>47</v>
      </c>
      <c r="AY424" s="58" t="s">
        <v>481</v>
      </c>
      <c r="AZ424" s="11" t="str">
        <f t="shared" si="575"/>
        <v>5</v>
      </c>
      <c r="BA424" s="11" t="str">
        <f t="shared" si="576"/>
        <v>5</v>
      </c>
      <c r="BB424" s="11" t="str">
        <f t="shared" si="577"/>
        <v>5</v>
      </c>
      <c r="BC424" s="11">
        <v>49</v>
      </c>
      <c r="BD424" s="58" t="s">
        <v>1117</v>
      </c>
      <c r="BE424" s="11" t="str">
        <f t="shared" ref="BE424:BE426" si="581">LEFT(BD424,FIND(" ", BD424)-1)</f>
        <v>58</v>
      </c>
      <c r="BF424" s="11" t="str">
        <f t="shared" ref="BF424:BF426" si="582">MID(LEFT(BD424,FIND("–",BD424)-1),FIND("(",BD424)+1,LEN(BD424))</f>
        <v>20</v>
      </c>
      <c r="BG424" s="11" t="str">
        <f t="shared" ref="BG424:BG426" si="583">MID(LEFT(BD424,FIND(")",BD424)-1),FIND("–",BD424)+1,LEN(BD424))</f>
        <v>120</v>
      </c>
      <c r="BH424" s="11" t="s">
        <v>22</v>
      </c>
      <c r="BI424" s="25" t="s">
        <v>22</v>
      </c>
      <c r="CD424" s="155"/>
      <c r="CH424" s="155"/>
      <c r="CV424" s="25"/>
      <c r="CZ424" s="25"/>
    </row>
    <row r="425" spans="1:104" s="11" customFormat="1">
      <c r="A425" s="11" t="s">
        <v>1161</v>
      </c>
      <c r="K425" s="13"/>
      <c r="L425" s="25"/>
      <c r="N425" s="125"/>
      <c r="Z425" s="25"/>
      <c r="AE425" s="36"/>
      <c r="AI425" s="25"/>
      <c r="AJ425" s="11" t="s">
        <v>27</v>
      </c>
      <c r="AK425" s="11" t="s">
        <v>1134</v>
      </c>
      <c r="AL425" s="11">
        <v>3</v>
      </c>
      <c r="AM425" s="11" t="s">
        <v>1083</v>
      </c>
      <c r="AN425" s="11" t="s">
        <v>1084</v>
      </c>
      <c r="AO425" s="151" t="s">
        <v>1085</v>
      </c>
      <c r="AP425" s="151" t="s">
        <v>1085</v>
      </c>
      <c r="AQ425" s="11" t="s">
        <v>23</v>
      </c>
      <c r="AR425" s="11" t="s">
        <v>23</v>
      </c>
      <c r="AS425" s="11" t="s">
        <v>1123</v>
      </c>
      <c r="AT425" s="11" t="s">
        <v>22</v>
      </c>
      <c r="AU425" s="84" t="s">
        <v>22</v>
      </c>
      <c r="AV425" s="30" t="s">
        <v>22</v>
      </c>
      <c r="AW425" s="11" t="s">
        <v>22</v>
      </c>
      <c r="AX425" s="11">
        <v>35</v>
      </c>
      <c r="AY425" s="58" t="s">
        <v>481</v>
      </c>
      <c r="AZ425" s="11" t="str">
        <f t="shared" si="575"/>
        <v>5</v>
      </c>
      <c r="BA425" s="11" t="str">
        <f t="shared" si="576"/>
        <v>5</v>
      </c>
      <c r="BB425" s="11" t="str">
        <f t="shared" si="577"/>
        <v>5</v>
      </c>
      <c r="BC425" s="11">
        <v>36</v>
      </c>
      <c r="BD425" s="58" t="s">
        <v>1118</v>
      </c>
      <c r="BE425" s="11" t="str">
        <f>LEFT(BD425,FIND(" ", BD425)-1)</f>
        <v>111</v>
      </c>
      <c r="BF425" s="11" t="str">
        <f>MID(LEFT(BD425,FIND("–",BD425)-1),FIND("(",BD425)+1,LEN(BD425))</f>
        <v>61</v>
      </c>
      <c r="BG425" s="11" t="str">
        <f>MID(LEFT(BD425,FIND(")",BD425)-1),FIND("–",BD425)+1,LEN(BD425))</f>
        <v>251</v>
      </c>
      <c r="BH425" s="11" t="s">
        <v>22</v>
      </c>
      <c r="BI425" s="25" t="s">
        <v>22</v>
      </c>
      <c r="CD425" s="155"/>
      <c r="CH425" s="155"/>
      <c r="CV425" s="25"/>
      <c r="CZ425" s="25"/>
    </row>
    <row r="426" spans="1:104" s="11" customFormat="1">
      <c r="A426" s="11" t="s">
        <v>1161</v>
      </c>
      <c r="K426" s="13"/>
      <c r="L426" s="25"/>
      <c r="N426" s="125"/>
      <c r="Z426" s="25"/>
      <c r="AE426" s="36"/>
      <c r="AI426" s="25"/>
      <c r="AJ426" s="11" t="s">
        <v>27</v>
      </c>
      <c r="AK426" s="11" t="s">
        <v>1130</v>
      </c>
      <c r="AL426" s="11">
        <v>4</v>
      </c>
      <c r="AM426" s="11" t="s">
        <v>1083</v>
      </c>
      <c r="AN426" s="11" t="s">
        <v>1084</v>
      </c>
      <c r="AO426" s="151" t="s">
        <v>1085</v>
      </c>
      <c r="AP426" s="151" t="s">
        <v>1085</v>
      </c>
      <c r="AQ426" s="11" t="s">
        <v>23</v>
      </c>
      <c r="AR426" s="11" t="s">
        <v>23</v>
      </c>
      <c r="AS426" s="11" t="s">
        <v>1123</v>
      </c>
      <c r="AT426" s="11" t="s">
        <v>22</v>
      </c>
      <c r="AU426" s="84" t="s">
        <v>22</v>
      </c>
      <c r="AV426" s="30" t="s">
        <v>22</v>
      </c>
      <c r="AW426" s="11" t="s">
        <v>22</v>
      </c>
      <c r="AX426" s="11">
        <v>47</v>
      </c>
      <c r="AY426" s="58" t="s">
        <v>481</v>
      </c>
      <c r="AZ426" s="11" t="str">
        <f t="shared" si="575"/>
        <v>5</v>
      </c>
      <c r="BA426" s="11" t="str">
        <f t="shared" si="576"/>
        <v>5</v>
      </c>
      <c r="BB426" s="11" t="str">
        <f t="shared" si="577"/>
        <v>5</v>
      </c>
      <c r="BC426" s="11">
        <v>43</v>
      </c>
      <c r="BD426" s="58" t="s">
        <v>1119</v>
      </c>
      <c r="BE426" s="11" t="str">
        <f t="shared" si="581"/>
        <v>146</v>
      </c>
      <c r="BF426" s="11" t="str">
        <f t="shared" si="582"/>
        <v>56</v>
      </c>
      <c r="BG426" s="11" t="str">
        <f t="shared" si="583"/>
        <v>239</v>
      </c>
      <c r="BH426" s="11" t="s">
        <v>22</v>
      </c>
      <c r="BI426" s="25" t="s">
        <v>22</v>
      </c>
      <c r="CD426" s="155"/>
      <c r="CH426" s="155"/>
      <c r="CV426" s="25"/>
      <c r="CZ426" s="25"/>
    </row>
    <row r="427" spans="1:104" s="11" customFormat="1" ht="16" customHeight="1">
      <c r="A427" s="11" t="s">
        <v>1161</v>
      </c>
      <c r="K427" s="13"/>
      <c r="L427" s="25"/>
      <c r="N427" s="125"/>
      <c r="Z427" s="25"/>
      <c r="AE427" s="36"/>
      <c r="AI427" s="25"/>
      <c r="AJ427" s="11" t="s">
        <v>60</v>
      </c>
      <c r="AK427" s="11" t="s">
        <v>1125</v>
      </c>
      <c r="AL427" s="11">
        <v>1</v>
      </c>
      <c r="AM427" s="17" t="s">
        <v>1124</v>
      </c>
      <c r="AN427" s="17" t="s">
        <v>1160</v>
      </c>
      <c r="AO427" s="11" t="s">
        <v>152</v>
      </c>
      <c r="AP427" s="11" t="s">
        <v>960</v>
      </c>
      <c r="AQ427" s="11" t="s">
        <v>23</v>
      </c>
      <c r="AR427" s="11" t="s">
        <v>23</v>
      </c>
      <c r="AS427" s="11" t="s">
        <v>1139</v>
      </c>
      <c r="AT427" s="11" t="s">
        <v>22</v>
      </c>
      <c r="AU427" s="84" t="s">
        <v>22</v>
      </c>
      <c r="AV427" s="30" t="s">
        <v>22</v>
      </c>
      <c r="AW427" s="11" t="s">
        <v>22</v>
      </c>
      <c r="AX427" s="11">
        <v>25</v>
      </c>
      <c r="AY427" s="58" t="s">
        <v>1138</v>
      </c>
      <c r="AZ427" s="11" t="str">
        <f t="shared" ref="AZ427:AZ435" si="584">LEFT(AY427,FIND(" ", AY427)-1)</f>
        <v>58</v>
      </c>
      <c r="BA427" s="11" t="str">
        <f t="shared" ref="BA427:BA435" si="585">MID(LEFT(AY427,FIND("–",AY427)-1),FIND("(",AY427)+1,LEN(AY427))</f>
        <v>48</v>
      </c>
      <c r="BB427" s="11" t="str">
        <f t="shared" ref="BB427:BB435" si="586">MID(LEFT(AY427,FIND(")",AY427)-1),FIND("–",AY427)+1,LEN(AY427))</f>
        <v>108</v>
      </c>
      <c r="BC427" s="11">
        <v>23</v>
      </c>
      <c r="BD427" s="58" t="s">
        <v>1140</v>
      </c>
      <c r="BE427" s="11" t="str">
        <f>LEFT(BD427,FIND(" ", BD427)-1)</f>
        <v>413</v>
      </c>
      <c r="BF427" s="11" t="str">
        <f>MID(LEFT(BD427,FIND("–",BD427)-1),FIND("(",BD427)+1,LEN(BD427))</f>
        <v>245</v>
      </c>
      <c r="BG427" s="11" t="str">
        <f>MID(LEFT(BD427,FIND(")",BD427)-1),FIND("–",BD427)+1,LEN(BD427))</f>
        <v>675</v>
      </c>
      <c r="BH427" s="11" t="s">
        <v>22</v>
      </c>
      <c r="BI427" s="25" t="s">
        <v>22</v>
      </c>
      <c r="CD427" s="155"/>
      <c r="CH427" s="155"/>
      <c r="CV427" s="25"/>
      <c r="CZ427" s="25"/>
    </row>
    <row r="428" spans="1:104" s="11" customFormat="1" ht="16" customHeight="1">
      <c r="A428" s="11" t="s">
        <v>1161</v>
      </c>
      <c r="K428" s="13"/>
      <c r="L428" s="25"/>
      <c r="N428" s="125"/>
      <c r="Z428" s="25"/>
      <c r="AE428" s="36"/>
      <c r="AI428" s="25"/>
      <c r="AJ428" s="11" t="s">
        <v>60</v>
      </c>
      <c r="AK428" s="11" t="s">
        <v>1126</v>
      </c>
      <c r="AL428" s="11">
        <v>2</v>
      </c>
      <c r="AM428" s="17" t="s">
        <v>1124</v>
      </c>
      <c r="AN428" s="17" t="s">
        <v>1160</v>
      </c>
      <c r="AO428" s="11" t="s">
        <v>152</v>
      </c>
      <c r="AP428" s="11" t="s">
        <v>960</v>
      </c>
      <c r="AQ428" s="11" t="s">
        <v>23</v>
      </c>
      <c r="AR428" s="11" t="s">
        <v>23</v>
      </c>
      <c r="AS428" s="11" t="s">
        <v>1139</v>
      </c>
      <c r="AT428" s="11" t="s">
        <v>22</v>
      </c>
      <c r="AU428" s="84" t="s">
        <v>22</v>
      </c>
      <c r="AV428" s="30" t="s">
        <v>22</v>
      </c>
      <c r="AW428" s="11" t="s">
        <v>22</v>
      </c>
      <c r="AX428" s="11">
        <v>29</v>
      </c>
      <c r="AY428" s="58" t="s">
        <v>1141</v>
      </c>
      <c r="AZ428" s="11" t="str">
        <f t="shared" si="584"/>
        <v>57</v>
      </c>
      <c r="BA428" s="11" t="str">
        <f t="shared" si="585"/>
        <v>48</v>
      </c>
      <c r="BB428" s="11" t="str">
        <f t="shared" si="586"/>
        <v>103</v>
      </c>
      <c r="BC428" s="11">
        <v>30</v>
      </c>
      <c r="BD428" s="58" t="s">
        <v>1142</v>
      </c>
      <c r="BE428" s="11" t="str">
        <f>LEFT(BD428,FIND(" ", BD428)-1)</f>
        <v>1,001</v>
      </c>
      <c r="BF428" s="11" t="str">
        <f>MID(LEFT(BD428,FIND("–",BD428)-1),FIND("(",BD428)+1,LEN(BD428))</f>
        <v>662</v>
      </c>
      <c r="BG428" s="11" t="str">
        <f>MID(LEFT(BD428,FIND(")",BD428)-1),FIND("–",BD428)+1,LEN(BD428))</f>
        <v>1,965</v>
      </c>
      <c r="BH428" s="11" t="s">
        <v>22</v>
      </c>
      <c r="BI428" s="25" t="s">
        <v>22</v>
      </c>
      <c r="CD428" s="155"/>
      <c r="CH428" s="155"/>
      <c r="CV428" s="25"/>
      <c r="CZ428" s="25"/>
    </row>
    <row r="429" spans="1:104" s="11" customFormat="1">
      <c r="A429" s="11" t="s">
        <v>1161</v>
      </c>
      <c r="K429" s="13"/>
      <c r="L429" s="25"/>
      <c r="N429" s="125"/>
      <c r="Z429" s="25"/>
      <c r="AE429" s="36"/>
      <c r="AI429" s="25"/>
      <c r="AJ429" s="11" t="s">
        <v>60</v>
      </c>
      <c r="AK429" s="11" t="s">
        <v>1127</v>
      </c>
      <c r="AL429" s="11">
        <v>3</v>
      </c>
      <c r="AM429" s="17" t="s">
        <v>1124</v>
      </c>
      <c r="AN429" s="17" t="s">
        <v>1160</v>
      </c>
      <c r="AO429" s="11" t="s">
        <v>152</v>
      </c>
      <c r="AP429" s="11" t="s">
        <v>960</v>
      </c>
      <c r="AQ429" s="11" t="s">
        <v>23</v>
      </c>
      <c r="AR429" s="11" t="s">
        <v>23</v>
      </c>
      <c r="AS429" s="11" t="s">
        <v>1139</v>
      </c>
      <c r="AT429" s="11" t="s">
        <v>22</v>
      </c>
      <c r="AU429" s="84" t="s">
        <v>22</v>
      </c>
      <c r="AV429" s="30" t="s">
        <v>22</v>
      </c>
      <c r="AW429" s="11" t="s">
        <v>22</v>
      </c>
      <c r="AX429" s="11">
        <v>25</v>
      </c>
      <c r="AY429" s="58" t="s">
        <v>1143</v>
      </c>
      <c r="AZ429" s="11" t="str">
        <f t="shared" si="584"/>
        <v>48</v>
      </c>
      <c r="BA429" s="11" t="str">
        <f t="shared" si="585"/>
        <v>48</v>
      </c>
      <c r="BB429" s="11" t="str">
        <f t="shared" si="586"/>
        <v>65</v>
      </c>
      <c r="BC429" s="11">
        <v>21</v>
      </c>
      <c r="BD429" s="58" t="s">
        <v>1144</v>
      </c>
      <c r="BE429" s="11" t="str">
        <f>LEFT(BD429,FIND(" ", BD429)-1)</f>
        <v>677</v>
      </c>
      <c r="BF429" s="11" t="str">
        <f>MID(LEFT(BD429,FIND("–",BD429)-1),FIND("(",BD429)+1,LEN(BD429))</f>
        <v>411</v>
      </c>
      <c r="BG429" s="11" t="str">
        <f>MID(LEFT(BD429,FIND(")",BD429)-1),FIND("–",BD429)+1,LEN(BD429))</f>
        <v>1,503</v>
      </c>
      <c r="BH429" s="11" t="s">
        <v>22</v>
      </c>
      <c r="BI429" s="25" t="s">
        <v>22</v>
      </c>
      <c r="CD429" s="155"/>
      <c r="CH429" s="155"/>
      <c r="CV429" s="25"/>
      <c r="CZ429" s="25"/>
    </row>
    <row r="430" spans="1:104" s="11" customFormat="1">
      <c r="A430" s="11" t="s">
        <v>1161</v>
      </c>
      <c r="K430" s="13"/>
      <c r="L430" s="25"/>
      <c r="N430" s="125"/>
      <c r="Z430" s="25"/>
      <c r="AE430" s="36"/>
      <c r="AI430" s="25"/>
      <c r="AJ430" s="11" t="s">
        <v>60</v>
      </c>
      <c r="AK430" s="11" t="s">
        <v>1128</v>
      </c>
      <c r="AL430" s="11">
        <v>4</v>
      </c>
      <c r="AM430" s="17" t="s">
        <v>1124</v>
      </c>
      <c r="AN430" s="17" t="s">
        <v>1160</v>
      </c>
      <c r="AO430" s="11" t="s">
        <v>152</v>
      </c>
      <c r="AP430" s="11" t="s">
        <v>960</v>
      </c>
      <c r="AQ430" s="11" t="s">
        <v>23</v>
      </c>
      <c r="AR430" s="11" t="s">
        <v>23</v>
      </c>
      <c r="AS430" s="11" t="s">
        <v>1139</v>
      </c>
      <c r="AT430" s="11" t="s">
        <v>22</v>
      </c>
      <c r="AU430" s="84" t="s">
        <v>22</v>
      </c>
      <c r="AV430" s="30" t="s">
        <v>22</v>
      </c>
      <c r="AW430" s="11" t="s">
        <v>22</v>
      </c>
      <c r="AX430" s="11">
        <v>30</v>
      </c>
      <c r="AY430" s="58" t="s">
        <v>1145</v>
      </c>
      <c r="AZ430" s="11" t="str">
        <f t="shared" si="584"/>
        <v>67</v>
      </c>
      <c r="BA430" s="11" t="str">
        <f t="shared" si="585"/>
        <v>48</v>
      </c>
      <c r="BB430" s="11" t="str">
        <f t="shared" si="586"/>
        <v>109</v>
      </c>
      <c r="BC430" s="11">
        <v>29</v>
      </c>
      <c r="BD430" s="58" t="s">
        <v>1166</v>
      </c>
      <c r="BE430" s="11" t="str">
        <f t="shared" ref="BE430" si="587">LEFT(BD430,FIND(" ", BD430)-1)</f>
        <v>501</v>
      </c>
      <c r="BF430" s="11" t="str">
        <f t="shared" ref="BF430" si="588">MID(LEFT(BD430,FIND("–",BD430)-1),FIND("(",BD430)+1,LEN(BD430))</f>
        <v>253</v>
      </c>
      <c r="BG430" s="11" t="str">
        <f t="shared" ref="BG430" si="589">MID(LEFT(BD430,FIND(")",BD430)-1),FIND("–",BD430)+1,LEN(BD430))</f>
        <v>905</v>
      </c>
      <c r="BH430" s="11" t="s">
        <v>22</v>
      </c>
      <c r="BI430" s="25" t="s">
        <v>22</v>
      </c>
      <c r="CD430" s="155"/>
      <c r="CH430" s="155"/>
      <c r="CV430" s="25"/>
      <c r="CZ430" s="25"/>
    </row>
    <row r="431" spans="1:104" s="11" customFormat="1">
      <c r="A431" s="11" t="s">
        <v>1161</v>
      </c>
      <c r="K431" s="13"/>
      <c r="L431" s="25"/>
      <c r="N431" s="125"/>
      <c r="Z431" s="25"/>
      <c r="AE431" s="36"/>
      <c r="AI431" s="25"/>
      <c r="AJ431" s="11" t="s">
        <v>60</v>
      </c>
      <c r="AK431" s="11" t="s">
        <v>1129</v>
      </c>
      <c r="AL431" s="11">
        <v>5</v>
      </c>
      <c r="AM431" s="17" t="s">
        <v>1124</v>
      </c>
      <c r="AN431" s="17" t="s">
        <v>1160</v>
      </c>
      <c r="AO431" s="11" t="s">
        <v>152</v>
      </c>
      <c r="AP431" s="11" t="s">
        <v>960</v>
      </c>
      <c r="AQ431" s="11" t="s">
        <v>23</v>
      </c>
      <c r="AR431" s="11" t="s">
        <v>23</v>
      </c>
      <c r="AS431" s="11" t="s">
        <v>1139</v>
      </c>
      <c r="AT431" s="11" t="s">
        <v>22</v>
      </c>
      <c r="AU431" s="84" t="s">
        <v>22</v>
      </c>
      <c r="AV431" s="30" t="s">
        <v>22</v>
      </c>
      <c r="AW431" s="11" t="s">
        <v>22</v>
      </c>
      <c r="AX431" s="11">
        <v>30</v>
      </c>
      <c r="AY431" s="58" t="s">
        <v>1146</v>
      </c>
      <c r="AZ431" s="11" t="str">
        <f t="shared" si="584"/>
        <v>63</v>
      </c>
      <c r="BA431" s="11" t="str">
        <f t="shared" si="585"/>
        <v>48</v>
      </c>
      <c r="BB431" s="11" t="str">
        <f t="shared" si="586"/>
        <v>84</v>
      </c>
      <c r="BC431" s="11">
        <v>28</v>
      </c>
      <c r="BD431" s="58" t="s">
        <v>1147</v>
      </c>
      <c r="BE431" s="11" t="str">
        <f>LEFT(BD431,FIND(" ", BD431)-1)</f>
        <v>798</v>
      </c>
      <c r="BF431" s="11" t="str">
        <f>MID(LEFT(BD431,FIND("–",BD431)-1),FIND("(",BD431)+1,LEN(BD431))</f>
        <v>462</v>
      </c>
      <c r="BG431" s="11" t="str">
        <f>MID(LEFT(BD431,FIND(")",BD431)-1),FIND("–",BD431)+1,LEN(BD431))</f>
        <v>1,186</v>
      </c>
      <c r="BH431" s="11" t="s">
        <v>22</v>
      </c>
      <c r="BI431" s="25" t="s">
        <v>22</v>
      </c>
      <c r="CD431" s="155"/>
      <c r="CH431" s="155"/>
      <c r="CV431" s="25"/>
      <c r="CZ431" s="25"/>
    </row>
    <row r="432" spans="1:104" s="11" customFormat="1">
      <c r="A432" s="11" t="s">
        <v>1161</v>
      </c>
      <c r="K432" s="13"/>
      <c r="L432" s="25"/>
      <c r="N432" s="125"/>
      <c r="Z432" s="25"/>
      <c r="AE432" s="36"/>
      <c r="AI432" s="25"/>
      <c r="AJ432" s="11" t="s">
        <v>60</v>
      </c>
      <c r="AK432" s="11" t="s">
        <v>1132</v>
      </c>
      <c r="AL432" s="11">
        <v>1</v>
      </c>
      <c r="AM432" s="17" t="s">
        <v>1159</v>
      </c>
      <c r="AN432" s="17" t="s">
        <v>1160</v>
      </c>
      <c r="AO432" s="11" t="s">
        <v>152</v>
      </c>
      <c r="AP432" s="11" t="s">
        <v>960</v>
      </c>
      <c r="AQ432" s="11" t="s">
        <v>23</v>
      </c>
      <c r="AR432" s="11" t="s">
        <v>23</v>
      </c>
      <c r="AS432" s="11" t="s">
        <v>1139</v>
      </c>
      <c r="AT432" s="11" t="s">
        <v>22</v>
      </c>
      <c r="AU432" s="84" t="s">
        <v>22</v>
      </c>
      <c r="AV432" s="30" t="s">
        <v>22</v>
      </c>
      <c r="AW432" s="11" t="s">
        <v>22</v>
      </c>
      <c r="AX432" s="11">
        <v>48</v>
      </c>
      <c r="AY432" s="58" t="s">
        <v>1148</v>
      </c>
      <c r="AZ432" s="11" t="str">
        <f t="shared" si="584"/>
        <v>48</v>
      </c>
      <c r="BA432" s="11" t="str">
        <f t="shared" si="585"/>
        <v>48</v>
      </c>
      <c r="BB432" s="11" t="str">
        <f t="shared" si="586"/>
        <v>69</v>
      </c>
      <c r="BC432" s="11">
        <v>49</v>
      </c>
      <c r="BD432" s="58" t="s">
        <v>1149</v>
      </c>
      <c r="BE432" s="11" t="str">
        <f t="shared" ref="BE432" si="590">LEFT(BD432,FIND(" ", BD432)-1)</f>
        <v>1,009</v>
      </c>
      <c r="BF432" s="11" t="str">
        <f t="shared" ref="BF432" si="591">MID(LEFT(BD432,FIND("–",BD432)-1),FIND("(",BD432)+1,LEN(BD432))</f>
        <v>485</v>
      </c>
      <c r="BG432" s="11" t="str">
        <f t="shared" ref="BG432" si="592">MID(LEFT(BD432,FIND(")",BD432)-1),FIND("–",BD432)+1,LEN(BD432))</f>
        <v>2,265</v>
      </c>
      <c r="BH432" s="11" t="s">
        <v>22</v>
      </c>
      <c r="BI432" s="25" t="s">
        <v>22</v>
      </c>
      <c r="CD432" s="155"/>
      <c r="CH432" s="155"/>
      <c r="CV432" s="25"/>
      <c r="CZ432" s="25"/>
    </row>
    <row r="433" spans="1:105" s="11" customFormat="1">
      <c r="A433" s="11" t="s">
        <v>1161</v>
      </c>
      <c r="K433" s="13"/>
      <c r="L433" s="25"/>
      <c r="N433" s="125"/>
      <c r="Z433" s="25"/>
      <c r="AE433" s="36"/>
      <c r="AI433" s="25"/>
      <c r="AJ433" s="11" t="s">
        <v>60</v>
      </c>
      <c r="AK433" s="11" t="s">
        <v>1133</v>
      </c>
      <c r="AL433" s="11">
        <v>2</v>
      </c>
      <c r="AM433" s="17" t="s">
        <v>1159</v>
      </c>
      <c r="AN433" s="17" t="s">
        <v>1160</v>
      </c>
      <c r="AO433" s="11" t="s">
        <v>152</v>
      </c>
      <c r="AP433" s="11" t="s">
        <v>960</v>
      </c>
      <c r="AQ433" s="11" t="s">
        <v>23</v>
      </c>
      <c r="AR433" s="11" t="s">
        <v>23</v>
      </c>
      <c r="AS433" s="11" t="s">
        <v>1139</v>
      </c>
      <c r="AT433" s="11" t="s">
        <v>22</v>
      </c>
      <c r="AU433" s="84" t="s">
        <v>22</v>
      </c>
      <c r="AV433" s="30" t="s">
        <v>22</v>
      </c>
      <c r="AW433" s="11" t="s">
        <v>22</v>
      </c>
      <c r="AX433" s="11">
        <v>47</v>
      </c>
      <c r="AY433" s="58" t="s">
        <v>1150</v>
      </c>
      <c r="AZ433" s="11" t="str">
        <f t="shared" si="584"/>
        <v>63</v>
      </c>
      <c r="BA433" s="11" t="str">
        <f t="shared" si="585"/>
        <v>48</v>
      </c>
      <c r="BB433" s="11" t="str">
        <f t="shared" si="586"/>
        <v>96</v>
      </c>
      <c r="BC433" s="11">
        <v>48</v>
      </c>
      <c r="BD433" s="58" t="s">
        <v>1151</v>
      </c>
      <c r="BE433" s="11" t="str">
        <f>LEFT(BD433,FIND(" ", BD433)-1)</f>
        <v>975</v>
      </c>
      <c r="BF433" s="11" t="str">
        <f>MID(LEFT(BD433,FIND("–",BD433)-1),FIND("(",BD433)+1,LEN(BD433))</f>
        <v>442</v>
      </c>
      <c r="BG433" s="11" t="str">
        <f>MID(LEFT(BD433,FIND(")",BD433)-1),FIND("–",BD433)+1,LEN(BD433))</f>
        <v>1,530</v>
      </c>
      <c r="BH433" s="11" t="s">
        <v>22</v>
      </c>
      <c r="BI433" s="25" t="s">
        <v>22</v>
      </c>
      <c r="CD433" s="155"/>
      <c r="CH433" s="155"/>
      <c r="CV433" s="25"/>
      <c r="CZ433" s="25"/>
    </row>
    <row r="434" spans="1:105" s="11" customFormat="1">
      <c r="A434" s="11" t="s">
        <v>1161</v>
      </c>
      <c r="K434" s="13"/>
      <c r="L434" s="25"/>
      <c r="N434" s="125"/>
      <c r="Z434" s="25"/>
      <c r="AE434" s="36"/>
      <c r="AI434" s="25"/>
      <c r="AJ434" s="11" t="s">
        <v>60</v>
      </c>
      <c r="AK434" s="11" t="s">
        <v>1134</v>
      </c>
      <c r="AL434" s="11">
        <v>3</v>
      </c>
      <c r="AM434" s="17" t="s">
        <v>1159</v>
      </c>
      <c r="AN434" s="17" t="s">
        <v>1160</v>
      </c>
      <c r="AO434" s="11" t="s">
        <v>152</v>
      </c>
      <c r="AP434" s="11" t="s">
        <v>960</v>
      </c>
      <c r="AQ434" s="11" t="s">
        <v>23</v>
      </c>
      <c r="AR434" s="11" t="s">
        <v>23</v>
      </c>
      <c r="AS434" s="11" t="s">
        <v>1139</v>
      </c>
      <c r="AT434" s="11" t="s">
        <v>22</v>
      </c>
      <c r="AU434" s="84" t="s">
        <v>22</v>
      </c>
      <c r="AV434" s="30" t="s">
        <v>22</v>
      </c>
      <c r="AW434" s="11" t="s">
        <v>22</v>
      </c>
      <c r="AX434" s="11">
        <v>40</v>
      </c>
      <c r="AY434" s="58" t="s">
        <v>1152</v>
      </c>
      <c r="AZ434" s="11" t="str">
        <f t="shared" si="584"/>
        <v>48</v>
      </c>
      <c r="BA434" s="11" t="str">
        <f t="shared" si="585"/>
        <v>48</v>
      </c>
      <c r="BB434" s="11" t="str">
        <f t="shared" si="586"/>
        <v>72</v>
      </c>
      <c r="BC434" s="11">
        <v>43</v>
      </c>
      <c r="BD434" s="58" t="s">
        <v>1153</v>
      </c>
      <c r="BE434" s="11" t="str">
        <f t="shared" ref="BE434" si="593">LEFT(BD434,FIND(" ", BD434)-1)</f>
        <v>285</v>
      </c>
      <c r="BF434" s="11" t="str">
        <f t="shared" ref="BF434" si="594">MID(LEFT(BD434,FIND("–",BD434)-1),FIND("(",BD434)+1,LEN(BD434))</f>
        <v>172</v>
      </c>
      <c r="BG434" s="11" t="str">
        <f t="shared" ref="BG434" si="595">MID(LEFT(BD434,FIND(")",BD434)-1),FIND("–",BD434)+1,LEN(BD434))</f>
        <v>554</v>
      </c>
      <c r="BH434" s="11" t="s">
        <v>22</v>
      </c>
      <c r="BI434" s="25" t="s">
        <v>22</v>
      </c>
      <c r="CD434" s="155"/>
      <c r="CH434" s="155"/>
      <c r="CV434" s="25"/>
      <c r="CZ434" s="25"/>
    </row>
    <row r="435" spans="1:105" s="11" customFormat="1">
      <c r="A435" s="11" t="s">
        <v>1161</v>
      </c>
      <c r="K435" s="13"/>
      <c r="L435" s="25"/>
      <c r="N435" s="125"/>
      <c r="Z435" s="25"/>
      <c r="AE435" s="36"/>
      <c r="AI435" s="25"/>
      <c r="AJ435" s="11" t="s">
        <v>60</v>
      </c>
      <c r="AK435" s="11" t="s">
        <v>1130</v>
      </c>
      <c r="AL435" s="11">
        <v>4</v>
      </c>
      <c r="AM435" s="17" t="s">
        <v>1159</v>
      </c>
      <c r="AN435" s="17" t="s">
        <v>1160</v>
      </c>
      <c r="AO435" s="11" t="s">
        <v>152</v>
      </c>
      <c r="AP435" s="11" t="s">
        <v>960</v>
      </c>
      <c r="AQ435" s="11" t="s">
        <v>23</v>
      </c>
      <c r="AR435" s="11" t="s">
        <v>23</v>
      </c>
      <c r="AS435" s="11" t="s">
        <v>1139</v>
      </c>
      <c r="AT435" s="11" t="s">
        <v>22</v>
      </c>
      <c r="AU435" s="84" t="s">
        <v>22</v>
      </c>
      <c r="AV435" s="30" t="s">
        <v>22</v>
      </c>
      <c r="AW435" s="11" t="s">
        <v>22</v>
      </c>
      <c r="AX435" s="11">
        <v>47</v>
      </c>
      <c r="AY435" s="58" t="s">
        <v>1154</v>
      </c>
      <c r="AZ435" s="11" t="str">
        <f t="shared" si="584"/>
        <v>73</v>
      </c>
      <c r="BA435" s="11" t="str">
        <f t="shared" si="585"/>
        <v>48</v>
      </c>
      <c r="BB435" s="11" t="str">
        <f t="shared" si="586"/>
        <v>100</v>
      </c>
      <c r="BC435" s="11">
        <v>47</v>
      </c>
      <c r="BD435" s="58" t="s">
        <v>1155</v>
      </c>
      <c r="BE435" s="11" t="str">
        <f>LEFT(BD435,FIND(" ", BD435)-1)</f>
        <v>307</v>
      </c>
      <c r="BF435" s="11" t="str">
        <f>MID(LEFT(BD435,FIND("–",BD435)-1),FIND("(",BD435)+1,LEN(BD435))</f>
        <v>161</v>
      </c>
      <c r="BG435" s="11" t="str">
        <f>MID(LEFT(BD435,FIND(")",BD435)-1),FIND("–",BD435)+1,LEN(BD435))</f>
        <v>516</v>
      </c>
      <c r="BH435" s="11" t="s">
        <v>22</v>
      </c>
      <c r="BI435" s="25" t="s">
        <v>22</v>
      </c>
      <c r="CD435" s="155"/>
      <c r="CH435" s="155"/>
      <c r="CV435" s="25"/>
      <c r="CZ435" s="25"/>
    </row>
    <row r="436" spans="1:105" s="52" customFormat="1">
      <c r="K436" s="53"/>
      <c r="L436" s="54"/>
      <c r="N436" s="132"/>
      <c r="Z436" s="54"/>
      <c r="AE436" s="56"/>
      <c r="AI436" s="54"/>
      <c r="AJ436" s="63"/>
      <c r="AL436" s="63"/>
      <c r="AU436" s="91"/>
      <c r="AV436" s="57"/>
      <c r="BI436" s="54"/>
      <c r="CD436" s="161"/>
      <c r="CH436" s="161"/>
      <c r="CV436" s="54"/>
      <c r="CZ436" s="54"/>
    </row>
    <row r="437" spans="1:105" s="94" customFormat="1">
      <c r="A437" s="94" t="s">
        <v>1172</v>
      </c>
      <c r="B437" s="94" t="s">
        <v>439</v>
      </c>
      <c r="C437" s="94" t="s">
        <v>34</v>
      </c>
      <c r="D437" s="94" t="s">
        <v>1376</v>
      </c>
      <c r="E437" s="94" t="s">
        <v>10</v>
      </c>
      <c r="F437" s="94" t="s">
        <v>9</v>
      </c>
      <c r="G437" s="94" t="s">
        <v>441</v>
      </c>
      <c r="H437" s="104" t="s">
        <v>442</v>
      </c>
      <c r="I437" s="94" t="s">
        <v>1170</v>
      </c>
      <c r="J437" s="104" t="s">
        <v>1169</v>
      </c>
      <c r="K437" s="94" t="s">
        <v>1174</v>
      </c>
      <c r="L437" s="96">
        <v>44152</v>
      </c>
      <c r="M437" s="94" t="s">
        <v>528</v>
      </c>
      <c r="N437" s="126">
        <v>43937</v>
      </c>
      <c r="O437" s="94" t="s">
        <v>24</v>
      </c>
      <c r="P437" s="94" t="s">
        <v>24</v>
      </c>
      <c r="Q437" s="94" t="s">
        <v>236</v>
      </c>
      <c r="R437" s="94" t="s">
        <v>89</v>
      </c>
      <c r="S437" s="94" t="s">
        <v>48</v>
      </c>
      <c r="T437" s="94" t="s">
        <v>23</v>
      </c>
      <c r="U437" s="94" t="s">
        <v>23</v>
      </c>
      <c r="V437" s="94">
        <v>144</v>
      </c>
      <c r="W437" s="94" t="s">
        <v>24</v>
      </c>
      <c r="X437" s="94" t="s">
        <v>370</v>
      </c>
      <c r="Y437" s="94" t="s">
        <v>1175</v>
      </c>
      <c r="Z437" s="98" t="s">
        <v>1177</v>
      </c>
      <c r="AA437" s="94" t="s">
        <v>440</v>
      </c>
      <c r="AB437" s="94" t="s">
        <v>451</v>
      </c>
      <c r="AC437" s="94" t="s">
        <v>127</v>
      </c>
      <c r="AD437" s="94" t="s">
        <v>1326</v>
      </c>
      <c r="AE437" s="99" t="s">
        <v>839</v>
      </c>
      <c r="AF437" s="94" t="s">
        <v>137</v>
      </c>
      <c r="AG437" s="94" t="s">
        <v>452</v>
      </c>
      <c r="AH437" s="94" t="s">
        <v>452</v>
      </c>
      <c r="AI437" s="98" t="s">
        <v>22</v>
      </c>
      <c r="AJ437" s="94" t="s">
        <v>27</v>
      </c>
      <c r="AK437" s="94" t="s">
        <v>453</v>
      </c>
      <c r="AL437" s="94">
        <v>1</v>
      </c>
      <c r="AM437" s="94" t="s">
        <v>427</v>
      </c>
      <c r="AN437" s="94" t="s">
        <v>44</v>
      </c>
      <c r="AO437" s="97" t="s">
        <v>78</v>
      </c>
      <c r="AP437" s="97" t="s">
        <v>949</v>
      </c>
      <c r="AQ437" s="94" t="s">
        <v>23</v>
      </c>
      <c r="AR437" s="94" t="s">
        <v>23</v>
      </c>
      <c r="AS437" s="94" t="s">
        <v>844</v>
      </c>
      <c r="AT437" s="94" t="s">
        <v>1256</v>
      </c>
      <c r="AU437" s="100" t="s">
        <v>1181</v>
      </c>
      <c r="AV437" s="94" t="str">
        <f t="shared" ref="AV437" si="596">MID(LEFT(AU437,FIND(" (",AU437)-1),FIND("/",AU437)+1,LEN(AU437))</f>
        <v>24</v>
      </c>
      <c r="AW437" s="101" t="str">
        <f t="shared" ref="AW437" si="597">MID(LEFT(AU437,FIND("%",AU437)-1),FIND("(",AU437)+1,LEN(AU437))</f>
        <v>8</v>
      </c>
      <c r="AX437" s="94">
        <v>24</v>
      </c>
      <c r="AY437" s="102" t="s">
        <v>1199</v>
      </c>
      <c r="AZ437" s="94" t="str">
        <f t="shared" ref="AZ437:AZ442" si="598">LEFT(AY437,FIND(" ", AY437)-1)</f>
        <v>80.0</v>
      </c>
      <c r="BA437" s="94" t="str">
        <f t="shared" ref="BA437:BA442" si="599">MID(LEFT(AY437,FIND("–",AY437)-1),FIND("(",AY437)+1,LEN(AY437))</f>
        <v>80.0</v>
      </c>
      <c r="BB437" s="94" t="str">
        <f t="shared" ref="BB437:BB442" si="600">MID(LEFT(AY437,FIND(")",AY437)-1),FIND("–",AY437)+1,LEN(AY437))</f>
        <v>80.0</v>
      </c>
      <c r="BC437" s="94">
        <v>24</v>
      </c>
      <c r="BD437" s="102" t="s">
        <v>1196</v>
      </c>
      <c r="BE437" s="94" t="str">
        <f t="shared" ref="BE437:BE442" si="601">LEFT(BD437,FIND(" ", BD437)-1)</f>
        <v>89.8</v>
      </c>
      <c r="BF437" s="94" t="str">
        <f t="shared" ref="BF437:BF442" si="602">MID(LEFT(BD437,FIND("–",BD437)-1),FIND("(",BD437)+1,LEN(BD437))</f>
        <v>76.1</v>
      </c>
      <c r="BG437" s="94" t="str">
        <f t="shared" ref="BG437:BG442" si="603">MID(LEFT(BD437,FIND(")",BD437)-1),FIND("–",BD437)+1,LEN(BD437))</f>
        <v>105.9</v>
      </c>
      <c r="BH437" s="94" t="s">
        <v>22</v>
      </c>
      <c r="BI437" s="98" t="s">
        <v>346</v>
      </c>
      <c r="BJ437" s="94" t="s">
        <v>26</v>
      </c>
      <c r="BK437" s="94" t="s">
        <v>22</v>
      </c>
      <c r="BL437" s="94" t="s">
        <v>22</v>
      </c>
      <c r="BM437" s="94" t="s">
        <v>22</v>
      </c>
      <c r="BN437" s="94" t="s">
        <v>22</v>
      </c>
      <c r="BO437" s="94" t="s">
        <v>22</v>
      </c>
      <c r="BP437" s="94" t="s">
        <v>22</v>
      </c>
      <c r="BQ437" s="94" t="s">
        <v>22</v>
      </c>
      <c r="BR437" s="94" t="s">
        <v>22</v>
      </c>
      <c r="BS437" s="94" t="s">
        <v>22</v>
      </c>
      <c r="BT437" s="94" t="s">
        <v>22</v>
      </c>
      <c r="BU437" s="94" t="s">
        <v>22</v>
      </c>
      <c r="BV437" s="94" t="s">
        <v>22</v>
      </c>
      <c r="BW437" s="94" t="s">
        <v>22</v>
      </c>
      <c r="BX437" s="94" t="s">
        <v>22</v>
      </c>
      <c r="BY437" s="94" t="s">
        <v>22</v>
      </c>
      <c r="BZ437" s="94" t="s">
        <v>22</v>
      </c>
      <c r="CA437" s="94" t="s">
        <v>22</v>
      </c>
      <c r="CB437" s="94" t="s">
        <v>22</v>
      </c>
      <c r="CC437" s="94" t="s">
        <v>22</v>
      </c>
      <c r="CD437" s="103" t="s">
        <v>22</v>
      </c>
      <c r="CE437" s="94" t="s">
        <v>22</v>
      </c>
      <c r="CF437" s="94" t="s">
        <v>22</v>
      </c>
      <c r="CG437" s="94" t="s">
        <v>22</v>
      </c>
      <c r="CH437" s="103" t="s">
        <v>26</v>
      </c>
      <c r="CI437" s="94" t="s">
        <v>22</v>
      </c>
      <c r="CJ437" s="94" t="s">
        <v>22</v>
      </c>
      <c r="CK437" s="94" t="s">
        <v>22</v>
      </c>
      <c r="CL437" s="94" t="s">
        <v>22</v>
      </c>
      <c r="CM437" s="94" t="s">
        <v>22</v>
      </c>
      <c r="CN437" s="94" t="s">
        <v>22</v>
      </c>
      <c r="CO437" s="94" t="s">
        <v>22</v>
      </c>
      <c r="CP437" s="94" t="s">
        <v>22</v>
      </c>
      <c r="CQ437" s="94" t="s">
        <v>22</v>
      </c>
      <c r="CR437" s="94" t="s">
        <v>22</v>
      </c>
      <c r="CS437" s="94" t="s">
        <v>22</v>
      </c>
      <c r="CT437" s="94" t="s">
        <v>22</v>
      </c>
      <c r="CU437" s="94" t="s">
        <v>22</v>
      </c>
      <c r="CV437" s="98" t="s">
        <v>22</v>
      </c>
      <c r="CW437" s="94" t="s">
        <v>1238</v>
      </c>
      <c r="CX437" s="94" t="s">
        <v>1253</v>
      </c>
      <c r="CY437" s="94" t="s">
        <v>1258</v>
      </c>
      <c r="CZ437" s="98" t="s">
        <v>24</v>
      </c>
      <c r="DA437" s="94" t="s">
        <v>68</v>
      </c>
    </row>
    <row r="438" spans="1:105" s="11" customFormat="1">
      <c r="A438" s="11" t="s">
        <v>1172</v>
      </c>
      <c r="L438" s="25"/>
      <c r="N438" s="125"/>
      <c r="Z438" s="25"/>
      <c r="AE438" s="36"/>
      <c r="AI438" s="25"/>
      <c r="AJ438" s="11" t="s">
        <v>27</v>
      </c>
      <c r="AK438" s="11" t="s">
        <v>454</v>
      </c>
      <c r="AL438" s="11">
        <v>2</v>
      </c>
      <c r="AM438" s="11" t="s">
        <v>427</v>
      </c>
      <c r="AN438" s="11" t="s">
        <v>44</v>
      </c>
      <c r="AO438" s="17" t="s">
        <v>78</v>
      </c>
      <c r="AP438" s="17" t="s">
        <v>949</v>
      </c>
      <c r="AQ438" s="11" t="s">
        <v>23</v>
      </c>
      <c r="AR438" s="11" t="s">
        <v>23</v>
      </c>
      <c r="AS438" s="11" t="s">
        <v>844</v>
      </c>
      <c r="AT438" s="11" t="s">
        <v>1256</v>
      </c>
      <c r="AU438" s="86" t="s">
        <v>1182</v>
      </c>
      <c r="AV438" s="11" t="str">
        <f t="shared" ref="AV438:AV448" si="604">MID(LEFT(AU438,FIND(" (",AU438)-1),FIND("/",AU438)+1,LEN(AU438))</f>
        <v>24</v>
      </c>
      <c r="AW438" s="18" t="str">
        <f t="shared" ref="AW438:AW448" si="605">MID(LEFT(AU438,FIND("%",AU438)-1),FIND("(",AU438)+1,LEN(AU438))</f>
        <v>88</v>
      </c>
      <c r="AX438" s="11">
        <v>24</v>
      </c>
      <c r="AY438" s="58" t="s">
        <v>1199</v>
      </c>
      <c r="AZ438" s="11" t="str">
        <f t="shared" si="598"/>
        <v>80.0</v>
      </c>
      <c r="BA438" s="11" t="str">
        <f t="shared" si="599"/>
        <v>80.0</v>
      </c>
      <c r="BB438" s="11" t="str">
        <f t="shared" si="600"/>
        <v>80.0</v>
      </c>
      <c r="BC438" s="11">
        <v>24</v>
      </c>
      <c r="BD438" s="58" t="s">
        <v>1197</v>
      </c>
      <c r="BE438" s="11" t="str">
        <f t="shared" si="601"/>
        <v>465.8</v>
      </c>
      <c r="BF438" s="11" t="str">
        <f t="shared" si="602"/>
        <v>288.1</v>
      </c>
      <c r="BG438" s="11" t="str">
        <f t="shared" si="603"/>
        <v>753.1</v>
      </c>
      <c r="BH438" s="11" t="s">
        <v>22</v>
      </c>
      <c r="BI438" s="25" t="s">
        <v>22</v>
      </c>
      <c r="CD438" s="155"/>
      <c r="CH438" s="155"/>
      <c r="CV438" s="25"/>
      <c r="CW438" s="11" t="s">
        <v>1241</v>
      </c>
      <c r="CZ438" s="25"/>
    </row>
    <row r="439" spans="1:105" s="11" customFormat="1">
      <c r="A439" s="11" t="s">
        <v>1172</v>
      </c>
      <c r="L439" s="25"/>
      <c r="N439" s="125"/>
      <c r="Z439" s="25"/>
      <c r="AE439" s="36"/>
      <c r="AI439" s="25"/>
      <c r="AJ439" s="11" t="s">
        <v>27</v>
      </c>
      <c r="AK439" s="11" t="s">
        <v>455</v>
      </c>
      <c r="AL439" s="11">
        <v>3</v>
      </c>
      <c r="AM439" s="11" t="s">
        <v>427</v>
      </c>
      <c r="AN439" s="11" t="s">
        <v>44</v>
      </c>
      <c r="AO439" s="17" t="s">
        <v>78</v>
      </c>
      <c r="AP439" s="17" t="s">
        <v>949</v>
      </c>
      <c r="AQ439" s="11" t="s">
        <v>23</v>
      </c>
      <c r="AR439" s="11" t="s">
        <v>23</v>
      </c>
      <c r="AS439" s="11" t="s">
        <v>844</v>
      </c>
      <c r="AT439" s="11" t="s">
        <v>1256</v>
      </c>
      <c r="AU439" s="86" t="s">
        <v>495</v>
      </c>
      <c r="AV439" s="11" t="str">
        <f t="shared" si="604"/>
        <v>24</v>
      </c>
      <c r="AW439" s="18" t="str">
        <f t="shared" si="605"/>
        <v>100</v>
      </c>
      <c r="AX439" s="11">
        <v>24</v>
      </c>
      <c r="AY439" s="58" t="s">
        <v>1199</v>
      </c>
      <c r="AZ439" s="11" t="str">
        <f t="shared" si="598"/>
        <v>80.0</v>
      </c>
      <c r="BA439" s="11" t="str">
        <f t="shared" si="599"/>
        <v>80.0</v>
      </c>
      <c r="BB439" s="11" t="str">
        <f t="shared" si="600"/>
        <v>80.0</v>
      </c>
      <c r="BC439" s="11">
        <v>24</v>
      </c>
      <c r="BD439" s="58" t="s">
        <v>1198</v>
      </c>
      <c r="BE439" s="11" t="str">
        <f t="shared" si="601"/>
        <v>1,395.9</v>
      </c>
      <c r="BF439" s="11" t="str">
        <f t="shared" si="602"/>
        <v>955.2</v>
      </c>
      <c r="BG439" s="11" t="str">
        <f t="shared" si="603"/>
        <v>2,039.7</v>
      </c>
      <c r="BH439" s="11" t="s">
        <v>22</v>
      </c>
      <c r="BI439" s="25" t="s">
        <v>22</v>
      </c>
      <c r="CD439" s="155"/>
      <c r="CH439" s="155"/>
      <c r="CV439" s="25"/>
      <c r="CW439" s="11" t="s">
        <v>1240</v>
      </c>
      <c r="CZ439" s="25"/>
    </row>
    <row r="440" spans="1:105" s="11" customFormat="1">
      <c r="A440" s="11" t="s">
        <v>1172</v>
      </c>
      <c r="L440" s="25"/>
      <c r="N440" s="125"/>
      <c r="Z440" s="25"/>
      <c r="AE440" s="36"/>
      <c r="AI440" s="25"/>
      <c r="AJ440" s="11" t="s">
        <v>27</v>
      </c>
      <c r="AK440" s="11" t="s">
        <v>456</v>
      </c>
      <c r="AL440" s="11">
        <v>4</v>
      </c>
      <c r="AM440" s="11" t="s">
        <v>427</v>
      </c>
      <c r="AN440" s="11" t="s">
        <v>44</v>
      </c>
      <c r="AO440" s="17" t="s">
        <v>78</v>
      </c>
      <c r="AP440" s="17" t="s">
        <v>949</v>
      </c>
      <c r="AQ440" s="11" t="s">
        <v>23</v>
      </c>
      <c r="AR440" s="11" t="s">
        <v>23</v>
      </c>
      <c r="AS440" s="11" t="s">
        <v>844</v>
      </c>
      <c r="AT440" s="11" t="s">
        <v>1256</v>
      </c>
      <c r="AU440" s="86" t="s">
        <v>884</v>
      </c>
      <c r="AV440" s="11" t="str">
        <f t="shared" si="604"/>
        <v>23</v>
      </c>
      <c r="AW440" s="18" t="str">
        <f t="shared" si="605"/>
        <v>0</v>
      </c>
      <c r="AX440" s="11">
        <v>23</v>
      </c>
      <c r="AY440" s="58" t="s">
        <v>1199</v>
      </c>
      <c r="AZ440" s="11" t="str">
        <f t="shared" si="598"/>
        <v>80.0</v>
      </c>
      <c r="BA440" s="11" t="str">
        <f t="shared" si="599"/>
        <v>80.0</v>
      </c>
      <c r="BB440" s="11" t="str">
        <f t="shared" si="600"/>
        <v>80.0</v>
      </c>
      <c r="BC440" s="11">
        <v>23</v>
      </c>
      <c r="BD440" s="58" t="s">
        <v>1199</v>
      </c>
      <c r="BE440" s="11" t="str">
        <f t="shared" si="601"/>
        <v>80.0</v>
      </c>
      <c r="BF440" s="11" t="str">
        <f t="shared" si="602"/>
        <v>80.0</v>
      </c>
      <c r="BG440" s="11" t="str">
        <f t="shared" si="603"/>
        <v>80.0</v>
      </c>
      <c r="BH440" s="11" t="s">
        <v>22</v>
      </c>
      <c r="BI440" s="25" t="s">
        <v>22</v>
      </c>
      <c r="CD440" s="155"/>
      <c r="CH440" s="155"/>
      <c r="CV440" s="25"/>
      <c r="CZ440" s="25"/>
    </row>
    <row r="441" spans="1:105" s="11" customFormat="1">
      <c r="A441" s="11" t="s">
        <v>1172</v>
      </c>
      <c r="L441" s="25"/>
      <c r="N441" s="125"/>
      <c r="Z441" s="25"/>
      <c r="AE441" s="36"/>
      <c r="AI441" s="25"/>
      <c r="AJ441" s="11" t="s">
        <v>27</v>
      </c>
      <c r="AK441" s="11" t="s">
        <v>457</v>
      </c>
      <c r="AL441" s="11">
        <v>5</v>
      </c>
      <c r="AM441" s="11" t="s">
        <v>427</v>
      </c>
      <c r="AN441" s="11" t="s">
        <v>44</v>
      </c>
      <c r="AO441" s="17" t="s">
        <v>78</v>
      </c>
      <c r="AP441" s="17" t="s">
        <v>949</v>
      </c>
      <c r="AQ441" s="11" t="s">
        <v>23</v>
      </c>
      <c r="AR441" s="11" t="s">
        <v>23</v>
      </c>
      <c r="AS441" s="11" t="s">
        <v>844</v>
      </c>
      <c r="AT441" s="11" t="s">
        <v>1256</v>
      </c>
      <c r="AU441" s="86" t="s">
        <v>495</v>
      </c>
      <c r="AV441" s="11" t="str">
        <f t="shared" si="604"/>
        <v>24</v>
      </c>
      <c r="AW441" s="18" t="str">
        <f t="shared" si="605"/>
        <v>100</v>
      </c>
      <c r="AX441" s="11">
        <v>24</v>
      </c>
      <c r="AY441" s="58" t="s">
        <v>1200</v>
      </c>
      <c r="AZ441" s="11" t="str">
        <f t="shared" si="598"/>
        <v>82.3</v>
      </c>
      <c r="BA441" s="11" t="str">
        <f t="shared" si="599"/>
        <v>77.6</v>
      </c>
      <c r="BB441" s="11" t="str">
        <f t="shared" si="600"/>
        <v>87.4</v>
      </c>
      <c r="BC441" s="11">
        <v>24</v>
      </c>
      <c r="BD441" s="58" t="s">
        <v>1201</v>
      </c>
      <c r="BE441" s="11" t="str">
        <f t="shared" si="601"/>
        <v>1,045.7</v>
      </c>
      <c r="BF441" s="11" t="str">
        <f t="shared" si="602"/>
        <v>721.6</v>
      </c>
      <c r="BG441" s="11" t="str">
        <f t="shared" si="603"/>
        <v>1,515.5</v>
      </c>
      <c r="BH441" s="11" t="s">
        <v>22</v>
      </c>
      <c r="BI441" s="25" t="s">
        <v>22</v>
      </c>
      <c r="CD441" s="155"/>
      <c r="CH441" s="155"/>
      <c r="CV441" s="25"/>
      <c r="CZ441" s="25"/>
    </row>
    <row r="442" spans="1:105" s="11" customFormat="1">
      <c r="A442" s="11" t="s">
        <v>1172</v>
      </c>
      <c r="L442" s="25"/>
      <c r="N442" s="125"/>
      <c r="Z442" s="25"/>
      <c r="AE442" s="36"/>
      <c r="AI442" s="25"/>
      <c r="AJ442" s="11" t="s">
        <v>27</v>
      </c>
      <c r="AK442" s="11" t="s">
        <v>458</v>
      </c>
      <c r="AL442" s="11">
        <v>6</v>
      </c>
      <c r="AM442" s="11" t="s">
        <v>427</v>
      </c>
      <c r="AN442" s="11" t="s">
        <v>44</v>
      </c>
      <c r="AO442" s="17" t="s">
        <v>78</v>
      </c>
      <c r="AP442" s="17" t="s">
        <v>949</v>
      </c>
      <c r="AQ442" s="11" t="s">
        <v>23</v>
      </c>
      <c r="AR442" s="11" t="s">
        <v>23</v>
      </c>
      <c r="AS442" s="11" t="s">
        <v>844</v>
      </c>
      <c r="AT442" s="11" t="s">
        <v>1256</v>
      </c>
      <c r="AU442" s="86" t="s">
        <v>495</v>
      </c>
      <c r="AV442" s="11" t="str">
        <f t="shared" si="604"/>
        <v>24</v>
      </c>
      <c r="AW442" s="18" t="str">
        <f t="shared" si="605"/>
        <v>100</v>
      </c>
      <c r="AX442" s="11">
        <v>24</v>
      </c>
      <c r="AY442" s="58" t="s">
        <v>1200</v>
      </c>
      <c r="AZ442" s="11" t="str">
        <f t="shared" si="598"/>
        <v>82.3</v>
      </c>
      <c r="BA442" s="11" t="str">
        <f t="shared" si="599"/>
        <v>77.6</v>
      </c>
      <c r="BB442" s="11" t="str">
        <f t="shared" si="600"/>
        <v>87.4</v>
      </c>
      <c r="BC442" s="11">
        <v>24</v>
      </c>
      <c r="BD442" s="58" t="s">
        <v>1202</v>
      </c>
      <c r="BE442" s="11" t="str">
        <f t="shared" si="601"/>
        <v>1,917.9</v>
      </c>
      <c r="BF442" s="11" t="str">
        <f t="shared" si="602"/>
        <v>1,344.8</v>
      </c>
      <c r="BG442" s="11" t="str">
        <f t="shared" si="603"/>
        <v>2,735.2</v>
      </c>
      <c r="BH442" s="11" t="s">
        <v>22</v>
      </c>
      <c r="BI442" s="25" t="s">
        <v>22</v>
      </c>
      <c r="CD442" s="155"/>
      <c r="CH442" s="155"/>
      <c r="CV442" s="25"/>
      <c r="CZ442" s="25"/>
    </row>
    <row r="443" spans="1:105" s="11" customFormat="1">
      <c r="A443" s="11" t="s">
        <v>1172</v>
      </c>
      <c r="L443" s="25"/>
      <c r="N443" s="125"/>
      <c r="Z443" s="25"/>
      <c r="AE443" s="36"/>
      <c r="AI443" s="25"/>
      <c r="AJ443" s="11" t="s">
        <v>27</v>
      </c>
      <c r="AK443" s="11" t="s">
        <v>453</v>
      </c>
      <c r="AL443" s="11">
        <v>1</v>
      </c>
      <c r="AM443" s="17" t="s">
        <v>344</v>
      </c>
      <c r="AN443" s="11" t="s">
        <v>1254</v>
      </c>
      <c r="AO443" s="17" t="s">
        <v>78</v>
      </c>
      <c r="AP443" s="17" t="s">
        <v>949</v>
      </c>
      <c r="AQ443" s="11" t="s">
        <v>23</v>
      </c>
      <c r="AR443" s="11" t="s">
        <v>23</v>
      </c>
      <c r="AS443" s="11" t="s">
        <v>844</v>
      </c>
      <c r="AT443" s="11" t="s">
        <v>459</v>
      </c>
      <c r="AU443" s="86" t="s">
        <v>494</v>
      </c>
      <c r="AV443" s="11" t="str">
        <f t="shared" si="604"/>
        <v>24</v>
      </c>
      <c r="AW443" s="18" t="str">
        <f t="shared" si="605"/>
        <v>0</v>
      </c>
      <c r="AX443" s="11">
        <v>24</v>
      </c>
      <c r="AY443" s="58" t="s">
        <v>902</v>
      </c>
      <c r="AZ443" s="11" t="str">
        <f t="shared" ref="AZ443:AZ448" si="606">LEFT(AY443,FIND(" ", AY443)-1)</f>
        <v>2.0</v>
      </c>
      <c r="BA443" s="11" t="str">
        <f t="shared" ref="BA443:BA448" si="607">MID(LEFT(AY443,FIND("–",AY443)-1),FIND("(",AY443)+1,LEN(AY443))</f>
        <v>2.0</v>
      </c>
      <c r="BB443" s="11" t="str">
        <f t="shared" ref="BB443:BB448" si="608">MID(LEFT(AY443,FIND(")",AY443)-1),FIND("–",AY443)+1,LEN(AY443))</f>
        <v>2.0</v>
      </c>
      <c r="BC443" s="11">
        <v>24</v>
      </c>
      <c r="BD443" s="58" t="s">
        <v>902</v>
      </c>
      <c r="BE443" s="11" t="str">
        <f t="shared" ref="BE443:BE448" si="609">LEFT(BD443,FIND(" ", BD443)-1)</f>
        <v>2.0</v>
      </c>
      <c r="BF443" s="11" t="str">
        <f t="shared" ref="BF443:BF448" si="610">MID(LEFT(BD443,FIND("–",BD443)-1),FIND("(",BD443)+1,LEN(BD443))</f>
        <v>2.0</v>
      </c>
      <c r="BG443" s="11" t="str">
        <f t="shared" ref="BG443:BG448" si="611">MID(LEFT(BD443,FIND(")",BD443)-1),FIND("–",BD443)+1,LEN(BD443))</f>
        <v>2.0</v>
      </c>
      <c r="BH443" s="11" t="s">
        <v>22</v>
      </c>
      <c r="BI443" s="25" t="s">
        <v>22</v>
      </c>
      <c r="CD443" s="155"/>
      <c r="CH443" s="155"/>
      <c r="CV443" s="25"/>
      <c r="CZ443" s="25"/>
    </row>
    <row r="444" spans="1:105" s="11" customFormat="1">
      <c r="A444" s="11" t="s">
        <v>1172</v>
      </c>
      <c r="L444" s="25"/>
      <c r="N444" s="125"/>
      <c r="Z444" s="25"/>
      <c r="AE444" s="36"/>
      <c r="AI444" s="25"/>
      <c r="AJ444" s="11" t="s">
        <v>27</v>
      </c>
      <c r="AK444" s="11" t="s">
        <v>454</v>
      </c>
      <c r="AL444" s="11">
        <v>2</v>
      </c>
      <c r="AM444" s="17" t="s">
        <v>344</v>
      </c>
      <c r="AN444" s="11" t="s">
        <v>1254</v>
      </c>
      <c r="AO444" s="17" t="s">
        <v>78</v>
      </c>
      <c r="AP444" s="17" t="s">
        <v>949</v>
      </c>
      <c r="AQ444" s="11" t="s">
        <v>23</v>
      </c>
      <c r="AR444" s="11" t="s">
        <v>23</v>
      </c>
      <c r="AS444" s="11" t="s">
        <v>844</v>
      </c>
      <c r="AT444" s="11" t="s">
        <v>459</v>
      </c>
      <c r="AU444" s="86" t="s">
        <v>1179</v>
      </c>
      <c r="AV444" s="11" t="str">
        <f t="shared" si="604"/>
        <v>24</v>
      </c>
      <c r="AW444" s="18" t="str">
        <f t="shared" si="605"/>
        <v>25</v>
      </c>
      <c r="AX444" s="11">
        <v>24</v>
      </c>
      <c r="AY444" s="58" t="s">
        <v>902</v>
      </c>
      <c r="AZ444" s="11" t="str">
        <f t="shared" si="606"/>
        <v>2.0</v>
      </c>
      <c r="BA444" s="11" t="str">
        <f t="shared" si="607"/>
        <v>2.0</v>
      </c>
      <c r="BB444" s="11" t="str">
        <f t="shared" si="608"/>
        <v>2.0</v>
      </c>
      <c r="BC444" s="11">
        <v>24</v>
      </c>
      <c r="BD444" s="58" t="s">
        <v>1204</v>
      </c>
      <c r="BE444" s="11" t="str">
        <f t="shared" si="609"/>
        <v>5.4</v>
      </c>
      <c r="BF444" s="11" t="str">
        <f t="shared" si="610"/>
        <v>3.6</v>
      </c>
      <c r="BG444" s="11" t="str">
        <f t="shared" si="611"/>
        <v>8.1</v>
      </c>
      <c r="BH444" s="11" t="s">
        <v>22</v>
      </c>
      <c r="BI444" s="25" t="s">
        <v>22</v>
      </c>
      <c r="CD444" s="155"/>
      <c r="CH444" s="155"/>
      <c r="CV444" s="25"/>
      <c r="CZ444" s="25"/>
    </row>
    <row r="445" spans="1:105" s="11" customFormat="1">
      <c r="A445" s="11" t="s">
        <v>1172</v>
      </c>
      <c r="L445" s="25"/>
      <c r="N445" s="125"/>
      <c r="Z445" s="25"/>
      <c r="AE445" s="36"/>
      <c r="AI445" s="25"/>
      <c r="AJ445" s="11" t="s">
        <v>27</v>
      </c>
      <c r="AK445" s="11" t="s">
        <v>455</v>
      </c>
      <c r="AL445" s="11">
        <v>3</v>
      </c>
      <c r="AM445" s="17" t="s">
        <v>344</v>
      </c>
      <c r="AN445" s="11" t="s">
        <v>1254</v>
      </c>
      <c r="AO445" s="17" t="s">
        <v>78</v>
      </c>
      <c r="AP445" s="17" t="s">
        <v>949</v>
      </c>
      <c r="AQ445" s="11" t="s">
        <v>23</v>
      </c>
      <c r="AR445" s="11" t="s">
        <v>23</v>
      </c>
      <c r="AS445" s="11" t="s">
        <v>844</v>
      </c>
      <c r="AT445" s="11" t="s">
        <v>459</v>
      </c>
      <c r="AU445" s="86" t="s">
        <v>1180</v>
      </c>
      <c r="AV445" s="11" t="str">
        <f t="shared" si="604"/>
        <v>24</v>
      </c>
      <c r="AW445" s="18" t="str">
        <f t="shared" si="605"/>
        <v>83</v>
      </c>
      <c r="AX445" s="11">
        <v>24</v>
      </c>
      <c r="AY445" s="58" t="s">
        <v>1203</v>
      </c>
      <c r="AZ445" s="11" t="str">
        <f t="shared" si="606"/>
        <v>2.1</v>
      </c>
      <c r="BA445" s="11" t="str">
        <f t="shared" si="607"/>
        <v>1.9</v>
      </c>
      <c r="BB445" s="11" t="str">
        <f t="shared" si="608"/>
        <v>2.2</v>
      </c>
      <c r="BC445" s="11">
        <v>24</v>
      </c>
      <c r="BD445" s="58" t="s">
        <v>1205</v>
      </c>
      <c r="BE445" s="11" t="str">
        <f t="shared" si="609"/>
        <v>15.2</v>
      </c>
      <c r="BF445" s="11" t="str">
        <f t="shared" si="610"/>
        <v>11.2</v>
      </c>
      <c r="BG445" s="11" t="str">
        <f t="shared" si="611"/>
        <v>20.7</v>
      </c>
      <c r="BH445" s="11" t="s">
        <v>22</v>
      </c>
      <c r="BI445" s="25" t="s">
        <v>22</v>
      </c>
      <c r="CD445" s="155"/>
      <c r="CH445" s="155"/>
      <c r="CV445" s="25"/>
      <c r="CZ445" s="25"/>
    </row>
    <row r="446" spans="1:105" s="11" customFormat="1">
      <c r="A446" s="11" t="s">
        <v>1172</v>
      </c>
      <c r="L446" s="25"/>
      <c r="N446" s="125"/>
      <c r="Z446" s="25"/>
      <c r="AE446" s="36"/>
      <c r="AI446" s="25"/>
      <c r="AJ446" s="11" t="s">
        <v>27</v>
      </c>
      <c r="AK446" s="11" t="s">
        <v>456</v>
      </c>
      <c r="AL446" s="11">
        <v>4</v>
      </c>
      <c r="AM446" s="17" t="s">
        <v>344</v>
      </c>
      <c r="AN446" s="11" t="s">
        <v>1254</v>
      </c>
      <c r="AO446" s="17" t="s">
        <v>78</v>
      </c>
      <c r="AP446" s="17" t="s">
        <v>949</v>
      </c>
      <c r="AQ446" s="11" t="s">
        <v>23</v>
      </c>
      <c r="AR446" s="11" t="s">
        <v>23</v>
      </c>
      <c r="AS446" s="11" t="s">
        <v>844</v>
      </c>
      <c r="AT446" s="11" t="s">
        <v>459</v>
      </c>
      <c r="AU446" s="86" t="s">
        <v>1183</v>
      </c>
      <c r="AV446" s="11" t="str">
        <f t="shared" si="604"/>
        <v>23</v>
      </c>
      <c r="AW446" s="18" t="str">
        <f t="shared" si="605"/>
        <v>4</v>
      </c>
      <c r="AX446" s="11">
        <v>23</v>
      </c>
      <c r="AY446" s="58" t="s">
        <v>902</v>
      </c>
      <c r="AZ446" s="11" t="str">
        <f t="shared" si="606"/>
        <v>2.0</v>
      </c>
      <c r="BA446" s="11" t="str">
        <f t="shared" si="607"/>
        <v>2.0</v>
      </c>
      <c r="BB446" s="11" t="str">
        <f t="shared" si="608"/>
        <v>2.0</v>
      </c>
      <c r="BC446" s="11">
        <v>23</v>
      </c>
      <c r="BD446" s="58" t="s">
        <v>2041</v>
      </c>
      <c r="BE446" s="11" t="str">
        <f t="shared" si="609"/>
        <v>2.2</v>
      </c>
      <c r="BF446" s="11" t="str">
        <f t="shared" si="610"/>
        <v>1.8</v>
      </c>
      <c r="BG446" s="11" t="str">
        <f t="shared" si="611"/>
        <v>2.8</v>
      </c>
      <c r="BH446" s="11" t="s">
        <v>22</v>
      </c>
      <c r="BI446" s="25" t="s">
        <v>22</v>
      </c>
      <c r="CD446" s="155"/>
      <c r="CH446" s="155"/>
      <c r="CV446" s="25"/>
      <c r="CZ446" s="25"/>
    </row>
    <row r="447" spans="1:105" s="11" customFormat="1">
      <c r="A447" s="11" t="s">
        <v>1172</v>
      </c>
      <c r="L447" s="25"/>
      <c r="N447" s="125"/>
      <c r="Z447" s="25"/>
      <c r="AE447" s="36"/>
      <c r="AI447" s="25"/>
      <c r="AJ447" s="11" t="s">
        <v>27</v>
      </c>
      <c r="AK447" s="11" t="s">
        <v>457</v>
      </c>
      <c r="AL447" s="11">
        <v>5</v>
      </c>
      <c r="AM447" s="17" t="s">
        <v>344</v>
      </c>
      <c r="AN447" s="11" t="s">
        <v>1254</v>
      </c>
      <c r="AO447" s="17" t="s">
        <v>78</v>
      </c>
      <c r="AP447" s="17" t="s">
        <v>949</v>
      </c>
      <c r="AQ447" s="11" t="s">
        <v>23</v>
      </c>
      <c r="AR447" s="11" t="s">
        <v>23</v>
      </c>
      <c r="AS447" s="11" t="s">
        <v>844</v>
      </c>
      <c r="AT447" s="11" t="s">
        <v>459</v>
      </c>
      <c r="AU447" s="86" t="s">
        <v>1180</v>
      </c>
      <c r="AV447" s="11" t="str">
        <f t="shared" si="604"/>
        <v>24</v>
      </c>
      <c r="AW447" s="18" t="str">
        <f t="shared" si="605"/>
        <v>83</v>
      </c>
      <c r="AX447" s="11">
        <v>24</v>
      </c>
      <c r="AY447" s="58" t="s">
        <v>902</v>
      </c>
      <c r="AZ447" s="11" t="str">
        <f t="shared" si="606"/>
        <v>2.0</v>
      </c>
      <c r="BA447" s="11" t="str">
        <f t="shared" si="607"/>
        <v>2.0</v>
      </c>
      <c r="BB447" s="11" t="str">
        <f t="shared" si="608"/>
        <v>2.0</v>
      </c>
      <c r="BC447" s="11">
        <v>24</v>
      </c>
      <c r="BD447" s="58" t="s">
        <v>1206</v>
      </c>
      <c r="BE447" s="11" t="str">
        <f t="shared" si="609"/>
        <v>19.0</v>
      </c>
      <c r="BF447" s="11" t="str">
        <f t="shared" si="610"/>
        <v>13.2</v>
      </c>
      <c r="BG447" s="11" t="str">
        <f t="shared" si="611"/>
        <v>27.4</v>
      </c>
      <c r="BH447" s="11" t="s">
        <v>22</v>
      </c>
      <c r="BI447" s="25" t="s">
        <v>22</v>
      </c>
      <c r="CD447" s="155"/>
      <c r="CH447" s="155"/>
      <c r="CV447" s="25"/>
      <c r="CZ447" s="25"/>
    </row>
    <row r="448" spans="1:105" s="11" customFormat="1">
      <c r="A448" s="11" t="s">
        <v>1172</v>
      </c>
      <c r="L448" s="25"/>
      <c r="N448" s="125"/>
      <c r="Z448" s="25"/>
      <c r="AE448" s="36"/>
      <c r="AI448" s="25"/>
      <c r="AJ448" s="11" t="s">
        <v>27</v>
      </c>
      <c r="AK448" s="11" t="s">
        <v>458</v>
      </c>
      <c r="AL448" s="11">
        <v>6</v>
      </c>
      <c r="AM448" s="17" t="s">
        <v>344</v>
      </c>
      <c r="AN448" s="11" t="s">
        <v>1254</v>
      </c>
      <c r="AO448" s="17" t="s">
        <v>78</v>
      </c>
      <c r="AP448" s="17" t="s">
        <v>949</v>
      </c>
      <c r="AQ448" s="11" t="s">
        <v>23</v>
      </c>
      <c r="AR448" s="11" t="s">
        <v>23</v>
      </c>
      <c r="AS448" s="11" t="s">
        <v>844</v>
      </c>
      <c r="AT448" s="11" t="s">
        <v>459</v>
      </c>
      <c r="AU448" s="86" t="s">
        <v>1184</v>
      </c>
      <c r="AV448" s="11" t="str">
        <f t="shared" si="604"/>
        <v>24</v>
      </c>
      <c r="AW448" s="18" t="str">
        <f t="shared" si="605"/>
        <v>79</v>
      </c>
      <c r="AX448" s="11">
        <v>24</v>
      </c>
      <c r="AY448" s="58" t="s">
        <v>902</v>
      </c>
      <c r="AZ448" s="11" t="str">
        <f t="shared" si="606"/>
        <v>2.0</v>
      </c>
      <c r="BA448" s="11" t="str">
        <f t="shared" si="607"/>
        <v>2.0</v>
      </c>
      <c r="BB448" s="11" t="str">
        <f t="shared" si="608"/>
        <v>2.0</v>
      </c>
      <c r="BC448" s="11">
        <v>24</v>
      </c>
      <c r="BD448" s="58" t="s">
        <v>1207</v>
      </c>
      <c r="BE448" s="11" t="str">
        <f t="shared" si="609"/>
        <v>29.6</v>
      </c>
      <c r="BF448" s="11" t="str">
        <f t="shared" si="610"/>
        <v>17.9</v>
      </c>
      <c r="BG448" s="11" t="str">
        <f t="shared" si="611"/>
        <v>48.9</v>
      </c>
      <c r="BH448" s="11" t="s">
        <v>22</v>
      </c>
      <c r="BI448" s="25" t="s">
        <v>22</v>
      </c>
      <c r="CD448" s="155"/>
      <c r="CH448" s="155"/>
      <c r="CV448" s="25"/>
      <c r="CZ448" s="25"/>
    </row>
    <row r="449" spans="1:105" s="11" customFormat="1">
      <c r="A449" s="11" t="s">
        <v>1172</v>
      </c>
      <c r="L449" s="25"/>
      <c r="N449" s="125"/>
      <c r="Z449" s="25"/>
      <c r="AE449" s="36"/>
      <c r="AI449" s="25"/>
      <c r="AJ449" s="11" t="s">
        <v>27</v>
      </c>
      <c r="AK449" s="11" t="s">
        <v>453</v>
      </c>
      <c r="AL449" s="11">
        <v>1</v>
      </c>
      <c r="AM449" s="11" t="s">
        <v>55</v>
      </c>
      <c r="AN449" s="17" t="s">
        <v>1255</v>
      </c>
      <c r="AO449" s="17" t="s">
        <v>78</v>
      </c>
      <c r="AP449" s="17" t="s">
        <v>949</v>
      </c>
      <c r="AQ449" s="11" t="s">
        <v>23</v>
      </c>
      <c r="AR449" s="11" t="s">
        <v>23</v>
      </c>
      <c r="AS449" s="11" t="s">
        <v>487</v>
      </c>
      <c r="AT449" s="11" t="s">
        <v>1257</v>
      </c>
      <c r="AU449" s="86" t="s">
        <v>494</v>
      </c>
      <c r="AV449" s="11" t="str">
        <f t="shared" ref="AV449:AV451" si="612">MID(LEFT(AU449,FIND(" (",AU449)-1),FIND("/",AU449)+1,LEN(AU449))</f>
        <v>24</v>
      </c>
      <c r="AW449" s="18" t="str">
        <f t="shared" ref="AW449:AW451" si="613">MID(LEFT(AU449,FIND("%",AU449)-1),FIND("(",AU449)+1,LEN(AU449))</f>
        <v>0</v>
      </c>
      <c r="AX449" s="11" t="s">
        <v>22</v>
      </c>
      <c r="AY449" s="11" t="s">
        <v>22</v>
      </c>
      <c r="AZ449" s="11" t="s">
        <v>22</v>
      </c>
      <c r="BA449" s="11" t="s">
        <v>22</v>
      </c>
      <c r="BB449" s="11" t="s">
        <v>22</v>
      </c>
      <c r="BC449" s="11">
        <v>24</v>
      </c>
      <c r="BD449" s="58" t="s">
        <v>1244</v>
      </c>
      <c r="BE449" s="11" t="str">
        <f t="shared" ref="BE449:BE451" si="614">LEFT(BD449,FIND(" ", BD449)-1)</f>
        <v>6.0</v>
      </c>
      <c r="BF449" s="11" t="str">
        <f t="shared" ref="BF449:BF451" si="615">MID(LEFT(BD449,FIND("–",BD449)-1),FIND("(",BD449)+1,LEN(BD449))</f>
        <v>5.0</v>
      </c>
      <c r="BG449" s="11" t="str">
        <f t="shared" ref="BG449:BG451" si="616">MID(LEFT(BD449,FIND(")",BD449)-1),FIND("–",BD449)+1,LEN(BD449))</f>
        <v>7.1</v>
      </c>
      <c r="BH449" s="11" t="s">
        <v>22</v>
      </c>
      <c r="BI449" s="25" t="s">
        <v>22</v>
      </c>
      <c r="CD449" s="155"/>
      <c r="CH449" s="155"/>
      <c r="CV449" s="25"/>
      <c r="CZ449" s="25"/>
    </row>
    <row r="450" spans="1:105" s="11" customFormat="1">
      <c r="A450" s="11" t="s">
        <v>1172</v>
      </c>
      <c r="L450" s="25"/>
      <c r="N450" s="125"/>
      <c r="Z450" s="25"/>
      <c r="AE450" s="36"/>
      <c r="AI450" s="25"/>
      <c r="AJ450" s="11" t="s">
        <v>27</v>
      </c>
      <c r="AK450" s="11" t="s">
        <v>454</v>
      </c>
      <c r="AL450" s="11">
        <v>2</v>
      </c>
      <c r="AM450" s="11" t="s">
        <v>55</v>
      </c>
      <c r="AN450" s="17" t="s">
        <v>1255</v>
      </c>
      <c r="AO450" s="17" t="s">
        <v>78</v>
      </c>
      <c r="AP450" s="17" t="s">
        <v>949</v>
      </c>
      <c r="AQ450" s="11" t="s">
        <v>23</v>
      </c>
      <c r="AR450" s="11" t="s">
        <v>23</v>
      </c>
      <c r="AS450" s="11" t="s">
        <v>487</v>
      </c>
      <c r="AT450" s="11" t="s">
        <v>1257</v>
      </c>
      <c r="AU450" s="86" t="s">
        <v>1242</v>
      </c>
      <c r="AV450" s="11" t="str">
        <f t="shared" si="612"/>
        <v>24</v>
      </c>
      <c r="AW450" s="18" t="str">
        <f t="shared" si="613"/>
        <v>42</v>
      </c>
      <c r="AX450" s="11" t="s">
        <v>22</v>
      </c>
      <c r="AY450" s="11" t="s">
        <v>22</v>
      </c>
      <c r="AZ450" s="11" t="s">
        <v>22</v>
      </c>
      <c r="BA450" s="11" t="s">
        <v>22</v>
      </c>
      <c r="BB450" s="11" t="s">
        <v>22</v>
      </c>
      <c r="BC450" s="11">
        <v>24</v>
      </c>
      <c r="BD450" s="58" t="s">
        <v>1245</v>
      </c>
      <c r="BE450" s="11" t="str">
        <f t="shared" si="614"/>
        <v>22.4</v>
      </c>
      <c r="BF450" s="11" t="str">
        <f t="shared" si="615"/>
        <v>13.6</v>
      </c>
      <c r="BG450" s="11" t="str">
        <f t="shared" si="616"/>
        <v>36.9</v>
      </c>
      <c r="BH450" s="11" t="s">
        <v>22</v>
      </c>
      <c r="BI450" s="25" t="s">
        <v>22</v>
      </c>
      <c r="CD450" s="155"/>
      <c r="CH450" s="155"/>
      <c r="CV450" s="25"/>
      <c r="CZ450" s="25"/>
    </row>
    <row r="451" spans="1:105" s="11" customFormat="1">
      <c r="A451" s="11" t="s">
        <v>1172</v>
      </c>
      <c r="L451" s="25"/>
      <c r="N451" s="125"/>
      <c r="Z451" s="25"/>
      <c r="AE451" s="36"/>
      <c r="AI451" s="25"/>
      <c r="AJ451" s="11" t="s">
        <v>27</v>
      </c>
      <c r="AK451" s="11" t="s">
        <v>455</v>
      </c>
      <c r="AL451" s="11">
        <v>3</v>
      </c>
      <c r="AM451" s="11" t="s">
        <v>55</v>
      </c>
      <c r="AN451" s="17" t="s">
        <v>1255</v>
      </c>
      <c r="AO451" s="17" t="s">
        <v>78</v>
      </c>
      <c r="AP451" s="17" t="s">
        <v>949</v>
      </c>
      <c r="AQ451" s="11" t="s">
        <v>23</v>
      </c>
      <c r="AR451" s="11" t="s">
        <v>23</v>
      </c>
      <c r="AS451" s="11" t="s">
        <v>487</v>
      </c>
      <c r="AT451" s="11" t="s">
        <v>1257</v>
      </c>
      <c r="AU451" s="86" t="s">
        <v>1243</v>
      </c>
      <c r="AV451" s="11" t="str">
        <f t="shared" si="612"/>
        <v>24</v>
      </c>
      <c r="AW451" s="18" t="str">
        <f t="shared" si="613"/>
        <v>75</v>
      </c>
      <c r="AX451" s="11" t="s">
        <v>22</v>
      </c>
      <c r="AY451" s="11" t="s">
        <v>22</v>
      </c>
      <c r="AZ451" s="11" t="s">
        <v>22</v>
      </c>
      <c r="BA451" s="11" t="s">
        <v>22</v>
      </c>
      <c r="BB451" s="11" t="s">
        <v>22</v>
      </c>
      <c r="BC451" s="11">
        <v>24</v>
      </c>
      <c r="BD451" s="58" t="s">
        <v>1246</v>
      </c>
      <c r="BE451" s="11" t="str">
        <f t="shared" si="614"/>
        <v>45.4</v>
      </c>
      <c r="BF451" s="11" t="str">
        <f t="shared" si="615"/>
        <v>27.0</v>
      </c>
      <c r="BG451" s="11" t="str">
        <f t="shared" si="616"/>
        <v>76.4</v>
      </c>
      <c r="BH451" s="11" t="s">
        <v>22</v>
      </c>
      <c r="BI451" s="25" t="s">
        <v>22</v>
      </c>
      <c r="CD451" s="155"/>
      <c r="CH451" s="155"/>
      <c r="CV451" s="25"/>
      <c r="CZ451" s="25"/>
    </row>
    <row r="452" spans="1:105" s="11" customFormat="1">
      <c r="A452" s="11" t="s">
        <v>1172</v>
      </c>
      <c r="L452" s="25"/>
      <c r="N452" s="125"/>
      <c r="Z452" s="25"/>
      <c r="AE452" s="36"/>
      <c r="AI452" s="25"/>
      <c r="AJ452" s="11" t="s">
        <v>60</v>
      </c>
      <c r="AK452" s="11" t="s">
        <v>453</v>
      </c>
      <c r="AL452" s="11">
        <v>1</v>
      </c>
      <c r="AM452" s="11" t="s">
        <v>552</v>
      </c>
      <c r="AN452" s="17" t="s">
        <v>1160</v>
      </c>
      <c r="AO452" s="11" t="s">
        <v>1236</v>
      </c>
      <c r="AP452" s="11" t="s">
        <v>1237</v>
      </c>
      <c r="AQ452" s="11" t="s">
        <v>23</v>
      </c>
      <c r="AR452" s="11" t="s">
        <v>23</v>
      </c>
      <c r="AS452" s="11" t="s">
        <v>487</v>
      </c>
      <c r="AT452" s="11" t="s">
        <v>423</v>
      </c>
      <c r="AU452" s="86" t="s">
        <v>1181</v>
      </c>
      <c r="AV452" s="11" t="str">
        <f t="shared" ref="AV452:AV457" si="617">MID(LEFT(AU452,FIND(" (",AU452)-1),FIND("/",AU452)+1,LEN(AU452))</f>
        <v>24</v>
      </c>
      <c r="AW452" s="18" t="str">
        <f t="shared" ref="AW452:AW457" si="618">MID(LEFT(AU452,FIND("%",AU452)-1),FIND("(",AU452)+1,LEN(AU452))</f>
        <v>8</v>
      </c>
      <c r="AX452" s="11">
        <v>24</v>
      </c>
      <c r="AY452" s="58" t="s">
        <v>1223</v>
      </c>
      <c r="AZ452" s="11" t="str">
        <f t="shared" ref="AZ452:AZ457" si="619">LEFT(AY452,FIND(" ", AY452)-1)</f>
        <v>0.3</v>
      </c>
      <c r="BA452" s="11" t="str">
        <f t="shared" ref="BA452:BA457" si="620">MID(LEFT(AY452,FIND("–",AY452)-1),FIND("(",AY452)+1,LEN(AY452))</f>
        <v>0.0</v>
      </c>
      <c r="BB452" s="11" t="str">
        <f t="shared" ref="BB452:BB457" si="621">MID(LEFT(AY452,FIND(")",AY452)-1),FIND("–",AY452)+1,LEN(AY452))</f>
        <v>0.7</v>
      </c>
      <c r="BC452" s="11">
        <v>24</v>
      </c>
      <c r="BD452" s="58" t="s">
        <v>1228</v>
      </c>
      <c r="BE452" s="11" t="str">
        <f t="shared" ref="BE452:BE457" si="622">LEFT(BD452,FIND(" ", BD452)-1)</f>
        <v>1.5</v>
      </c>
      <c r="BF452" s="11" t="str">
        <f t="shared" ref="BF452:BF457" si="623">MID(LEFT(BD452,FIND("–",BD452)-1),FIND("(",BD452)+1,LEN(BD452))</f>
        <v>0.2</v>
      </c>
      <c r="BG452" s="11" t="str">
        <f t="shared" ref="BG452:BG457" si="624">MID(LEFT(BD452,FIND(")",BD452)-1),FIND("–",BD452)+1,LEN(BD452))</f>
        <v>2.9</v>
      </c>
      <c r="BH452" s="11">
        <v>20</v>
      </c>
      <c r="BI452" s="25" t="s">
        <v>22</v>
      </c>
      <c r="CD452" s="155"/>
      <c r="CH452" s="155"/>
      <c r="CV452" s="25"/>
      <c r="CZ452" s="25"/>
    </row>
    <row r="453" spans="1:105" s="11" customFormat="1">
      <c r="A453" s="11" t="s">
        <v>1172</v>
      </c>
      <c r="L453" s="25"/>
      <c r="N453" s="125"/>
      <c r="Z453" s="25"/>
      <c r="AE453" s="36"/>
      <c r="AI453" s="25"/>
      <c r="AJ453" s="11" t="s">
        <v>60</v>
      </c>
      <c r="AK453" s="11" t="s">
        <v>454</v>
      </c>
      <c r="AL453" s="11">
        <v>2</v>
      </c>
      <c r="AM453" s="11" t="s">
        <v>552</v>
      </c>
      <c r="AN453" s="17" t="s">
        <v>1160</v>
      </c>
      <c r="AO453" s="11" t="s">
        <v>1236</v>
      </c>
      <c r="AP453" s="11" t="s">
        <v>1237</v>
      </c>
      <c r="AQ453" s="11" t="s">
        <v>23</v>
      </c>
      <c r="AR453" s="11" t="s">
        <v>23</v>
      </c>
      <c r="AS453" s="11" t="s">
        <v>487</v>
      </c>
      <c r="AT453" s="11" t="s">
        <v>423</v>
      </c>
      <c r="AU453" s="86" t="s">
        <v>1234</v>
      </c>
      <c r="AV453" s="11" t="str">
        <f t="shared" si="617"/>
        <v>24</v>
      </c>
      <c r="AW453" s="18" t="str">
        <f t="shared" si="618"/>
        <v>46</v>
      </c>
      <c r="AX453" s="11">
        <v>24</v>
      </c>
      <c r="AY453" s="58" t="s">
        <v>1224</v>
      </c>
      <c r="AZ453" s="11" t="str">
        <f t="shared" si="619"/>
        <v>0.2</v>
      </c>
      <c r="BA453" s="11" t="str">
        <f t="shared" si="620"/>
        <v>0.0</v>
      </c>
      <c r="BB453" s="11" t="str">
        <f t="shared" si="621"/>
        <v>0.3</v>
      </c>
      <c r="BC453" s="11">
        <v>24</v>
      </c>
      <c r="BD453" s="58" t="s">
        <v>1229</v>
      </c>
      <c r="BE453" s="11" t="str">
        <f t="shared" si="622"/>
        <v>7.4</v>
      </c>
      <c r="BF453" s="11" t="str">
        <f t="shared" si="623"/>
        <v>3.9</v>
      </c>
      <c r="BG453" s="11" t="str">
        <f t="shared" si="624"/>
        <v>11.1</v>
      </c>
      <c r="BH453" s="11">
        <v>20</v>
      </c>
      <c r="BI453" s="25" t="s">
        <v>22</v>
      </c>
      <c r="CD453" s="155"/>
      <c r="CH453" s="155"/>
      <c r="CV453" s="25"/>
      <c r="CZ453" s="25"/>
    </row>
    <row r="454" spans="1:105" s="11" customFormat="1">
      <c r="A454" s="11" t="s">
        <v>1172</v>
      </c>
      <c r="L454" s="25"/>
      <c r="N454" s="125"/>
      <c r="Z454" s="25"/>
      <c r="AE454" s="36"/>
      <c r="AI454" s="25"/>
      <c r="AJ454" s="11" t="s">
        <v>60</v>
      </c>
      <c r="AK454" s="11" t="s">
        <v>455</v>
      </c>
      <c r="AL454" s="11">
        <v>3</v>
      </c>
      <c r="AM454" s="11" t="s">
        <v>552</v>
      </c>
      <c r="AN454" s="17" t="s">
        <v>1160</v>
      </c>
      <c r="AO454" s="11" t="s">
        <v>1236</v>
      </c>
      <c r="AP454" s="11" t="s">
        <v>1237</v>
      </c>
      <c r="AQ454" s="11" t="s">
        <v>23</v>
      </c>
      <c r="AR454" s="11" t="s">
        <v>23</v>
      </c>
      <c r="AS454" s="11" t="s">
        <v>487</v>
      </c>
      <c r="AT454" s="11" t="s">
        <v>423</v>
      </c>
      <c r="AU454" s="86" t="s">
        <v>1235</v>
      </c>
      <c r="AV454" s="11" t="str">
        <f t="shared" si="617"/>
        <v>24</v>
      </c>
      <c r="AW454" s="18" t="str">
        <f t="shared" si="618"/>
        <v>21</v>
      </c>
      <c r="AX454" s="11">
        <v>24</v>
      </c>
      <c r="AY454" s="58" t="s">
        <v>1225</v>
      </c>
      <c r="AZ454" s="11" t="str">
        <f t="shared" si="619"/>
        <v>0.6</v>
      </c>
      <c r="BA454" s="11" t="str">
        <f t="shared" si="620"/>
        <v>0.4</v>
      </c>
      <c r="BB454" s="11" t="str">
        <f t="shared" si="621"/>
        <v>0.9</v>
      </c>
      <c r="BC454" s="11">
        <v>24</v>
      </c>
      <c r="BD454" s="58" t="s">
        <v>1230</v>
      </c>
      <c r="BE454" s="11" t="str">
        <f t="shared" si="622"/>
        <v>3.9</v>
      </c>
      <c r="BF454" s="11" t="str">
        <f t="shared" si="623"/>
        <v>1.0</v>
      </c>
      <c r="BG454" s="11" t="str">
        <f t="shared" si="624"/>
        <v>6.7</v>
      </c>
      <c r="BH454" s="11">
        <v>20</v>
      </c>
      <c r="BI454" s="25" t="s">
        <v>22</v>
      </c>
      <c r="CD454" s="155"/>
      <c r="CH454" s="155"/>
      <c r="CV454" s="25"/>
      <c r="CZ454" s="25"/>
    </row>
    <row r="455" spans="1:105" s="11" customFormat="1">
      <c r="A455" s="11" t="s">
        <v>1172</v>
      </c>
      <c r="L455" s="25"/>
      <c r="N455" s="125"/>
      <c r="Z455" s="25"/>
      <c r="AE455" s="36"/>
      <c r="AI455" s="25"/>
      <c r="AJ455" s="11" t="s">
        <v>60</v>
      </c>
      <c r="AK455" s="11" t="s">
        <v>456</v>
      </c>
      <c r="AL455" s="11">
        <v>4</v>
      </c>
      <c r="AM455" s="11" t="s">
        <v>552</v>
      </c>
      <c r="AN455" s="17" t="s">
        <v>1160</v>
      </c>
      <c r="AO455" s="11" t="s">
        <v>1236</v>
      </c>
      <c r="AP455" s="11" t="s">
        <v>1237</v>
      </c>
      <c r="AQ455" s="11" t="s">
        <v>23</v>
      </c>
      <c r="AR455" s="11" t="s">
        <v>23</v>
      </c>
      <c r="AS455" s="11" t="s">
        <v>487</v>
      </c>
      <c r="AT455" s="11" t="s">
        <v>423</v>
      </c>
      <c r="AU455" s="86" t="s">
        <v>1183</v>
      </c>
      <c r="AV455" s="11" t="str">
        <f t="shared" si="617"/>
        <v>23</v>
      </c>
      <c r="AW455" s="18" t="str">
        <f t="shared" si="618"/>
        <v>4</v>
      </c>
      <c r="AX455" s="11">
        <v>23</v>
      </c>
      <c r="AY455" s="58" t="s">
        <v>1227</v>
      </c>
      <c r="AZ455" s="11" t="str">
        <f t="shared" si="619"/>
        <v>0.3</v>
      </c>
      <c r="BA455" s="11" t="str">
        <f t="shared" si="620"/>
        <v>0.0</v>
      </c>
      <c r="BB455" s="11" t="str">
        <f t="shared" si="621"/>
        <v>0.5</v>
      </c>
      <c r="BC455" s="11">
        <v>23</v>
      </c>
      <c r="BD455" s="58" t="s">
        <v>1231</v>
      </c>
      <c r="BE455" s="11" t="str">
        <f t="shared" si="622"/>
        <v>1.2</v>
      </c>
      <c r="BF455" s="11" t="str">
        <f t="shared" si="623"/>
        <v>-0.1</v>
      </c>
      <c r="BG455" s="11" t="str">
        <f t="shared" si="624"/>
        <v>2.5</v>
      </c>
      <c r="BH455" s="11">
        <v>20</v>
      </c>
      <c r="BI455" s="25" t="s">
        <v>22</v>
      </c>
      <c r="CD455" s="155"/>
      <c r="CH455" s="155"/>
      <c r="CV455" s="25"/>
      <c r="CZ455" s="25"/>
    </row>
    <row r="456" spans="1:105" s="11" customFormat="1">
      <c r="A456" s="11" t="s">
        <v>1172</v>
      </c>
      <c r="L456" s="25"/>
      <c r="N456" s="125"/>
      <c r="Z456" s="25"/>
      <c r="AE456" s="36"/>
      <c r="AI456" s="25"/>
      <c r="AJ456" s="11" t="s">
        <v>60</v>
      </c>
      <c r="AK456" s="11" t="s">
        <v>457</v>
      </c>
      <c r="AL456" s="11">
        <v>5</v>
      </c>
      <c r="AM456" s="11" t="s">
        <v>552</v>
      </c>
      <c r="AN456" s="17" t="s">
        <v>1160</v>
      </c>
      <c r="AO456" s="11" t="s">
        <v>1236</v>
      </c>
      <c r="AP456" s="11" t="s">
        <v>1237</v>
      </c>
      <c r="AQ456" s="11" t="s">
        <v>23</v>
      </c>
      <c r="AR456" s="11" t="s">
        <v>23</v>
      </c>
      <c r="AS456" s="11" t="s">
        <v>487</v>
      </c>
      <c r="AT456" s="11" t="s">
        <v>423</v>
      </c>
      <c r="AU456" s="86" t="s">
        <v>1235</v>
      </c>
      <c r="AV456" s="11" t="str">
        <f t="shared" si="617"/>
        <v>24</v>
      </c>
      <c r="AW456" s="18" t="str">
        <f t="shared" si="618"/>
        <v>21</v>
      </c>
      <c r="AX456" s="11">
        <v>24</v>
      </c>
      <c r="AY456" s="58" t="s">
        <v>1226</v>
      </c>
      <c r="AZ456" s="11" t="str">
        <f t="shared" si="619"/>
        <v>0.3</v>
      </c>
      <c r="BA456" s="11" t="str">
        <f t="shared" si="620"/>
        <v>0.1</v>
      </c>
      <c r="BB456" s="11" t="str">
        <f t="shared" si="621"/>
        <v>0.5</v>
      </c>
      <c r="BC456" s="11">
        <v>24</v>
      </c>
      <c r="BD456" s="58" t="s">
        <v>1232</v>
      </c>
      <c r="BE456" s="11" t="str">
        <f t="shared" si="622"/>
        <v>3.4</v>
      </c>
      <c r="BF456" s="11" t="str">
        <f t="shared" si="623"/>
        <v>0.9</v>
      </c>
      <c r="BG456" s="11" t="str">
        <f t="shared" si="624"/>
        <v>5.7</v>
      </c>
      <c r="BH456" s="11">
        <v>20</v>
      </c>
      <c r="BI456" s="25" t="s">
        <v>22</v>
      </c>
      <c r="CD456" s="155"/>
      <c r="CH456" s="155"/>
      <c r="CV456" s="25"/>
      <c r="CZ456" s="25"/>
    </row>
    <row r="457" spans="1:105" s="11" customFormat="1">
      <c r="A457" s="11" t="s">
        <v>1172</v>
      </c>
      <c r="L457" s="25"/>
      <c r="N457" s="125"/>
      <c r="Z457" s="25"/>
      <c r="AE457" s="36"/>
      <c r="AI457" s="25"/>
      <c r="AJ457" s="11" t="s">
        <v>60</v>
      </c>
      <c r="AK457" s="11" t="s">
        <v>458</v>
      </c>
      <c r="AL457" s="11">
        <v>6</v>
      </c>
      <c r="AM457" s="11" t="s">
        <v>552</v>
      </c>
      <c r="AN457" s="17" t="s">
        <v>1160</v>
      </c>
      <c r="AO457" s="11" t="s">
        <v>1236</v>
      </c>
      <c r="AP457" s="11" t="s">
        <v>1237</v>
      </c>
      <c r="AQ457" s="11" t="s">
        <v>23</v>
      </c>
      <c r="AR457" s="11" t="s">
        <v>23</v>
      </c>
      <c r="AS457" s="11" t="s">
        <v>487</v>
      </c>
      <c r="AT457" s="11" t="s">
        <v>423</v>
      </c>
      <c r="AU457" s="86" t="s">
        <v>494</v>
      </c>
      <c r="AV457" s="11" t="str">
        <f t="shared" si="617"/>
        <v>24</v>
      </c>
      <c r="AW457" s="18" t="str">
        <f t="shared" si="618"/>
        <v>0</v>
      </c>
      <c r="AX457" s="11">
        <v>24</v>
      </c>
      <c r="AY457" s="58" t="s">
        <v>1226</v>
      </c>
      <c r="AZ457" s="11" t="str">
        <f t="shared" si="619"/>
        <v>0.3</v>
      </c>
      <c r="BA457" s="11" t="str">
        <f t="shared" si="620"/>
        <v>0.1</v>
      </c>
      <c r="BB457" s="11" t="str">
        <f t="shared" si="621"/>
        <v>0.5</v>
      </c>
      <c r="BC457" s="11">
        <v>24</v>
      </c>
      <c r="BD457" s="58" t="s">
        <v>1233</v>
      </c>
      <c r="BE457" s="11" t="str">
        <f t="shared" si="622"/>
        <v>1.2</v>
      </c>
      <c r="BF457" s="11" t="str">
        <f t="shared" si="623"/>
        <v>0.5</v>
      </c>
      <c r="BG457" s="11" t="str">
        <f t="shared" si="624"/>
        <v>1.8</v>
      </c>
      <c r="BH457" s="11">
        <v>20</v>
      </c>
      <c r="BI457" s="25" t="s">
        <v>22</v>
      </c>
      <c r="CD457" s="155"/>
      <c r="CH457" s="155"/>
      <c r="CV457" s="25"/>
      <c r="CZ457" s="25"/>
    </row>
    <row r="458" spans="1:105" s="44" customFormat="1">
      <c r="L458" s="45"/>
      <c r="N458" s="127"/>
      <c r="Z458" s="45"/>
      <c r="AE458" s="46"/>
      <c r="AI458" s="45"/>
      <c r="AU458" s="85"/>
      <c r="BI458" s="45"/>
      <c r="CD458" s="157"/>
      <c r="CH458" s="157"/>
      <c r="CV458" s="45"/>
      <c r="CZ458" s="45"/>
    </row>
    <row r="459" spans="1:105" s="11" customFormat="1">
      <c r="A459" s="11" t="s">
        <v>1173</v>
      </c>
      <c r="B459" s="11" t="s">
        <v>439</v>
      </c>
      <c r="C459" s="11" t="s">
        <v>34</v>
      </c>
      <c r="D459" s="11" t="s">
        <v>1376</v>
      </c>
      <c r="E459" s="11" t="s">
        <v>11</v>
      </c>
      <c r="F459" s="94" t="s">
        <v>9</v>
      </c>
      <c r="G459" s="11" t="s">
        <v>441</v>
      </c>
      <c r="H459" s="16" t="s">
        <v>442</v>
      </c>
      <c r="I459" s="11" t="s">
        <v>1170</v>
      </c>
      <c r="J459" s="16" t="s">
        <v>1169</v>
      </c>
      <c r="K459" s="11" t="s">
        <v>1174</v>
      </c>
      <c r="L459" s="24">
        <v>44152</v>
      </c>
      <c r="M459" s="11" t="s">
        <v>526</v>
      </c>
      <c r="N459" s="125">
        <v>43954</v>
      </c>
      <c r="O459" s="11" t="s">
        <v>24</v>
      </c>
      <c r="P459" s="11" t="s">
        <v>24</v>
      </c>
      <c r="Q459" s="11" t="s">
        <v>236</v>
      </c>
      <c r="R459" s="11" t="s">
        <v>89</v>
      </c>
      <c r="S459" s="11" t="s">
        <v>48</v>
      </c>
      <c r="T459" s="11" t="s">
        <v>23</v>
      </c>
      <c r="U459" s="11" t="s">
        <v>23</v>
      </c>
      <c r="V459" s="11">
        <v>600</v>
      </c>
      <c r="W459" s="11" t="s">
        <v>24</v>
      </c>
      <c r="X459" s="11" t="s">
        <v>370</v>
      </c>
      <c r="Y459" s="11" t="s">
        <v>449</v>
      </c>
      <c r="Z459" s="25" t="s">
        <v>1176</v>
      </c>
      <c r="AA459" s="11" t="s">
        <v>440</v>
      </c>
      <c r="AB459" s="11" t="s">
        <v>451</v>
      </c>
      <c r="AC459" s="11" t="s">
        <v>127</v>
      </c>
      <c r="AD459" s="11" t="s">
        <v>1327</v>
      </c>
      <c r="AE459" s="36" t="s">
        <v>1178</v>
      </c>
      <c r="AF459" s="11" t="s">
        <v>137</v>
      </c>
      <c r="AG459" s="11" t="s">
        <v>1005</v>
      </c>
      <c r="AH459" s="11" t="s">
        <v>452</v>
      </c>
      <c r="AI459" s="25" t="s">
        <v>22</v>
      </c>
      <c r="AJ459" s="11" t="s">
        <v>27</v>
      </c>
      <c r="AK459" s="11" t="s">
        <v>453</v>
      </c>
      <c r="AL459" s="11">
        <v>1</v>
      </c>
      <c r="AM459" s="11" t="s">
        <v>427</v>
      </c>
      <c r="AN459" s="11" t="s">
        <v>44</v>
      </c>
      <c r="AO459" s="17" t="s">
        <v>78</v>
      </c>
      <c r="AP459" s="17" t="s">
        <v>949</v>
      </c>
      <c r="AQ459" s="11" t="s">
        <v>23</v>
      </c>
      <c r="AR459" s="11" t="s">
        <v>23</v>
      </c>
      <c r="AS459" s="11" t="s">
        <v>844</v>
      </c>
      <c r="AT459" s="11" t="s">
        <v>1256</v>
      </c>
      <c r="AU459" s="86" t="s">
        <v>1185</v>
      </c>
      <c r="AV459" s="11" t="str">
        <f t="shared" ref="AV459:AV473" si="625">MID(LEFT(AU459,FIND(" (",AU459)-1),FIND("/",AU459)+1,LEN(AU459))</f>
        <v>57</v>
      </c>
      <c r="AW459" s="18" t="str">
        <f t="shared" ref="AW459:AW473" si="626">MID(LEFT(AU459,FIND("%",AU459)-1),FIND("(",AU459)+1,LEN(AU459))</f>
        <v>0</v>
      </c>
      <c r="AX459" s="11">
        <v>60</v>
      </c>
      <c r="AY459" s="58" t="s">
        <v>1208</v>
      </c>
      <c r="AZ459" s="11" t="str">
        <f t="shared" ref="AZ459:AZ464" si="627">LEFT(AY459,FIND(" ", AY459)-1)</f>
        <v>81.0</v>
      </c>
      <c r="BA459" s="11" t="str">
        <f t="shared" ref="BA459:BA464" si="628">MID(LEFT(AY459,FIND("–",AY459)-1),FIND("(",AY459)+1,LEN(AY459))</f>
        <v>79.0</v>
      </c>
      <c r="BB459" s="11" t="str">
        <f t="shared" ref="BB459:BB464" si="629">MID(LEFT(AY459,FIND(")",AY459)-1),FIND("–",AY459)+1,LEN(AY459))</f>
        <v>83.0</v>
      </c>
      <c r="BC459" s="31">
        <v>60</v>
      </c>
      <c r="BD459" s="58" t="s">
        <v>1199</v>
      </c>
      <c r="BE459" s="11" t="str">
        <f t="shared" ref="BE459:BE473" si="630">LEFT(BD459,FIND(" ", BD459)-1)</f>
        <v>80.0</v>
      </c>
      <c r="BF459" s="11" t="str">
        <f t="shared" ref="BF459:BF473" si="631">MID(LEFT(BD459,FIND("–",BD459)-1),FIND("(",BD459)+1,LEN(BD459))</f>
        <v>80.0</v>
      </c>
      <c r="BG459" s="11" t="str">
        <f t="shared" ref="BG459:BG473" si="632">MID(LEFT(BD459,FIND(")",BD459)-1),FIND("–",BD459)+1,LEN(BD459))</f>
        <v>80.0</v>
      </c>
      <c r="BH459" s="11" t="s">
        <v>22</v>
      </c>
      <c r="BI459" s="25" t="s">
        <v>22</v>
      </c>
      <c r="BJ459" s="11" t="s">
        <v>26</v>
      </c>
      <c r="BK459" s="11" t="s">
        <v>22</v>
      </c>
      <c r="BL459" s="11" t="s">
        <v>22</v>
      </c>
      <c r="BM459" s="11" t="s">
        <v>22</v>
      </c>
      <c r="BN459" s="11" t="s">
        <v>22</v>
      </c>
      <c r="BO459" s="11" t="s">
        <v>22</v>
      </c>
      <c r="BP459" s="11" t="s">
        <v>22</v>
      </c>
      <c r="BQ459" s="11" t="s">
        <v>22</v>
      </c>
      <c r="BR459" s="11" t="s">
        <v>22</v>
      </c>
      <c r="BS459" s="11" t="s">
        <v>22</v>
      </c>
      <c r="BT459" s="11" t="s">
        <v>22</v>
      </c>
      <c r="BU459" s="11" t="s">
        <v>22</v>
      </c>
      <c r="BV459" s="11" t="s">
        <v>22</v>
      </c>
      <c r="BW459" s="11" t="s">
        <v>22</v>
      </c>
      <c r="BX459" s="11" t="s">
        <v>22</v>
      </c>
      <c r="BY459" s="11" t="s">
        <v>22</v>
      </c>
      <c r="BZ459" s="11" t="s">
        <v>22</v>
      </c>
      <c r="CA459" s="11" t="s">
        <v>22</v>
      </c>
      <c r="CB459" s="11" t="s">
        <v>22</v>
      </c>
      <c r="CC459" s="11" t="s">
        <v>22</v>
      </c>
      <c r="CD459" s="103" t="s">
        <v>22</v>
      </c>
      <c r="CE459" s="94" t="s">
        <v>22</v>
      </c>
      <c r="CF459" s="94" t="s">
        <v>22</v>
      </c>
      <c r="CG459" s="94" t="s">
        <v>22</v>
      </c>
      <c r="CH459" s="155" t="s">
        <v>26</v>
      </c>
      <c r="CI459" s="94" t="s">
        <v>22</v>
      </c>
      <c r="CJ459" s="94" t="s">
        <v>22</v>
      </c>
      <c r="CK459" s="94" t="s">
        <v>22</v>
      </c>
      <c r="CL459" s="94" t="s">
        <v>22</v>
      </c>
      <c r="CM459" s="94" t="s">
        <v>22</v>
      </c>
      <c r="CN459" s="94" t="s">
        <v>22</v>
      </c>
      <c r="CO459" s="94" t="s">
        <v>22</v>
      </c>
      <c r="CP459" s="94" t="s">
        <v>22</v>
      </c>
      <c r="CQ459" s="94" t="s">
        <v>22</v>
      </c>
      <c r="CR459" s="94" t="s">
        <v>22</v>
      </c>
      <c r="CS459" s="94" t="s">
        <v>22</v>
      </c>
      <c r="CT459" s="94" t="s">
        <v>22</v>
      </c>
      <c r="CU459" s="94" t="s">
        <v>22</v>
      </c>
      <c r="CV459" s="98" t="s">
        <v>22</v>
      </c>
      <c r="CW459" s="11" t="s">
        <v>1239</v>
      </c>
      <c r="CX459" s="11" t="s">
        <v>461</v>
      </c>
      <c r="CY459" s="11" t="s">
        <v>1259</v>
      </c>
      <c r="CZ459" s="98" t="s">
        <v>24</v>
      </c>
      <c r="DA459" s="11" t="s">
        <v>68</v>
      </c>
    </row>
    <row r="460" spans="1:105" s="11" customFormat="1">
      <c r="A460" s="11" t="s">
        <v>1173</v>
      </c>
      <c r="L460" s="25"/>
      <c r="N460" s="125"/>
      <c r="Z460" s="25"/>
      <c r="AE460" s="36"/>
      <c r="AI460" s="25"/>
      <c r="AJ460" s="11" t="s">
        <v>27</v>
      </c>
      <c r="AK460" s="11" t="s">
        <v>454</v>
      </c>
      <c r="AL460" s="11">
        <v>2</v>
      </c>
      <c r="AM460" s="11" t="s">
        <v>427</v>
      </c>
      <c r="AN460" s="11" t="s">
        <v>44</v>
      </c>
      <c r="AO460" s="17" t="s">
        <v>78</v>
      </c>
      <c r="AP460" s="17" t="s">
        <v>949</v>
      </c>
      <c r="AQ460" s="11" t="s">
        <v>23</v>
      </c>
      <c r="AR460" s="11" t="s">
        <v>23</v>
      </c>
      <c r="AS460" s="11" t="s">
        <v>844</v>
      </c>
      <c r="AT460" s="11" t="s">
        <v>1256</v>
      </c>
      <c r="AU460" s="86" t="s">
        <v>1186</v>
      </c>
      <c r="AV460" s="11" t="str">
        <f t="shared" si="625"/>
        <v>114</v>
      </c>
      <c r="AW460" s="18" t="str">
        <f t="shared" si="626"/>
        <v>97</v>
      </c>
      <c r="AX460" s="11">
        <v>120</v>
      </c>
      <c r="AY460" s="58" t="s">
        <v>1209</v>
      </c>
      <c r="AZ460" s="11" t="str">
        <f t="shared" si="627"/>
        <v>81.5</v>
      </c>
      <c r="BA460" s="11" t="str">
        <f t="shared" si="628"/>
        <v>79.8</v>
      </c>
      <c r="BB460" s="11" t="str">
        <f t="shared" si="629"/>
        <v>83.2</v>
      </c>
      <c r="BC460" s="31">
        <v>118</v>
      </c>
      <c r="BD460" s="58" t="s">
        <v>1214</v>
      </c>
      <c r="BE460" s="11" t="str">
        <f t="shared" si="630"/>
        <v>1,053.7</v>
      </c>
      <c r="BF460" s="11" t="str">
        <f t="shared" si="631"/>
        <v>911.7</v>
      </c>
      <c r="BG460" s="11" t="str">
        <f t="shared" si="632"/>
        <v>1,217.7</v>
      </c>
      <c r="BH460" s="11" t="s">
        <v>22</v>
      </c>
      <c r="BI460" s="25" t="s">
        <v>22</v>
      </c>
      <c r="CD460" s="155"/>
      <c r="CH460" s="155"/>
      <c r="CV460" s="25"/>
      <c r="CZ460" s="25"/>
    </row>
    <row r="461" spans="1:105" s="11" customFormat="1">
      <c r="A461" s="11" t="s">
        <v>1173</v>
      </c>
      <c r="L461" s="25"/>
      <c r="N461" s="125"/>
      <c r="Z461" s="25"/>
      <c r="AE461" s="36"/>
      <c r="AI461" s="25"/>
      <c r="AJ461" s="11" t="s">
        <v>27</v>
      </c>
      <c r="AK461" s="11" t="s">
        <v>455</v>
      </c>
      <c r="AL461" s="11">
        <v>3</v>
      </c>
      <c r="AM461" s="11" t="s">
        <v>427</v>
      </c>
      <c r="AN461" s="11" t="s">
        <v>44</v>
      </c>
      <c r="AO461" s="17" t="s">
        <v>78</v>
      </c>
      <c r="AP461" s="17" t="s">
        <v>949</v>
      </c>
      <c r="AQ461" s="11" t="s">
        <v>23</v>
      </c>
      <c r="AR461" s="11" t="s">
        <v>23</v>
      </c>
      <c r="AS461" s="11" t="s">
        <v>844</v>
      </c>
      <c r="AT461" s="11" t="s">
        <v>1256</v>
      </c>
      <c r="AU461" s="86" t="s">
        <v>1187</v>
      </c>
      <c r="AV461" s="11" t="str">
        <f t="shared" si="625"/>
        <v>118</v>
      </c>
      <c r="AW461" s="18" t="str">
        <f t="shared" si="626"/>
        <v>100</v>
      </c>
      <c r="AX461" s="11">
        <v>120</v>
      </c>
      <c r="AY461" s="58" t="s">
        <v>1210</v>
      </c>
      <c r="AZ461" s="11" t="str">
        <f t="shared" si="627"/>
        <v>81.4</v>
      </c>
      <c r="BA461" s="11" t="str">
        <f t="shared" si="628"/>
        <v>79.8</v>
      </c>
      <c r="BB461" s="11" t="str">
        <f t="shared" si="629"/>
        <v>83.1</v>
      </c>
      <c r="BC461" s="31">
        <v>119</v>
      </c>
      <c r="BD461" s="58" t="s">
        <v>1215</v>
      </c>
      <c r="BE461" s="11" t="str">
        <f t="shared" si="630"/>
        <v>1,318.2</v>
      </c>
      <c r="BF461" s="11" t="str">
        <f t="shared" si="631"/>
        <v>1,156.9</v>
      </c>
      <c r="BG461" s="11" t="str">
        <f t="shared" si="632"/>
        <v>1,501.9</v>
      </c>
      <c r="BH461" s="11" t="s">
        <v>22</v>
      </c>
      <c r="BI461" s="25" t="s">
        <v>22</v>
      </c>
      <c r="CD461" s="155"/>
      <c r="CH461" s="155"/>
      <c r="CV461" s="25"/>
      <c r="CZ461" s="25"/>
    </row>
    <row r="462" spans="1:105" s="11" customFormat="1">
      <c r="A462" s="11" t="s">
        <v>1173</v>
      </c>
      <c r="L462" s="25"/>
      <c r="N462" s="125"/>
      <c r="Z462" s="25"/>
      <c r="AE462" s="36"/>
      <c r="AI462" s="25"/>
      <c r="AJ462" s="11" t="s">
        <v>27</v>
      </c>
      <c r="AK462" s="11" t="s">
        <v>456</v>
      </c>
      <c r="AL462" s="11">
        <v>4</v>
      </c>
      <c r="AM462" s="11" t="s">
        <v>427</v>
      </c>
      <c r="AN462" s="11" t="s">
        <v>44</v>
      </c>
      <c r="AO462" s="17" t="s">
        <v>78</v>
      </c>
      <c r="AP462" s="17" t="s">
        <v>949</v>
      </c>
      <c r="AQ462" s="11" t="s">
        <v>23</v>
      </c>
      <c r="AR462" s="11" t="s">
        <v>23</v>
      </c>
      <c r="AS462" s="11" t="s">
        <v>844</v>
      </c>
      <c r="AT462" s="11" t="s">
        <v>1256</v>
      </c>
      <c r="AU462" s="86" t="s">
        <v>1188</v>
      </c>
      <c r="AV462" s="11" t="str">
        <f t="shared" si="625"/>
        <v>59</v>
      </c>
      <c r="AW462" s="18" t="str">
        <f t="shared" si="626"/>
        <v>7</v>
      </c>
      <c r="AX462" s="11">
        <v>60</v>
      </c>
      <c r="AY462" s="58" t="s">
        <v>1211</v>
      </c>
      <c r="AZ462" s="11" t="str">
        <f t="shared" si="627"/>
        <v>81.0</v>
      </c>
      <c r="BA462" s="11" t="str">
        <f t="shared" si="628"/>
        <v>79.1</v>
      </c>
      <c r="BB462" s="11" t="str">
        <f t="shared" si="629"/>
        <v>82.9</v>
      </c>
      <c r="BC462" s="31">
        <v>59</v>
      </c>
      <c r="BD462" s="58" t="s">
        <v>1216</v>
      </c>
      <c r="BE462" s="11" t="str">
        <f t="shared" si="630"/>
        <v>87.9</v>
      </c>
      <c r="BF462" s="11" t="str">
        <f t="shared" si="631"/>
        <v>79.7</v>
      </c>
      <c r="BG462" s="11" t="str">
        <f t="shared" si="632"/>
        <v>96.9</v>
      </c>
      <c r="BH462" s="11" t="s">
        <v>22</v>
      </c>
      <c r="BI462" s="25" t="s">
        <v>22</v>
      </c>
      <c r="CD462" s="155"/>
      <c r="CH462" s="155"/>
      <c r="CV462" s="25"/>
      <c r="CZ462" s="25"/>
    </row>
    <row r="463" spans="1:105" s="11" customFormat="1">
      <c r="A463" s="11" t="s">
        <v>1173</v>
      </c>
      <c r="L463" s="25"/>
      <c r="N463" s="125"/>
      <c r="Z463" s="25"/>
      <c r="AE463" s="36"/>
      <c r="AI463" s="25"/>
      <c r="AJ463" s="11" t="s">
        <v>27</v>
      </c>
      <c r="AK463" s="11" t="s">
        <v>457</v>
      </c>
      <c r="AL463" s="11">
        <v>5</v>
      </c>
      <c r="AM463" s="11" t="s">
        <v>427</v>
      </c>
      <c r="AN463" s="11" t="s">
        <v>44</v>
      </c>
      <c r="AO463" s="17" t="s">
        <v>78</v>
      </c>
      <c r="AP463" s="17" t="s">
        <v>949</v>
      </c>
      <c r="AQ463" s="11" t="s">
        <v>23</v>
      </c>
      <c r="AR463" s="11" t="s">
        <v>23</v>
      </c>
      <c r="AS463" s="11" t="s">
        <v>844</v>
      </c>
      <c r="AT463" s="11" t="s">
        <v>1256</v>
      </c>
      <c r="AU463" s="86" t="s">
        <v>1189</v>
      </c>
      <c r="AV463" s="11" t="str">
        <f t="shared" si="625"/>
        <v>117</v>
      </c>
      <c r="AW463" s="18" t="str">
        <f t="shared" si="626"/>
        <v>99</v>
      </c>
      <c r="AX463" s="11">
        <v>120</v>
      </c>
      <c r="AY463" s="58" t="s">
        <v>1213</v>
      </c>
      <c r="AZ463" s="11" t="str">
        <f t="shared" si="627"/>
        <v>81.0</v>
      </c>
      <c r="BA463" s="11" t="str">
        <f t="shared" si="628"/>
        <v>79.6</v>
      </c>
      <c r="BB463" s="11" t="str">
        <f t="shared" si="629"/>
        <v>82.3</v>
      </c>
      <c r="BC463" s="31">
        <v>117</v>
      </c>
      <c r="BD463" s="58" t="s">
        <v>1217</v>
      </c>
      <c r="BE463" s="11" t="str">
        <f t="shared" si="630"/>
        <v>1,783.6</v>
      </c>
      <c r="BF463" s="11" t="str">
        <f t="shared" si="631"/>
        <v>1,519.3</v>
      </c>
      <c r="BG463" s="11" t="str">
        <f t="shared" si="632"/>
        <v>2,093.8</v>
      </c>
      <c r="BH463" s="11" t="s">
        <v>22</v>
      </c>
      <c r="BI463" s="25" t="s">
        <v>22</v>
      </c>
      <c r="CD463" s="155"/>
      <c r="CH463" s="155"/>
      <c r="CV463" s="25"/>
      <c r="CZ463" s="25"/>
    </row>
    <row r="464" spans="1:105" s="11" customFormat="1">
      <c r="A464" s="11" t="s">
        <v>1173</v>
      </c>
      <c r="L464" s="25"/>
      <c r="N464" s="125"/>
      <c r="Z464" s="25"/>
      <c r="AE464" s="36"/>
      <c r="AI464" s="25"/>
      <c r="AJ464" s="11" t="s">
        <v>27</v>
      </c>
      <c r="AK464" s="11" t="s">
        <v>458</v>
      </c>
      <c r="AL464" s="11">
        <v>6</v>
      </c>
      <c r="AM464" s="11" t="s">
        <v>427</v>
      </c>
      <c r="AN464" s="11" t="s">
        <v>44</v>
      </c>
      <c r="AO464" s="17" t="s">
        <v>78</v>
      </c>
      <c r="AP464" s="17" t="s">
        <v>949</v>
      </c>
      <c r="AQ464" s="11" t="s">
        <v>23</v>
      </c>
      <c r="AR464" s="11" t="s">
        <v>23</v>
      </c>
      <c r="AS464" s="11" t="s">
        <v>844</v>
      </c>
      <c r="AT464" s="11" t="s">
        <v>1256</v>
      </c>
      <c r="AU464" s="86" t="s">
        <v>1190</v>
      </c>
      <c r="AV464" s="11" t="str">
        <f t="shared" si="625"/>
        <v>117</v>
      </c>
      <c r="AW464" s="18" t="str">
        <f t="shared" si="626"/>
        <v>100</v>
      </c>
      <c r="AX464" s="11">
        <v>120</v>
      </c>
      <c r="AY464" s="58" t="s">
        <v>1212</v>
      </c>
      <c r="AZ464" s="11" t="str">
        <f t="shared" si="627"/>
        <v>80.5</v>
      </c>
      <c r="BA464" s="11" t="str">
        <f t="shared" si="628"/>
        <v>79.5</v>
      </c>
      <c r="BB464" s="11" t="str">
        <f t="shared" si="629"/>
        <v>81.4</v>
      </c>
      <c r="BC464" s="31">
        <v>118</v>
      </c>
      <c r="BD464" s="58" t="s">
        <v>1218</v>
      </c>
      <c r="BE464" s="11" t="str">
        <f t="shared" si="630"/>
        <v>2,287.5</v>
      </c>
      <c r="BF464" s="11" t="str">
        <f t="shared" si="631"/>
        <v>2,038.2</v>
      </c>
      <c r="BG464" s="11" t="str">
        <f t="shared" si="632"/>
        <v>2,567.3</v>
      </c>
      <c r="BH464" s="11" t="s">
        <v>22</v>
      </c>
      <c r="BI464" s="25" t="s">
        <v>22</v>
      </c>
      <c r="CD464" s="155"/>
      <c r="CH464" s="155"/>
      <c r="CV464" s="25"/>
      <c r="CZ464" s="25"/>
    </row>
    <row r="465" spans="1:105" s="11" customFormat="1">
      <c r="A465" s="11" t="s">
        <v>1173</v>
      </c>
      <c r="L465" s="25"/>
      <c r="N465" s="125"/>
      <c r="Z465" s="25"/>
      <c r="AE465" s="36"/>
      <c r="AI465" s="25"/>
      <c r="AJ465" s="11" t="s">
        <v>27</v>
      </c>
      <c r="AK465" s="11" t="s">
        <v>453</v>
      </c>
      <c r="AL465" s="11">
        <v>1</v>
      </c>
      <c r="AM465" s="17" t="s">
        <v>344</v>
      </c>
      <c r="AN465" s="11" t="s">
        <v>1254</v>
      </c>
      <c r="AO465" s="17" t="s">
        <v>78</v>
      </c>
      <c r="AP465" s="17" t="s">
        <v>949</v>
      </c>
      <c r="AQ465" s="11" t="s">
        <v>23</v>
      </c>
      <c r="AR465" s="11" t="s">
        <v>23</v>
      </c>
      <c r="AS465" s="11" t="s">
        <v>844</v>
      </c>
      <c r="AT465" s="11" t="s">
        <v>459</v>
      </c>
      <c r="AU465" s="86" t="s">
        <v>1191</v>
      </c>
      <c r="AV465" s="11" t="str">
        <f t="shared" si="625"/>
        <v>60</v>
      </c>
      <c r="AW465" s="18" t="str">
        <f t="shared" si="626"/>
        <v>0</v>
      </c>
      <c r="AX465" s="11">
        <v>60</v>
      </c>
      <c r="AY465" s="58" t="s">
        <v>902</v>
      </c>
      <c r="AZ465" s="11" t="str">
        <f t="shared" ref="AZ465" si="633">LEFT(AY465,FIND(" ", AY465)-1)</f>
        <v>2.0</v>
      </c>
      <c r="BA465" s="11" t="str">
        <f t="shared" ref="BA465" si="634">MID(LEFT(AY465,FIND("–",AY465)-1),FIND("(",AY465)+1,LEN(AY465))</f>
        <v>2.0</v>
      </c>
      <c r="BB465" s="11" t="str">
        <f t="shared" ref="BB465" si="635">MID(LEFT(AY465,FIND(")",AY465)-1),FIND("–",AY465)+1,LEN(AY465))</f>
        <v>2.0</v>
      </c>
      <c r="BC465" s="31">
        <v>60</v>
      </c>
      <c r="BD465" s="58" t="s">
        <v>902</v>
      </c>
      <c r="BE465" s="11" t="str">
        <f t="shared" si="630"/>
        <v>2.0</v>
      </c>
      <c r="BF465" s="11" t="str">
        <f t="shared" si="631"/>
        <v>2.0</v>
      </c>
      <c r="BG465" s="11" t="str">
        <f t="shared" si="632"/>
        <v>2.0</v>
      </c>
      <c r="BH465" s="11" t="s">
        <v>22</v>
      </c>
      <c r="BI465" s="25" t="s">
        <v>22</v>
      </c>
      <c r="CD465" s="155"/>
      <c r="CH465" s="155"/>
      <c r="CV465" s="25"/>
      <c r="CZ465" s="25"/>
    </row>
    <row r="466" spans="1:105" s="11" customFormat="1">
      <c r="A466" s="11" t="s">
        <v>1173</v>
      </c>
      <c r="L466" s="25"/>
      <c r="N466" s="125"/>
      <c r="Z466" s="25"/>
      <c r="AE466" s="36"/>
      <c r="AI466" s="25"/>
      <c r="AJ466" s="11" t="s">
        <v>27</v>
      </c>
      <c r="AK466" s="11" t="s">
        <v>454</v>
      </c>
      <c r="AL466" s="11">
        <v>2</v>
      </c>
      <c r="AM466" s="17" t="s">
        <v>344</v>
      </c>
      <c r="AN466" s="11" t="s">
        <v>1254</v>
      </c>
      <c r="AO466" s="17" t="s">
        <v>78</v>
      </c>
      <c r="AP466" s="17" t="s">
        <v>949</v>
      </c>
      <c r="AQ466" s="11" t="s">
        <v>23</v>
      </c>
      <c r="AR466" s="11" t="s">
        <v>23</v>
      </c>
      <c r="AS466" s="11" t="s">
        <v>844</v>
      </c>
      <c r="AT466" s="11" t="s">
        <v>459</v>
      </c>
      <c r="AU466" s="86" t="s">
        <v>1192</v>
      </c>
      <c r="AV466" s="11" t="str">
        <f t="shared" si="625"/>
        <v>118</v>
      </c>
      <c r="AW466" s="18" t="str">
        <f t="shared" si="626"/>
        <v>94</v>
      </c>
      <c r="AX466" s="11">
        <v>120</v>
      </c>
      <c r="AY466" s="58" t="s">
        <v>902</v>
      </c>
      <c r="AZ466" s="11" t="str">
        <f t="shared" ref="AZ466:AZ470" si="636">LEFT(AY466,FIND(" ", AY466)-1)</f>
        <v>2.0</v>
      </c>
      <c r="BA466" s="11" t="str">
        <f t="shared" ref="BA466:BA470" si="637">MID(LEFT(AY466,FIND("–",AY466)-1),FIND("(",AY466)+1,LEN(AY466))</f>
        <v>2.0</v>
      </c>
      <c r="BB466" s="11" t="str">
        <f t="shared" ref="BB466:BB470" si="638">MID(LEFT(AY466,FIND(")",AY466)-1),FIND("–",AY466)+1,LEN(AY466))</f>
        <v>2.0</v>
      </c>
      <c r="BC466" s="31">
        <v>118</v>
      </c>
      <c r="BD466" s="58" t="s">
        <v>1219</v>
      </c>
      <c r="BE466" s="11" t="str">
        <f t="shared" si="630"/>
        <v>23.8</v>
      </c>
      <c r="BF466" s="11" t="str">
        <f t="shared" si="631"/>
        <v>20.5</v>
      </c>
      <c r="BG466" s="11" t="str">
        <f t="shared" si="632"/>
        <v>27.7</v>
      </c>
      <c r="BH466" s="11" t="s">
        <v>22</v>
      </c>
      <c r="BI466" s="25" t="s">
        <v>22</v>
      </c>
      <c r="CD466" s="155"/>
      <c r="CH466" s="155"/>
      <c r="CV466" s="25"/>
      <c r="CZ466" s="25"/>
    </row>
    <row r="467" spans="1:105" s="11" customFormat="1">
      <c r="A467" s="11" t="s">
        <v>1173</v>
      </c>
      <c r="L467" s="25"/>
      <c r="N467" s="125"/>
      <c r="Z467" s="25"/>
      <c r="AE467" s="36"/>
      <c r="AI467" s="25"/>
      <c r="AJ467" s="11" t="s">
        <v>27</v>
      </c>
      <c r="AK467" s="11" t="s">
        <v>455</v>
      </c>
      <c r="AL467" s="11">
        <v>3</v>
      </c>
      <c r="AM467" s="17" t="s">
        <v>344</v>
      </c>
      <c r="AN467" s="11" t="s">
        <v>1254</v>
      </c>
      <c r="AO467" s="17" t="s">
        <v>78</v>
      </c>
      <c r="AP467" s="17" t="s">
        <v>949</v>
      </c>
      <c r="AQ467" s="11" t="s">
        <v>23</v>
      </c>
      <c r="AR467" s="11" t="s">
        <v>23</v>
      </c>
      <c r="AS467" s="11" t="s">
        <v>844</v>
      </c>
      <c r="AT467" s="11" t="s">
        <v>459</v>
      </c>
      <c r="AU467" s="86" t="s">
        <v>1193</v>
      </c>
      <c r="AV467" s="11" t="str">
        <f t="shared" si="625"/>
        <v>118</v>
      </c>
      <c r="AW467" s="18" t="str">
        <f t="shared" si="626"/>
        <v>99</v>
      </c>
      <c r="AX467" s="11">
        <v>120</v>
      </c>
      <c r="AY467" s="58" t="s">
        <v>902</v>
      </c>
      <c r="AZ467" s="11" t="str">
        <f t="shared" si="636"/>
        <v>2.0</v>
      </c>
      <c r="BA467" s="11" t="str">
        <f t="shared" si="637"/>
        <v>2.0</v>
      </c>
      <c r="BB467" s="11" t="str">
        <f t="shared" si="638"/>
        <v>2.0</v>
      </c>
      <c r="BC467" s="31">
        <v>119</v>
      </c>
      <c r="BD467" s="58" t="s">
        <v>1220</v>
      </c>
      <c r="BE467" s="11" t="str">
        <f t="shared" si="630"/>
        <v>30.1</v>
      </c>
      <c r="BF467" s="11" t="str">
        <f t="shared" si="631"/>
        <v>26.1</v>
      </c>
      <c r="BG467" s="11" t="str">
        <f t="shared" si="632"/>
        <v>34.7</v>
      </c>
      <c r="BH467" s="11" t="s">
        <v>22</v>
      </c>
      <c r="BI467" s="25" t="s">
        <v>22</v>
      </c>
      <c r="CD467" s="155"/>
      <c r="CH467" s="155"/>
      <c r="CV467" s="25"/>
      <c r="CZ467" s="25"/>
    </row>
    <row r="468" spans="1:105" s="11" customFormat="1">
      <c r="A468" s="11" t="s">
        <v>1173</v>
      </c>
      <c r="L468" s="25"/>
      <c r="N468" s="125"/>
      <c r="Z468" s="25"/>
      <c r="AE468" s="36"/>
      <c r="AI468" s="25"/>
      <c r="AJ468" s="11" t="s">
        <v>27</v>
      </c>
      <c r="AK468" s="11" t="s">
        <v>456</v>
      </c>
      <c r="AL468" s="11">
        <v>4</v>
      </c>
      <c r="AM468" s="17" t="s">
        <v>344</v>
      </c>
      <c r="AN468" s="11" t="s">
        <v>1254</v>
      </c>
      <c r="AO468" s="17" t="s">
        <v>78</v>
      </c>
      <c r="AP468" s="17" t="s">
        <v>949</v>
      </c>
      <c r="AQ468" s="11" t="s">
        <v>23</v>
      </c>
      <c r="AR468" s="11" t="s">
        <v>23</v>
      </c>
      <c r="AS468" s="11" t="s">
        <v>844</v>
      </c>
      <c r="AT468" s="11" t="s">
        <v>459</v>
      </c>
      <c r="AU468" s="86" t="s">
        <v>1194</v>
      </c>
      <c r="AV468" s="11" t="str">
        <f t="shared" si="625"/>
        <v>59</v>
      </c>
      <c r="AW468" s="18" t="str">
        <f t="shared" si="626"/>
        <v>0</v>
      </c>
      <c r="AX468" s="11">
        <v>60</v>
      </c>
      <c r="AY468" s="58" t="s">
        <v>902</v>
      </c>
      <c r="AZ468" s="11" t="str">
        <f t="shared" si="636"/>
        <v>2.0</v>
      </c>
      <c r="BA468" s="11" t="str">
        <f t="shared" si="637"/>
        <v>2.0</v>
      </c>
      <c r="BB468" s="11" t="str">
        <f t="shared" si="638"/>
        <v>2.0</v>
      </c>
      <c r="BC468" s="31">
        <v>59</v>
      </c>
      <c r="BD468" s="58" t="s">
        <v>902</v>
      </c>
      <c r="BE468" s="11" t="str">
        <f t="shared" si="630"/>
        <v>2.0</v>
      </c>
      <c r="BF468" s="11" t="str">
        <f t="shared" si="631"/>
        <v>2.0</v>
      </c>
      <c r="BG468" s="11" t="str">
        <f t="shared" si="632"/>
        <v>2.0</v>
      </c>
      <c r="BH468" s="11" t="s">
        <v>22</v>
      </c>
      <c r="BI468" s="25" t="s">
        <v>22</v>
      </c>
      <c r="CD468" s="155"/>
      <c r="CH468" s="155"/>
      <c r="CV468" s="25"/>
      <c r="CZ468" s="25"/>
    </row>
    <row r="469" spans="1:105" s="11" customFormat="1">
      <c r="A469" s="11" t="s">
        <v>1173</v>
      </c>
      <c r="L469" s="25"/>
      <c r="N469" s="125"/>
      <c r="Z469" s="25"/>
      <c r="AE469" s="36"/>
      <c r="AI469" s="25"/>
      <c r="AJ469" s="11" t="s">
        <v>27</v>
      </c>
      <c r="AK469" s="11" t="s">
        <v>457</v>
      </c>
      <c r="AL469" s="11">
        <v>5</v>
      </c>
      <c r="AM469" s="17" t="s">
        <v>344</v>
      </c>
      <c r="AN469" s="11" t="s">
        <v>1254</v>
      </c>
      <c r="AO469" s="17" t="s">
        <v>78</v>
      </c>
      <c r="AP469" s="17" t="s">
        <v>949</v>
      </c>
      <c r="AQ469" s="11" t="s">
        <v>23</v>
      </c>
      <c r="AR469" s="11" t="s">
        <v>23</v>
      </c>
      <c r="AS469" s="11" t="s">
        <v>844</v>
      </c>
      <c r="AT469" s="11" t="s">
        <v>459</v>
      </c>
      <c r="AU469" s="86" t="s">
        <v>1195</v>
      </c>
      <c r="AV469" s="11" t="str">
        <f t="shared" si="625"/>
        <v>117</v>
      </c>
      <c r="AW469" s="18" t="str">
        <f t="shared" si="626"/>
        <v>97</v>
      </c>
      <c r="AX469" s="11">
        <v>120</v>
      </c>
      <c r="AY469" s="58" t="s">
        <v>902</v>
      </c>
      <c r="AZ469" s="11" t="str">
        <f t="shared" si="636"/>
        <v>2.0</v>
      </c>
      <c r="BA469" s="11" t="str">
        <f t="shared" si="637"/>
        <v>2.0</v>
      </c>
      <c r="BB469" s="11" t="str">
        <f t="shared" si="638"/>
        <v>2.0</v>
      </c>
      <c r="BC469" s="31">
        <v>117</v>
      </c>
      <c r="BD469" s="58" t="s">
        <v>1221</v>
      </c>
      <c r="BE469" s="11" t="str">
        <f t="shared" si="630"/>
        <v>44.1</v>
      </c>
      <c r="BF469" s="11" t="str">
        <f t="shared" si="631"/>
        <v>37.2</v>
      </c>
      <c r="BG469" s="11" t="str">
        <f t="shared" si="632"/>
        <v>52.2</v>
      </c>
      <c r="BH469" s="11" t="s">
        <v>22</v>
      </c>
      <c r="BI469" s="25" t="s">
        <v>22</v>
      </c>
      <c r="CD469" s="155"/>
      <c r="CH469" s="155"/>
      <c r="CV469" s="25"/>
      <c r="CZ469" s="25"/>
    </row>
    <row r="470" spans="1:105" s="11" customFormat="1">
      <c r="A470" s="11" t="s">
        <v>1173</v>
      </c>
      <c r="L470" s="25"/>
      <c r="N470" s="125"/>
      <c r="Z470" s="25"/>
      <c r="AE470" s="36"/>
      <c r="AI470" s="25"/>
      <c r="AJ470" s="11" t="s">
        <v>27</v>
      </c>
      <c r="AK470" s="11" t="s">
        <v>458</v>
      </c>
      <c r="AL470" s="11">
        <v>6</v>
      </c>
      <c r="AM470" s="17" t="s">
        <v>344</v>
      </c>
      <c r="AN470" s="11" t="s">
        <v>1254</v>
      </c>
      <c r="AO470" s="17" t="s">
        <v>78</v>
      </c>
      <c r="AP470" s="17" t="s">
        <v>949</v>
      </c>
      <c r="AQ470" s="11" t="s">
        <v>23</v>
      </c>
      <c r="AR470" s="11" t="s">
        <v>23</v>
      </c>
      <c r="AS470" s="11" t="s">
        <v>844</v>
      </c>
      <c r="AT470" s="11" t="s">
        <v>459</v>
      </c>
      <c r="AU470" s="86" t="s">
        <v>1187</v>
      </c>
      <c r="AV470" s="11" t="str">
        <f t="shared" si="625"/>
        <v>118</v>
      </c>
      <c r="AW470" s="18" t="str">
        <f t="shared" si="626"/>
        <v>100</v>
      </c>
      <c r="AX470" s="11">
        <v>120</v>
      </c>
      <c r="AY470" s="58" t="s">
        <v>902</v>
      </c>
      <c r="AZ470" s="11" t="str">
        <f t="shared" si="636"/>
        <v>2.0</v>
      </c>
      <c r="BA470" s="11" t="str">
        <f t="shared" si="637"/>
        <v>2.0</v>
      </c>
      <c r="BB470" s="11" t="str">
        <f t="shared" si="638"/>
        <v>2.0</v>
      </c>
      <c r="BC470" s="31">
        <v>118</v>
      </c>
      <c r="BD470" s="58" t="s">
        <v>1222</v>
      </c>
      <c r="BE470" s="11" t="str">
        <f t="shared" si="630"/>
        <v>65.4</v>
      </c>
      <c r="BF470" s="11" t="str">
        <f t="shared" si="631"/>
        <v>56.4</v>
      </c>
      <c r="BG470" s="11" t="str">
        <f t="shared" si="632"/>
        <v>75.9</v>
      </c>
      <c r="BH470" s="11" t="s">
        <v>22</v>
      </c>
      <c r="BI470" s="25" t="s">
        <v>22</v>
      </c>
      <c r="CD470" s="155"/>
      <c r="CH470" s="155"/>
      <c r="CV470" s="25"/>
      <c r="CZ470" s="25"/>
    </row>
    <row r="471" spans="1:105" s="11" customFormat="1">
      <c r="A471" s="11" t="s">
        <v>1173</v>
      </c>
      <c r="L471" s="25"/>
      <c r="N471" s="125"/>
      <c r="Z471" s="25"/>
      <c r="AE471" s="36"/>
      <c r="AI471" s="25"/>
      <c r="AJ471" s="11" t="s">
        <v>27</v>
      </c>
      <c r="AK471" s="11" t="s">
        <v>453</v>
      </c>
      <c r="AL471" s="11">
        <v>1</v>
      </c>
      <c r="AM471" s="11" t="s">
        <v>55</v>
      </c>
      <c r="AN471" s="17" t="s">
        <v>1255</v>
      </c>
      <c r="AO471" s="17" t="s">
        <v>78</v>
      </c>
      <c r="AP471" s="17" t="s">
        <v>949</v>
      </c>
      <c r="AQ471" s="11" t="s">
        <v>23</v>
      </c>
      <c r="AR471" s="11" t="s">
        <v>23</v>
      </c>
      <c r="AS471" s="11" t="s">
        <v>487</v>
      </c>
      <c r="AT471" s="11" t="s">
        <v>1257</v>
      </c>
      <c r="AU471" s="86" t="s">
        <v>1247</v>
      </c>
      <c r="AV471" s="11" t="str">
        <f t="shared" si="625"/>
        <v>60</v>
      </c>
      <c r="AW471" s="18" t="str">
        <f t="shared" si="626"/>
        <v>5</v>
      </c>
      <c r="AX471" s="11" t="s">
        <v>22</v>
      </c>
      <c r="AY471" s="11" t="s">
        <v>22</v>
      </c>
      <c r="AZ471" s="11" t="s">
        <v>22</v>
      </c>
      <c r="BA471" s="11" t="s">
        <v>22</v>
      </c>
      <c r="BB471" s="11" t="s">
        <v>22</v>
      </c>
      <c r="BC471" s="11">
        <v>24</v>
      </c>
      <c r="BD471" s="58" t="s">
        <v>1250</v>
      </c>
      <c r="BE471" s="11" t="str">
        <f t="shared" si="630"/>
        <v>14.8</v>
      </c>
      <c r="BF471" s="11" t="str">
        <f t="shared" si="631"/>
        <v>12.6</v>
      </c>
      <c r="BG471" s="11" t="str">
        <f t="shared" si="632"/>
        <v>17.5</v>
      </c>
      <c r="BH471" s="11" t="s">
        <v>22</v>
      </c>
      <c r="BI471" s="25" t="s">
        <v>22</v>
      </c>
      <c r="CD471" s="155"/>
      <c r="CH471" s="155"/>
      <c r="CV471" s="25"/>
      <c r="CZ471" s="25"/>
    </row>
    <row r="472" spans="1:105" s="11" customFormat="1">
      <c r="A472" s="11" t="s">
        <v>1173</v>
      </c>
      <c r="L472" s="25"/>
      <c r="N472" s="125"/>
      <c r="Z472" s="25"/>
      <c r="AE472" s="36"/>
      <c r="AI472" s="25"/>
      <c r="AJ472" s="11" t="s">
        <v>27</v>
      </c>
      <c r="AK472" s="11" t="s">
        <v>454</v>
      </c>
      <c r="AL472" s="11">
        <v>2</v>
      </c>
      <c r="AM472" s="11" t="s">
        <v>55</v>
      </c>
      <c r="AN472" s="17" t="s">
        <v>1255</v>
      </c>
      <c r="AO472" s="17" t="s">
        <v>78</v>
      </c>
      <c r="AP472" s="17" t="s">
        <v>949</v>
      </c>
      <c r="AQ472" s="11" t="s">
        <v>23</v>
      </c>
      <c r="AR472" s="11" t="s">
        <v>23</v>
      </c>
      <c r="AS472" s="11" t="s">
        <v>487</v>
      </c>
      <c r="AT472" s="11" t="s">
        <v>1257</v>
      </c>
      <c r="AU472" s="86" t="s">
        <v>1248</v>
      </c>
      <c r="AV472" s="11" t="str">
        <f t="shared" si="625"/>
        <v>118</v>
      </c>
      <c r="AW472" s="18" t="str">
        <f t="shared" si="626"/>
        <v>80</v>
      </c>
      <c r="AX472" s="11" t="s">
        <v>22</v>
      </c>
      <c r="AY472" s="11" t="s">
        <v>22</v>
      </c>
      <c r="AZ472" s="11" t="s">
        <v>22</v>
      </c>
      <c r="BA472" s="11" t="s">
        <v>22</v>
      </c>
      <c r="BB472" s="11" t="s">
        <v>22</v>
      </c>
      <c r="BC472" s="11">
        <v>24</v>
      </c>
      <c r="BD472" s="58" t="s">
        <v>1251</v>
      </c>
      <c r="BE472" s="11" t="str">
        <f t="shared" si="630"/>
        <v>84.9</v>
      </c>
      <c r="BF472" s="11" t="str">
        <f t="shared" si="631"/>
        <v>72.9</v>
      </c>
      <c r="BG472" s="11" t="str">
        <f t="shared" si="632"/>
        <v>98.7</v>
      </c>
      <c r="BH472" s="11" t="s">
        <v>22</v>
      </c>
      <c r="BI472" s="25" t="s">
        <v>22</v>
      </c>
      <c r="CD472" s="155"/>
      <c r="CH472" s="155"/>
      <c r="CV472" s="25"/>
      <c r="CZ472" s="25"/>
    </row>
    <row r="473" spans="1:105" s="11" customFormat="1">
      <c r="A473" s="11" t="s">
        <v>1173</v>
      </c>
      <c r="L473" s="25"/>
      <c r="N473" s="125"/>
      <c r="Z473" s="25"/>
      <c r="AE473" s="36"/>
      <c r="AI473" s="25"/>
      <c r="AJ473" s="11" t="s">
        <v>27</v>
      </c>
      <c r="AK473" s="11" t="s">
        <v>455</v>
      </c>
      <c r="AL473" s="11">
        <v>3</v>
      </c>
      <c r="AM473" s="11" t="s">
        <v>55</v>
      </c>
      <c r="AN473" s="17" t="s">
        <v>1255</v>
      </c>
      <c r="AO473" s="17" t="s">
        <v>78</v>
      </c>
      <c r="AP473" s="17" t="s">
        <v>949</v>
      </c>
      <c r="AQ473" s="11" t="s">
        <v>23</v>
      </c>
      <c r="AR473" s="11" t="s">
        <v>23</v>
      </c>
      <c r="AS473" s="11" t="s">
        <v>487</v>
      </c>
      <c r="AT473" s="11" t="s">
        <v>1257</v>
      </c>
      <c r="AU473" s="86" t="s">
        <v>1249</v>
      </c>
      <c r="AV473" s="11" t="str">
        <f t="shared" si="625"/>
        <v>119</v>
      </c>
      <c r="AW473" s="18" t="str">
        <f t="shared" si="626"/>
        <v>87</v>
      </c>
      <c r="AX473" s="11" t="s">
        <v>22</v>
      </c>
      <c r="AY473" s="11" t="s">
        <v>22</v>
      </c>
      <c r="AZ473" s="11" t="s">
        <v>22</v>
      </c>
      <c r="BA473" s="11" t="s">
        <v>22</v>
      </c>
      <c r="BB473" s="11" t="s">
        <v>22</v>
      </c>
      <c r="BC473" s="11">
        <v>24</v>
      </c>
      <c r="BD473" s="58" t="s">
        <v>1252</v>
      </c>
      <c r="BE473" s="11" t="str">
        <f t="shared" si="630"/>
        <v>95.6</v>
      </c>
      <c r="BF473" s="11" t="str">
        <f t="shared" si="631"/>
        <v>82.4</v>
      </c>
      <c r="BG473" s="11" t="str">
        <f t="shared" si="632"/>
        <v>110.9</v>
      </c>
      <c r="BH473" s="11" t="s">
        <v>22</v>
      </c>
      <c r="BI473" s="25" t="s">
        <v>22</v>
      </c>
      <c r="CD473" s="155"/>
      <c r="CH473" s="155"/>
      <c r="CV473" s="25"/>
      <c r="CZ473" s="25"/>
    </row>
    <row r="474" spans="1:105" s="11" customFormat="1">
      <c r="A474" s="11" t="s">
        <v>1173</v>
      </c>
      <c r="L474" s="25"/>
      <c r="N474" s="125"/>
      <c r="Z474" s="25"/>
      <c r="AE474" s="36"/>
      <c r="AI474" s="25"/>
      <c r="AJ474" s="11" t="s">
        <v>60</v>
      </c>
      <c r="AK474" s="11" t="s">
        <v>22</v>
      </c>
      <c r="AL474" s="11" t="s">
        <v>22</v>
      </c>
      <c r="AM474" s="11" t="s">
        <v>26</v>
      </c>
      <c r="AN474" s="11" t="s">
        <v>22</v>
      </c>
      <c r="AO474" s="11" t="s">
        <v>22</v>
      </c>
      <c r="AP474" s="11" t="s">
        <v>22</v>
      </c>
      <c r="AQ474" s="11" t="s">
        <v>23</v>
      </c>
      <c r="AR474" s="11" t="s">
        <v>23</v>
      </c>
      <c r="AS474" s="11" t="s">
        <v>22</v>
      </c>
      <c r="AT474" s="11" t="s">
        <v>22</v>
      </c>
      <c r="AU474" s="84" t="s">
        <v>22</v>
      </c>
      <c r="AV474" s="11" t="s">
        <v>22</v>
      </c>
      <c r="AW474" s="11" t="s">
        <v>22</v>
      </c>
      <c r="AX474" s="11" t="s">
        <v>22</v>
      </c>
      <c r="AY474" s="11" t="s">
        <v>22</v>
      </c>
      <c r="AZ474" s="11" t="s">
        <v>22</v>
      </c>
      <c r="BA474" s="11" t="s">
        <v>22</v>
      </c>
      <c r="BB474" s="11" t="s">
        <v>22</v>
      </c>
      <c r="BC474" s="11" t="s">
        <v>22</v>
      </c>
      <c r="BD474" s="17" t="s">
        <v>22</v>
      </c>
      <c r="BE474" s="11" t="s">
        <v>22</v>
      </c>
      <c r="BF474" s="11" t="s">
        <v>22</v>
      </c>
      <c r="BG474" s="11" t="s">
        <v>22</v>
      </c>
      <c r="BH474" s="11" t="s">
        <v>22</v>
      </c>
      <c r="BI474" s="25" t="s">
        <v>22</v>
      </c>
      <c r="CD474" s="155"/>
      <c r="CH474" s="155"/>
      <c r="CV474" s="25"/>
      <c r="CZ474" s="25"/>
    </row>
    <row r="475" spans="1:105" s="44" customFormat="1">
      <c r="L475" s="45"/>
      <c r="N475" s="127"/>
      <c r="Z475" s="45"/>
      <c r="AE475" s="46"/>
      <c r="AI475" s="45"/>
      <c r="AU475" s="85"/>
      <c r="BI475" s="45"/>
      <c r="CD475" s="157"/>
      <c r="CH475" s="157"/>
      <c r="CV475" s="45"/>
      <c r="CZ475" s="45"/>
    </row>
    <row r="476" spans="1:105" s="11" customFormat="1">
      <c r="A476" s="11" t="s">
        <v>2033</v>
      </c>
      <c r="B476" s="11" t="s">
        <v>439</v>
      </c>
      <c r="C476" s="11" t="s">
        <v>34</v>
      </c>
      <c r="D476" s="11" t="s">
        <v>1376</v>
      </c>
      <c r="E476" s="11" t="s">
        <v>10</v>
      </c>
      <c r="F476" s="94" t="s">
        <v>9</v>
      </c>
      <c r="G476" s="11" t="s">
        <v>2000</v>
      </c>
      <c r="H476" s="16" t="s">
        <v>2001</v>
      </c>
      <c r="I476" s="11" t="s">
        <v>2002</v>
      </c>
      <c r="J476" s="16" t="s">
        <v>2003</v>
      </c>
      <c r="K476" s="11" t="s">
        <v>2004</v>
      </c>
      <c r="L476" s="24">
        <v>44230</v>
      </c>
      <c r="M476" s="11" t="s">
        <v>528</v>
      </c>
      <c r="N476" s="125">
        <v>43973</v>
      </c>
      <c r="O476" s="11" t="s">
        <v>24</v>
      </c>
      <c r="P476" s="11" t="s">
        <v>24</v>
      </c>
      <c r="Q476" s="11" t="s">
        <v>236</v>
      </c>
      <c r="R476" s="11" t="s">
        <v>89</v>
      </c>
      <c r="S476" s="11" t="s">
        <v>48</v>
      </c>
      <c r="T476" s="11" t="s">
        <v>23</v>
      </c>
      <c r="U476" s="11" t="s">
        <v>23</v>
      </c>
      <c r="V476" s="11" t="s">
        <v>2011</v>
      </c>
      <c r="W476" s="11" t="s">
        <v>24</v>
      </c>
      <c r="X476" s="94" t="s">
        <v>2005</v>
      </c>
      <c r="Y476" s="11" t="s">
        <v>2010</v>
      </c>
      <c r="Z476" s="25" t="s">
        <v>2006</v>
      </c>
      <c r="AA476" s="11" t="s">
        <v>440</v>
      </c>
      <c r="AB476" s="11" t="s">
        <v>865</v>
      </c>
      <c r="AC476" s="11" t="s">
        <v>127</v>
      </c>
      <c r="AD476" s="11" t="s">
        <v>2030</v>
      </c>
      <c r="AE476" s="36" t="s">
        <v>2031</v>
      </c>
      <c r="AF476" s="11" t="s">
        <v>137</v>
      </c>
      <c r="AG476" s="11" t="s">
        <v>452</v>
      </c>
      <c r="AH476" s="11" t="s">
        <v>452</v>
      </c>
      <c r="AI476" s="25" t="s">
        <v>22</v>
      </c>
      <c r="AJ476" s="11" t="s">
        <v>27</v>
      </c>
      <c r="AK476" s="11" t="s">
        <v>2020</v>
      </c>
      <c r="AL476" s="11">
        <v>1</v>
      </c>
      <c r="AM476" s="170" t="s">
        <v>344</v>
      </c>
      <c r="AN476" s="109" t="s">
        <v>2019</v>
      </c>
      <c r="AO476" s="170" t="s">
        <v>78</v>
      </c>
      <c r="AP476" s="170" t="s">
        <v>949</v>
      </c>
      <c r="AQ476" s="11" t="s">
        <v>23</v>
      </c>
      <c r="AR476" s="11" t="s">
        <v>23</v>
      </c>
      <c r="AS476" s="11" t="s">
        <v>844</v>
      </c>
      <c r="AT476" s="11" t="s">
        <v>459</v>
      </c>
      <c r="AU476" s="86" t="s">
        <v>494</v>
      </c>
      <c r="AV476" s="11" t="str">
        <f t="shared" ref="AV476" si="639">MID(LEFT(AU476,FIND(" (",AU476)-1),FIND("/",AU476)+1,LEN(AU476))</f>
        <v>24</v>
      </c>
      <c r="AW476" s="18" t="str">
        <f t="shared" ref="AW476" si="640">MID(LEFT(AU476,FIND("%",AU476)-1),FIND("(",AU476)+1,LEN(AU476))</f>
        <v>0</v>
      </c>
      <c r="AX476" s="11">
        <v>24</v>
      </c>
      <c r="AY476" s="58" t="s">
        <v>902</v>
      </c>
      <c r="AZ476" s="11" t="str">
        <f t="shared" ref="AZ476:AZ478" si="641">LEFT(AY476,FIND(" ", AY476)-1)</f>
        <v>2.0</v>
      </c>
      <c r="BA476" s="11" t="str">
        <f t="shared" ref="BA476:BA478" si="642">MID(LEFT(AY476,FIND("–",AY476)-1),FIND("(",AY476)+1,LEN(AY476))</f>
        <v>2.0</v>
      </c>
      <c r="BB476" s="11" t="str">
        <f t="shared" ref="BB476:BB478" si="643">MID(LEFT(AY476,FIND(")",AY476)-1),FIND("–",AY476)+1,LEN(AY476))</f>
        <v>2.0</v>
      </c>
      <c r="BC476" s="31">
        <v>24</v>
      </c>
      <c r="BD476" s="58" t="s">
        <v>902</v>
      </c>
      <c r="BE476" s="11" t="str">
        <f t="shared" ref="BE476:BE479" si="644">LEFT(BD476,FIND(" ", BD476)-1)</f>
        <v>2.0</v>
      </c>
      <c r="BF476" s="11" t="str">
        <f t="shared" ref="BF476:BF479" si="645">MID(LEFT(BD476,FIND("–",BD476)-1),FIND("(",BD476)+1,LEN(BD476))</f>
        <v>2.0</v>
      </c>
      <c r="BG476" s="11" t="str">
        <f t="shared" ref="BG476:BG479" si="646">MID(LEFT(BD476,FIND(")",BD476)-1),FIND("–",BD476)+1,LEN(BD476))</f>
        <v>2.0</v>
      </c>
      <c r="BH476" s="11" t="s">
        <v>22</v>
      </c>
      <c r="BI476" s="25" t="s">
        <v>22</v>
      </c>
      <c r="BJ476" s="11" t="s">
        <v>26</v>
      </c>
      <c r="BK476" s="11" t="s">
        <v>22</v>
      </c>
      <c r="BL476" s="11" t="s">
        <v>22</v>
      </c>
      <c r="BM476" s="11" t="s">
        <v>22</v>
      </c>
      <c r="BN476" s="11" t="s">
        <v>22</v>
      </c>
      <c r="BO476" s="11" t="s">
        <v>22</v>
      </c>
      <c r="BP476" s="11" t="s">
        <v>22</v>
      </c>
      <c r="BQ476" s="11" t="s">
        <v>22</v>
      </c>
      <c r="BR476" s="11" t="s">
        <v>22</v>
      </c>
      <c r="BS476" s="11" t="s">
        <v>22</v>
      </c>
      <c r="BT476" s="11" t="s">
        <v>22</v>
      </c>
      <c r="BU476" s="11" t="s">
        <v>22</v>
      </c>
      <c r="BV476" s="11" t="s">
        <v>22</v>
      </c>
      <c r="BW476" s="11" t="s">
        <v>22</v>
      </c>
      <c r="BX476" s="11" t="s">
        <v>22</v>
      </c>
      <c r="BY476" s="11" t="s">
        <v>22</v>
      </c>
      <c r="BZ476" s="11" t="s">
        <v>22</v>
      </c>
      <c r="CA476" s="11" t="s">
        <v>22</v>
      </c>
      <c r="CB476" s="11" t="s">
        <v>22</v>
      </c>
      <c r="CC476" s="11" t="s">
        <v>22</v>
      </c>
      <c r="CD476" s="103" t="s">
        <v>22</v>
      </c>
      <c r="CE476" s="94" t="s">
        <v>22</v>
      </c>
      <c r="CF476" s="94" t="s">
        <v>22</v>
      </c>
      <c r="CG476" s="94" t="s">
        <v>22</v>
      </c>
      <c r="CH476" s="155" t="s">
        <v>26</v>
      </c>
      <c r="CI476" s="94" t="s">
        <v>22</v>
      </c>
      <c r="CJ476" s="94" t="s">
        <v>22</v>
      </c>
      <c r="CK476" s="94" t="s">
        <v>22</v>
      </c>
      <c r="CL476" s="94" t="s">
        <v>22</v>
      </c>
      <c r="CM476" s="94" t="s">
        <v>22</v>
      </c>
      <c r="CN476" s="94" t="s">
        <v>22</v>
      </c>
      <c r="CO476" s="94" t="s">
        <v>22</v>
      </c>
      <c r="CP476" s="94" t="s">
        <v>22</v>
      </c>
      <c r="CQ476" s="94" t="s">
        <v>22</v>
      </c>
      <c r="CR476" s="94" t="s">
        <v>22</v>
      </c>
      <c r="CS476" s="94" t="s">
        <v>22</v>
      </c>
      <c r="CT476" s="94" t="s">
        <v>22</v>
      </c>
      <c r="CU476" s="94" t="s">
        <v>22</v>
      </c>
      <c r="CV476" s="98" t="s">
        <v>22</v>
      </c>
      <c r="CW476" s="11" t="s">
        <v>2027</v>
      </c>
      <c r="CX476" s="11" t="s">
        <v>2028</v>
      </c>
      <c r="CY476" s="11" t="s">
        <v>2029</v>
      </c>
      <c r="CZ476" s="98" t="s">
        <v>1262</v>
      </c>
      <c r="DA476" s="11" t="s">
        <v>68</v>
      </c>
    </row>
    <row r="477" spans="1:105" s="11" customFormat="1">
      <c r="A477" s="11" t="s">
        <v>2033</v>
      </c>
      <c r="L477" s="25"/>
      <c r="N477" s="125"/>
      <c r="Z477" s="25"/>
      <c r="AE477" s="36"/>
      <c r="AI477" s="25"/>
      <c r="AJ477" s="11" t="s">
        <v>27</v>
      </c>
      <c r="AK477" s="11" t="s">
        <v>2021</v>
      </c>
      <c r="AL477" s="11">
        <v>2</v>
      </c>
      <c r="AM477" s="170" t="s">
        <v>344</v>
      </c>
      <c r="AN477" s="109" t="s">
        <v>2019</v>
      </c>
      <c r="AO477" s="170" t="s">
        <v>78</v>
      </c>
      <c r="AP477" s="170" t="s">
        <v>949</v>
      </c>
      <c r="AQ477" s="11" t="s">
        <v>23</v>
      </c>
      <c r="AR477" s="11" t="s">
        <v>23</v>
      </c>
      <c r="AS477" s="11" t="s">
        <v>844</v>
      </c>
      <c r="AT477" s="11" t="s">
        <v>459</v>
      </c>
      <c r="AU477" s="86" t="s">
        <v>2007</v>
      </c>
      <c r="AV477" s="11" t="str">
        <f t="shared" ref="AV477:AV482" si="647">MID(LEFT(AU477,FIND(" (",AU477)-1),FIND("/",AU477)+1,LEN(AU477))</f>
        <v>23</v>
      </c>
      <c r="AW477" s="18" t="str">
        <f t="shared" ref="AW477:AW482" si="648">MID(LEFT(AU477,FIND("%",AU477)-1),FIND("(",AU477)+1,LEN(AU477))</f>
        <v>96</v>
      </c>
      <c r="AX477" s="11">
        <v>24</v>
      </c>
      <c r="AY477" s="58" t="s">
        <v>902</v>
      </c>
      <c r="AZ477" s="11" t="str">
        <f t="shared" si="641"/>
        <v>2.0</v>
      </c>
      <c r="BA477" s="11" t="str">
        <f t="shared" si="642"/>
        <v>2.0</v>
      </c>
      <c r="BB477" s="11" t="str">
        <f t="shared" si="643"/>
        <v>2.0</v>
      </c>
      <c r="BC477" s="31">
        <v>24</v>
      </c>
      <c r="BD477" s="58" t="s">
        <v>2008</v>
      </c>
      <c r="BE477" s="11" t="str">
        <f t="shared" si="644"/>
        <v>54.9</v>
      </c>
      <c r="BF477" s="11" t="str">
        <f t="shared" si="645"/>
        <v>38.6</v>
      </c>
      <c r="BG477" s="11" t="str">
        <f t="shared" si="646"/>
        <v>78.2</v>
      </c>
      <c r="BH477" s="11" t="s">
        <v>22</v>
      </c>
      <c r="BI477" s="25" t="s">
        <v>22</v>
      </c>
      <c r="CD477" s="155"/>
      <c r="CH477" s="155"/>
      <c r="CV477" s="25"/>
      <c r="CZ477" s="25"/>
    </row>
    <row r="478" spans="1:105" s="11" customFormat="1">
      <c r="A478" s="11" t="s">
        <v>2033</v>
      </c>
      <c r="L478" s="25"/>
      <c r="N478" s="125"/>
      <c r="Z478" s="25"/>
      <c r="AE478" s="36"/>
      <c r="AI478" s="25"/>
      <c r="AJ478" s="11" t="s">
        <v>27</v>
      </c>
      <c r="AK478" s="11" t="s">
        <v>2022</v>
      </c>
      <c r="AL478" s="11">
        <v>3</v>
      </c>
      <c r="AM478" s="170" t="s">
        <v>344</v>
      </c>
      <c r="AN478" s="109" t="s">
        <v>2019</v>
      </c>
      <c r="AO478" s="170" t="s">
        <v>78</v>
      </c>
      <c r="AP478" s="170" t="s">
        <v>949</v>
      </c>
      <c r="AQ478" s="11" t="s">
        <v>23</v>
      </c>
      <c r="AR478" s="11" t="s">
        <v>23</v>
      </c>
      <c r="AS478" s="11" t="s">
        <v>844</v>
      </c>
      <c r="AT478" s="11" t="s">
        <v>459</v>
      </c>
      <c r="AU478" s="86" t="s">
        <v>495</v>
      </c>
      <c r="AV478" s="11" t="str">
        <f t="shared" si="647"/>
        <v>24</v>
      </c>
      <c r="AW478" s="18" t="str">
        <f t="shared" si="648"/>
        <v>100</v>
      </c>
      <c r="AX478" s="11">
        <v>24</v>
      </c>
      <c r="AY478" s="58" t="s">
        <v>902</v>
      </c>
      <c r="AZ478" s="11" t="str">
        <f t="shared" si="641"/>
        <v>2.0</v>
      </c>
      <c r="BA478" s="11" t="str">
        <f t="shared" si="642"/>
        <v>2.0</v>
      </c>
      <c r="BB478" s="11" t="str">
        <f t="shared" si="643"/>
        <v>2.0</v>
      </c>
      <c r="BC478" s="31">
        <v>23</v>
      </c>
      <c r="BD478" s="58" t="s">
        <v>2009</v>
      </c>
      <c r="BE478" s="11" t="str">
        <f t="shared" si="644"/>
        <v>64.4</v>
      </c>
      <c r="BF478" s="11" t="str">
        <f t="shared" si="645"/>
        <v>41.5</v>
      </c>
      <c r="BG478" s="11" t="str">
        <f t="shared" si="646"/>
        <v>99.7</v>
      </c>
      <c r="BH478" s="11" t="s">
        <v>22</v>
      </c>
      <c r="BI478" s="25" t="s">
        <v>22</v>
      </c>
      <c r="CD478" s="155"/>
      <c r="CH478" s="155"/>
      <c r="CV478" s="25"/>
      <c r="CZ478" s="25"/>
    </row>
    <row r="479" spans="1:105" s="11" customFormat="1">
      <c r="A479" s="11" t="s">
        <v>2033</v>
      </c>
      <c r="L479" s="25"/>
      <c r="N479" s="125"/>
      <c r="Z479" s="25"/>
      <c r="AE479" s="36"/>
      <c r="AI479" s="25"/>
      <c r="AJ479" s="11" t="s">
        <v>27</v>
      </c>
      <c r="AK479" s="11" t="s">
        <v>2023</v>
      </c>
      <c r="AL479" s="11">
        <v>4</v>
      </c>
      <c r="AM479" s="170" t="s">
        <v>344</v>
      </c>
      <c r="AN479" s="109" t="s">
        <v>2019</v>
      </c>
      <c r="AO479" s="170" t="s">
        <v>78</v>
      </c>
      <c r="AP479" s="170" t="s">
        <v>949</v>
      </c>
      <c r="AQ479" s="11" t="s">
        <v>23</v>
      </c>
      <c r="AR479" s="11" t="s">
        <v>23</v>
      </c>
      <c r="AS479" s="11" t="s">
        <v>844</v>
      </c>
      <c r="AT479" s="11" t="s">
        <v>459</v>
      </c>
      <c r="AU479" s="86" t="s">
        <v>2015</v>
      </c>
      <c r="AV479" s="11" t="str">
        <f t="shared" si="647"/>
        <v>47</v>
      </c>
      <c r="AW479" s="18" t="str">
        <f t="shared" si="648"/>
        <v>0</v>
      </c>
      <c r="AX479" s="11">
        <v>47</v>
      </c>
      <c r="AY479" s="58" t="s">
        <v>902</v>
      </c>
      <c r="AZ479" s="11" t="str">
        <f t="shared" ref="AZ479:AZ482" si="649">LEFT(AY479,FIND(" ", AY479)-1)</f>
        <v>2.0</v>
      </c>
      <c r="BA479" s="11" t="str">
        <f t="shared" ref="BA479:BA482" si="650">MID(LEFT(AY479,FIND("–",AY479)-1),FIND("(",AY479)+1,LEN(AY479))</f>
        <v>2.0</v>
      </c>
      <c r="BB479" s="11" t="str">
        <f t="shared" ref="BB479:BB482" si="651">MID(LEFT(AY479,FIND(")",AY479)-1),FIND("–",AY479)+1,LEN(AY479))</f>
        <v>2.0</v>
      </c>
      <c r="BC479" s="11">
        <v>47</v>
      </c>
      <c r="BD479" s="58" t="s">
        <v>901</v>
      </c>
      <c r="BE479" s="11" t="str">
        <f t="shared" si="644"/>
        <v>2.1</v>
      </c>
      <c r="BF479" s="11" t="str">
        <f t="shared" si="645"/>
        <v>2.0</v>
      </c>
      <c r="BG479" s="11" t="str">
        <f t="shared" si="646"/>
        <v>2.1</v>
      </c>
      <c r="BH479" s="11" t="s">
        <v>22</v>
      </c>
      <c r="BI479" s="25" t="s">
        <v>22</v>
      </c>
      <c r="CD479" s="155"/>
      <c r="CH479" s="155"/>
      <c r="CV479" s="25"/>
      <c r="CZ479" s="25"/>
    </row>
    <row r="480" spans="1:105" s="11" customFormat="1">
      <c r="A480" s="11" t="s">
        <v>2033</v>
      </c>
      <c r="L480" s="25"/>
      <c r="N480" s="125"/>
      <c r="Z480" s="25"/>
      <c r="AE480" s="36"/>
      <c r="AI480" s="25"/>
      <c r="AJ480" s="11" t="s">
        <v>27</v>
      </c>
      <c r="AK480" s="11" t="s">
        <v>2024</v>
      </c>
      <c r="AL480" s="11">
        <v>5</v>
      </c>
      <c r="AM480" s="170" t="s">
        <v>344</v>
      </c>
      <c r="AN480" s="109" t="s">
        <v>2019</v>
      </c>
      <c r="AO480" s="170" t="s">
        <v>78</v>
      </c>
      <c r="AP480" s="170" t="s">
        <v>949</v>
      </c>
      <c r="AQ480" s="11" t="s">
        <v>23</v>
      </c>
      <c r="AR480" s="11" t="s">
        <v>23</v>
      </c>
      <c r="AS480" s="11" t="s">
        <v>844</v>
      </c>
      <c r="AT480" s="11" t="s">
        <v>459</v>
      </c>
      <c r="AU480" s="86" t="s">
        <v>2012</v>
      </c>
      <c r="AV480" s="11" t="str">
        <f t="shared" si="647"/>
        <v>97</v>
      </c>
      <c r="AW480" s="18" t="str">
        <f t="shared" si="648"/>
        <v>91</v>
      </c>
      <c r="AX480" s="11">
        <v>97</v>
      </c>
      <c r="AY480" s="58" t="s">
        <v>902</v>
      </c>
      <c r="AZ480" s="11" t="str">
        <f t="shared" si="649"/>
        <v>2.0</v>
      </c>
      <c r="BA480" s="11" t="str">
        <f t="shared" si="650"/>
        <v>2.0</v>
      </c>
      <c r="BB480" s="11" t="str">
        <f t="shared" si="651"/>
        <v>2.0</v>
      </c>
      <c r="BC480" s="11">
        <v>97</v>
      </c>
      <c r="BD480" s="58" t="s">
        <v>2016</v>
      </c>
      <c r="BE480" s="11" t="str">
        <f t="shared" ref="BE480:BE482" si="652">LEFT(BD480,FIND(" ", BD480)-1)</f>
        <v>23.4</v>
      </c>
      <c r="BF480" s="11" t="str">
        <f t="shared" ref="BF480:BF482" si="653">MID(LEFT(BD480,FIND("–",BD480)-1),FIND("(",BD480)+1,LEN(BD480))</f>
        <v>19.4</v>
      </c>
      <c r="BG480" s="11" t="str">
        <f t="shared" ref="BG480:BG482" si="654">MID(LEFT(BD480,FIND(")",BD480)-1),FIND("–",BD480)+1,LEN(BD480))</f>
        <v>28.3</v>
      </c>
      <c r="BH480" s="11" t="s">
        <v>22</v>
      </c>
      <c r="BI480" s="25" t="s">
        <v>22</v>
      </c>
      <c r="CD480" s="155"/>
      <c r="CH480" s="155"/>
      <c r="CV480" s="25"/>
      <c r="CZ480" s="25"/>
    </row>
    <row r="481" spans="1:105" s="11" customFormat="1">
      <c r="A481" s="11" t="s">
        <v>2033</v>
      </c>
      <c r="L481" s="25"/>
      <c r="N481" s="125"/>
      <c r="Z481" s="25"/>
      <c r="AE481" s="36"/>
      <c r="AI481" s="25"/>
      <c r="AJ481" s="11" t="s">
        <v>27</v>
      </c>
      <c r="AK481" s="11" t="s">
        <v>2025</v>
      </c>
      <c r="AL481" s="11">
        <v>6</v>
      </c>
      <c r="AM481" s="170" t="s">
        <v>344</v>
      </c>
      <c r="AN481" s="109" t="s">
        <v>2019</v>
      </c>
      <c r="AO481" s="170" t="s">
        <v>78</v>
      </c>
      <c r="AP481" s="170" t="s">
        <v>949</v>
      </c>
      <c r="AQ481" s="11" t="s">
        <v>23</v>
      </c>
      <c r="AR481" s="11" t="s">
        <v>23</v>
      </c>
      <c r="AS481" s="11" t="s">
        <v>844</v>
      </c>
      <c r="AT481" s="11" t="s">
        <v>459</v>
      </c>
      <c r="AU481" s="86" t="s">
        <v>2013</v>
      </c>
      <c r="AV481" s="11" t="str">
        <f t="shared" si="647"/>
        <v>98</v>
      </c>
      <c r="AW481" s="18" t="str">
        <f t="shared" si="648"/>
        <v>98</v>
      </c>
      <c r="AX481" s="11">
        <v>98</v>
      </c>
      <c r="AY481" s="58" t="s">
        <v>902</v>
      </c>
      <c r="AZ481" s="11" t="str">
        <f t="shared" si="649"/>
        <v>2.0</v>
      </c>
      <c r="BA481" s="11" t="str">
        <f t="shared" si="650"/>
        <v>2.0</v>
      </c>
      <c r="BB481" s="11" t="str">
        <f t="shared" si="651"/>
        <v>2.0</v>
      </c>
      <c r="BC481" s="11">
        <v>98</v>
      </c>
      <c r="BD481" s="58" t="s">
        <v>2017</v>
      </c>
      <c r="BE481" s="11" t="str">
        <f t="shared" si="652"/>
        <v>42.2</v>
      </c>
      <c r="BF481" s="11" t="str">
        <f t="shared" si="653"/>
        <v>35.2</v>
      </c>
      <c r="BG481" s="11" t="str">
        <f t="shared" si="654"/>
        <v>50.6</v>
      </c>
      <c r="BH481" s="11" t="s">
        <v>22</v>
      </c>
      <c r="BI481" s="25" t="s">
        <v>22</v>
      </c>
      <c r="CD481" s="155"/>
      <c r="CH481" s="155"/>
      <c r="CV481" s="25"/>
      <c r="CZ481" s="25"/>
    </row>
    <row r="482" spans="1:105" s="11" customFormat="1">
      <c r="A482" s="11" t="s">
        <v>2033</v>
      </c>
      <c r="L482" s="25"/>
      <c r="N482" s="125"/>
      <c r="Z482" s="25"/>
      <c r="AE482" s="36"/>
      <c r="AI482" s="25"/>
      <c r="AJ482" s="11" t="s">
        <v>27</v>
      </c>
      <c r="AK482" s="11" t="s">
        <v>2026</v>
      </c>
      <c r="AL482" s="11">
        <v>7</v>
      </c>
      <c r="AM482" s="170" t="s">
        <v>344</v>
      </c>
      <c r="AN482" s="109" t="s">
        <v>2019</v>
      </c>
      <c r="AO482" s="170" t="s">
        <v>78</v>
      </c>
      <c r="AP482" s="170" t="s">
        <v>949</v>
      </c>
      <c r="AQ482" s="11" t="s">
        <v>23</v>
      </c>
      <c r="AR482" s="11" t="s">
        <v>23</v>
      </c>
      <c r="AS482" s="11" t="s">
        <v>844</v>
      </c>
      <c r="AT482" s="11" t="s">
        <v>459</v>
      </c>
      <c r="AU482" s="86" t="s">
        <v>2014</v>
      </c>
      <c r="AV482" s="11" t="str">
        <f t="shared" si="647"/>
        <v>98</v>
      </c>
      <c r="AW482" s="18" t="str">
        <f t="shared" si="648"/>
        <v>99</v>
      </c>
      <c r="AX482" s="11">
        <v>98</v>
      </c>
      <c r="AY482" s="58" t="s">
        <v>1203</v>
      </c>
      <c r="AZ482" s="11" t="str">
        <f t="shared" si="649"/>
        <v>2.1</v>
      </c>
      <c r="BA482" s="11" t="str">
        <f t="shared" si="650"/>
        <v>1.9</v>
      </c>
      <c r="BB482" s="11" t="str">
        <f t="shared" si="651"/>
        <v>2.2</v>
      </c>
      <c r="BC482" s="11">
        <v>98</v>
      </c>
      <c r="BD482" s="58" t="s">
        <v>2018</v>
      </c>
      <c r="BE482" s="11" t="str">
        <f t="shared" si="652"/>
        <v>49.9</v>
      </c>
      <c r="BF482" s="11" t="str">
        <f t="shared" si="653"/>
        <v>42.2</v>
      </c>
      <c r="BG482" s="11" t="str">
        <f t="shared" si="654"/>
        <v>58.9</v>
      </c>
      <c r="BH482" s="11" t="s">
        <v>22</v>
      </c>
      <c r="BI482" s="25" t="s">
        <v>22</v>
      </c>
      <c r="CD482" s="155"/>
      <c r="CH482" s="155"/>
      <c r="CV482" s="25"/>
      <c r="CZ482" s="25"/>
    </row>
    <row r="483" spans="1:105" s="11" customFormat="1">
      <c r="A483" s="11" t="s">
        <v>2033</v>
      </c>
      <c r="L483" s="25"/>
      <c r="N483" s="125"/>
      <c r="Z483" s="25"/>
      <c r="AE483" s="36"/>
      <c r="AI483" s="25"/>
      <c r="AJ483" s="11" t="s">
        <v>60</v>
      </c>
      <c r="AK483" s="11" t="s">
        <v>22</v>
      </c>
      <c r="AL483" s="11" t="s">
        <v>22</v>
      </c>
      <c r="AM483" s="11" t="s">
        <v>26</v>
      </c>
      <c r="AN483" s="11" t="s">
        <v>22</v>
      </c>
      <c r="AO483" s="11" t="s">
        <v>22</v>
      </c>
      <c r="AP483" s="11" t="s">
        <v>22</v>
      </c>
      <c r="AQ483" s="11" t="s">
        <v>23</v>
      </c>
      <c r="AR483" s="11" t="s">
        <v>23</v>
      </c>
      <c r="AS483" s="11" t="s">
        <v>22</v>
      </c>
      <c r="AT483" s="11" t="s">
        <v>22</v>
      </c>
      <c r="AU483" s="84" t="s">
        <v>22</v>
      </c>
      <c r="AV483" s="11" t="s">
        <v>22</v>
      </c>
      <c r="AW483" s="11" t="s">
        <v>22</v>
      </c>
      <c r="AX483" s="11" t="s">
        <v>22</v>
      </c>
      <c r="AY483" s="11" t="s">
        <v>22</v>
      </c>
      <c r="AZ483" s="11" t="s">
        <v>22</v>
      </c>
      <c r="BA483" s="11" t="s">
        <v>22</v>
      </c>
      <c r="BB483" s="11" t="s">
        <v>22</v>
      </c>
      <c r="BC483" s="11" t="s">
        <v>22</v>
      </c>
      <c r="BD483" s="17" t="s">
        <v>22</v>
      </c>
      <c r="BE483" s="11" t="s">
        <v>22</v>
      </c>
      <c r="BF483" s="11" t="s">
        <v>22</v>
      </c>
      <c r="BG483" s="11" t="s">
        <v>22</v>
      </c>
      <c r="BH483" s="11" t="s">
        <v>22</v>
      </c>
      <c r="BI483" s="25" t="s">
        <v>22</v>
      </c>
      <c r="CD483" s="155"/>
      <c r="CH483" s="155"/>
      <c r="CV483" s="25"/>
      <c r="CZ483" s="25"/>
    </row>
    <row r="484" spans="1:105" s="44" customFormat="1">
      <c r="L484" s="45"/>
      <c r="N484" s="127"/>
      <c r="Z484" s="45"/>
      <c r="AE484" s="46"/>
      <c r="AI484" s="45"/>
      <c r="AU484" s="85"/>
      <c r="BI484" s="45"/>
      <c r="CD484" s="157"/>
      <c r="CH484" s="157"/>
      <c r="CV484" s="45"/>
      <c r="CZ484" s="45"/>
    </row>
    <row r="485" spans="1:105" s="11" customFormat="1">
      <c r="A485" s="10" t="s">
        <v>1529</v>
      </c>
      <c r="B485" s="11" t="s">
        <v>464</v>
      </c>
      <c r="C485" s="11" t="s">
        <v>34</v>
      </c>
      <c r="D485" s="11" t="s">
        <v>466</v>
      </c>
      <c r="E485" s="11" t="s">
        <v>10</v>
      </c>
      <c r="F485" s="94" t="s">
        <v>9</v>
      </c>
      <c r="G485" s="12" t="s">
        <v>462</v>
      </c>
      <c r="H485" s="14" t="s">
        <v>463</v>
      </c>
      <c r="I485" s="10" t="s">
        <v>467</v>
      </c>
      <c r="J485" s="14" t="s">
        <v>468</v>
      </c>
      <c r="K485" s="11" t="s">
        <v>469</v>
      </c>
      <c r="L485" s="24">
        <v>44056</v>
      </c>
      <c r="M485" s="11" t="s">
        <v>528</v>
      </c>
      <c r="N485" s="125">
        <v>43933</v>
      </c>
      <c r="O485" s="11" t="s">
        <v>24</v>
      </c>
      <c r="P485" s="11" t="s">
        <v>24</v>
      </c>
      <c r="Q485" s="11" t="s">
        <v>236</v>
      </c>
      <c r="R485" s="11" t="s">
        <v>89</v>
      </c>
      <c r="S485" s="11" t="s">
        <v>48</v>
      </c>
      <c r="T485" s="11" t="s">
        <v>23</v>
      </c>
      <c r="U485" s="11" t="s">
        <v>23</v>
      </c>
      <c r="V485" s="11">
        <v>96</v>
      </c>
      <c r="W485" s="11" t="s">
        <v>24</v>
      </c>
      <c r="X485" s="11" t="s">
        <v>370</v>
      </c>
      <c r="Y485" s="17" t="s">
        <v>529</v>
      </c>
      <c r="Z485" s="25" t="s">
        <v>470</v>
      </c>
      <c r="AA485" s="11" t="s">
        <v>465</v>
      </c>
      <c r="AB485" s="11" t="s">
        <v>473</v>
      </c>
      <c r="AC485" s="11" t="s">
        <v>127</v>
      </c>
      <c r="AD485" s="11" t="s">
        <v>1328</v>
      </c>
      <c r="AE485" s="36" t="s">
        <v>475</v>
      </c>
      <c r="AF485" s="11" t="s">
        <v>137</v>
      </c>
      <c r="AG485" s="11" t="s">
        <v>1005</v>
      </c>
      <c r="AH485" s="11" t="s">
        <v>452</v>
      </c>
      <c r="AI485" s="25" t="s">
        <v>22</v>
      </c>
      <c r="AJ485" s="11" t="s">
        <v>27</v>
      </c>
      <c r="AK485" s="11" t="s">
        <v>105</v>
      </c>
      <c r="AL485" s="11">
        <v>1</v>
      </c>
      <c r="AM485" s="11" t="s">
        <v>479</v>
      </c>
      <c r="AN485" s="11" t="s">
        <v>44</v>
      </c>
      <c r="AO485" s="17" t="s">
        <v>78</v>
      </c>
      <c r="AP485" s="17" t="s">
        <v>949</v>
      </c>
      <c r="AQ485" s="11" t="s">
        <v>23</v>
      </c>
      <c r="AR485" s="11" t="s">
        <v>23</v>
      </c>
      <c r="AS485" s="11" t="s">
        <v>480</v>
      </c>
      <c r="AT485" s="17" t="s">
        <v>62</v>
      </c>
      <c r="AU485" s="86" t="s">
        <v>494</v>
      </c>
      <c r="AV485" s="11" t="str">
        <f t="shared" ref="AV485:AV488" si="655">MID(LEFT(AU485,FIND(" (",AU485)-1),FIND("/",AU485)+1,LEN(AU485))</f>
        <v>24</v>
      </c>
      <c r="AW485" s="18" t="str">
        <f t="shared" ref="AW485:AW488" si="656">MID(LEFT(AU485,FIND("%",AU485)-1),FIND("(",AU485)+1,LEN(AU485))</f>
        <v>0</v>
      </c>
      <c r="AX485" s="11">
        <v>24</v>
      </c>
      <c r="AY485" s="58" t="s">
        <v>66</v>
      </c>
      <c r="AZ485" s="11" t="str">
        <f t="shared" ref="AZ485:AZ488" si="657">LEFT(AY485,FIND(" ", AY485)-1)</f>
        <v>10</v>
      </c>
      <c r="BA485" s="11" t="str">
        <f t="shared" ref="BA485:BA488" si="658">MID(LEFT(AY485,FIND("–",AY485)-1),FIND("(",AY485)+1,LEN(AY485))</f>
        <v>10</v>
      </c>
      <c r="BB485" s="11" t="str">
        <f t="shared" ref="BB485:BB488" si="659">MID(LEFT(AY485,FIND(")",AY485)-1),FIND("–",AY485)+1,LEN(AY485))</f>
        <v>10</v>
      </c>
      <c r="BC485" s="11">
        <v>24</v>
      </c>
      <c r="BD485" s="58" t="s">
        <v>66</v>
      </c>
      <c r="BE485" s="11" t="str">
        <f t="shared" ref="BE485:BE492" si="660">LEFT(BD485,FIND(" ", BD485)-1)</f>
        <v>10</v>
      </c>
      <c r="BF485" s="11" t="str">
        <f t="shared" ref="BF485" si="661">MID(LEFT(BD485,FIND("–",BD485)-1),FIND("(",BD485)+1,LEN(BD485))</f>
        <v>10</v>
      </c>
      <c r="BG485" s="11" t="str">
        <f t="shared" ref="BG485" si="662">MID(LEFT(BD485,FIND(")",BD485)-1),FIND("–",BD485)+1,LEN(BD485))</f>
        <v>10</v>
      </c>
      <c r="BH485" s="11" t="s">
        <v>22</v>
      </c>
      <c r="BI485" s="25" t="s">
        <v>22</v>
      </c>
      <c r="BJ485" s="11" t="s">
        <v>26</v>
      </c>
      <c r="BK485" s="11" t="s">
        <v>22</v>
      </c>
      <c r="BL485" s="11" t="s">
        <v>22</v>
      </c>
      <c r="BM485" s="11" t="s">
        <v>22</v>
      </c>
      <c r="BN485" s="11" t="s">
        <v>22</v>
      </c>
      <c r="BO485" s="11" t="s">
        <v>22</v>
      </c>
      <c r="BP485" s="11" t="s">
        <v>22</v>
      </c>
      <c r="BQ485" s="11" t="s">
        <v>22</v>
      </c>
      <c r="BR485" s="11" t="s">
        <v>22</v>
      </c>
      <c r="BS485" s="11" t="s">
        <v>22</v>
      </c>
      <c r="BT485" s="11" t="s">
        <v>22</v>
      </c>
      <c r="BU485" s="11" t="s">
        <v>22</v>
      </c>
      <c r="BV485" s="11" t="s">
        <v>22</v>
      </c>
      <c r="BW485" s="11" t="s">
        <v>22</v>
      </c>
      <c r="BX485" s="11" t="s">
        <v>22</v>
      </c>
      <c r="BY485" s="11" t="s">
        <v>22</v>
      </c>
      <c r="BZ485" s="11" t="s">
        <v>22</v>
      </c>
      <c r="CA485" s="11" t="s">
        <v>22</v>
      </c>
      <c r="CB485" s="11" t="s">
        <v>22</v>
      </c>
      <c r="CC485" s="11" t="s">
        <v>22</v>
      </c>
      <c r="CD485" s="103" t="s">
        <v>22</v>
      </c>
      <c r="CE485" s="94" t="s">
        <v>22</v>
      </c>
      <c r="CF485" s="94" t="s">
        <v>22</v>
      </c>
      <c r="CG485" s="94" t="s">
        <v>22</v>
      </c>
      <c r="CH485" s="155" t="s">
        <v>26</v>
      </c>
      <c r="CI485" s="94" t="s">
        <v>22</v>
      </c>
      <c r="CJ485" s="94" t="s">
        <v>22</v>
      </c>
      <c r="CK485" s="94" t="s">
        <v>22</v>
      </c>
      <c r="CL485" s="94" t="s">
        <v>22</v>
      </c>
      <c r="CM485" s="94" t="s">
        <v>22</v>
      </c>
      <c r="CN485" s="94" t="s">
        <v>22</v>
      </c>
      <c r="CO485" s="94" t="s">
        <v>22</v>
      </c>
      <c r="CP485" s="94" t="s">
        <v>22</v>
      </c>
      <c r="CQ485" s="94" t="s">
        <v>22</v>
      </c>
      <c r="CR485" s="94" t="s">
        <v>22</v>
      </c>
      <c r="CS485" s="94" t="s">
        <v>22</v>
      </c>
      <c r="CT485" s="94" t="s">
        <v>22</v>
      </c>
      <c r="CU485" s="94" t="s">
        <v>22</v>
      </c>
      <c r="CV485" s="98" t="s">
        <v>22</v>
      </c>
      <c r="CW485" s="11" t="s">
        <v>608</v>
      </c>
      <c r="CX485" s="11" t="s">
        <v>22</v>
      </c>
      <c r="CY485" s="11" t="s">
        <v>887</v>
      </c>
      <c r="CZ485" s="98" t="s">
        <v>1262</v>
      </c>
      <c r="DA485" s="11" t="s">
        <v>68</v>
      </c>
    </row>
    <row r="486" spans="1:105" s="11" customFormat="1">
      <c r="A486" s="10" t="s">
        <v>1529</v>
      </c>
      <c r="L486" s="25"/>
      <c r="N486" s="125"/>
      <c r="Z486" s="25"/>
      <c r="AE486" s="36"/>
      <c r="AI486" s="25"/>
      <c r="AJ486" s="11" t="s">
        <v>27</v>
      </c>
      <c r="AK486" s="11" t="s">
        <v>477</v>
      </c>
      <c r="AL486" s="11">
        <v>2</v>
      </c>
      <c r="AM486" s="11" t="s">
        <v>479</v>
      </c>
      <c r="AN486" s="11" t="s">
        <v>44</v>
      </c>
      <c r="AO486" s="17" t="s">
        <v>78</v>
      </c>
      <c r="AP486" s="17" t="s">
        <v>949</v>
      </c>
      <c r="AQ486" s="11" t="s">
        <v>23</v>
      </c>
      <c r="AR486" s="11" t="s">
        <v>23</v>
      </c>
      <c r="AS486" s="11" t="s">
        <v>480</v>
      </c>
      <c r="AT486" s="17" t="s">
        <v>62</v>
      </c>
      <c r="AU486" s="86" t="s">
        <v>495</v>
      </c>
      <c r="AV486" s="11" t="str">
        <f t="shared" si="655"/>
        <v>24</v>
      </c>
      <c r="AW486" s="18" t="str">
        <f t="shared" si="656"/>
        <v>100</v>
      </c>
      <c r="AX486" s="11">
        <v>24</v>
      </c>
      <c r="AY486" s="58" t="s">
        <v>66</v>
      </c>
      <c r="AZ486" s="11" t="str">
        <f t="shared" si="657"/>
        <v>10</v>
      </c>
      <c r="BA486" s="11" t="str">
        <f t="shared" si="658"/>
        <v>10</v>
      </c>
      <c r="BB486" s="11" t="str">
        <f t="shared" si="659"/>
        <v>10</v>
      </c>
      <c r="BC486" s="11">
        <v>24</v>
      </c>
      <c r="BD486" s="58" t="s">
        <v>491</v>
      </c>
      <c r="BE486" s="11" t="str">
        <f t="shared" si="660"/>
        <v>415</v>
      </c>
      <c r="BF486" s="11" t="str">
        <f t="shared" ref="BF486:BF492" si="663">MID(LEFT(BD486,FIND("–",BD486)-1),FIND("(",BD486)+1,LEN(BD486))</f>
        <v>288</v>
      </c>
      <c r="BG486" s="11" t="str">
        <f t="shared" ref="BG486:BG492" si="664">MID(LEFT(BD486,FIND(")",BD486)-1),FIND("–",BD486)+1,LEN(BD486))</f>
        <v>597</v>
      </c>
      <c r="BH486" s="11" t="s">
        <v>22</v>
      </c>
      <c r="BI486" s="25" t="s">
        <v>22</v>
      </c>
      <c r="CD486" s="155"/>
      <c r="CH486" s="155"/>
      <c r="CV486" s="25"/>
      <c r="CW486" s="11" t="s">
        <v>503</v>
      </c>
      <c r="CZ486" s="25" t="s">
        <v>68</v>
      </c>
      <c r="DA486" s="11" t="s">
        <v>68</v>
      </c>
    </row>
    <row r="487" spans="1:105" s="11" customFormat="1">
      <c r="A487" s="10" t="s">
        <v>1529</v>
      </c>
      <c r="L487" s="25"/>
      <c r="N487" s="125"/>
      <c r="Z487" s="25"/>
      <c r="AE487" s="36"/>
      <c r="AI487" s="25"/>
      <c r="AJ487" s="11" t="s">
        <v>27</v>
      </c>
      <c r="AK487" s="11" t="s">
        <v>474</v>
      </c>
      <c r="AL487" s="11">
        <v>3</v>
      </c>
      <c r="AM487" s="11" t="s">
        <v>479</v>
      </c>
      <c r="AN487" s="11" t="s">
        <v>44</v>
      </c>
      <c r="AO487" s="17" t="s">
        <v>78</v>
      </c>
      <c r="AP487" s="17" t="s">
        <v>949</v>
      </c>
      <c r="AQ487" s="11" t="s">
        <v>23</v>
      </c>
      <c r="AR487" s="11" t="s">
        <v>23</v>
      </c>
      <c r="AS487" s="11" t="s">
        <v>480</v>
      </c>
      <c r="AT487" s="17" t="s">
        <v>62</v>
      </c>
      <c r="AU487" s="86" t="s">
        <v>495</v>
      </c>
      <c r="AV487" s="11" t="str">
        <f t="shared" si="655"/>
        <v>24</v>
      </c>
      <c r="AW487" s="18" t="str">
        <f t="shared" si="656"/>
        <v>100</v>
      </c>
      <c r="AX487" s="11">
        <v>24</v>
      </c>
      <c r="AY487" s="58" t="s">
        <v>66</v>
      </c>
      <c r="AZ487" s="11" t="str">
        <f t="shared" si="657"/>
        <v>10</v>
      </c>
      <c r="BA487" s="11" t="str">
        <f t="shared" si="658"/>
        <v>10</v>
      </c>
      <c r="BB487" s="11" t="str">
        <f t="shared" si="659"/>
        <v>10</v>
      </c>
      <c r="BC487" s="11">
        <v>24</v>
      </c>
      <c r="BD487" s="58" t="s">
        <v>492</v>
      </c>
      <c r="BE487" s="11" t="str">
        <f t="shared" si="660"/>
        <v>349</v>
      </c>
      <c r="BF487" s="11" t="str">
        <f t="shared" si="663"/>
        <v>258</v>
      </c>
      <c r="BG487" s="11" t="str">
        <f t="shared" si="664"/>
        <v>472</v>
      </c>
      <c r="BH487" s="11" t="s">
        <v>22</v>
      </c>
      <c r="BI487" s="25" t="s">
        <v>22</v>
      </c>
      <c r="CD487" s="155"/>
      <c r="CH487" s="155"/>
      <c r="CV487" s="25"/>
      <c r="CZ487" s="25"/>
    </row>
    <row r="488" spans="1:105" s="11" customFormat="1">
      <c r="A488" s="10" t="s">
        <v>1529</v>
      </c>
      <c r="L488" s="25"/>
      <c r="N488" s="125"/>
      <c r="Z488" s="25"/>
      <c r="AE488" s="36"/>
      <c r="AI488" s="25"/>
      <c r="AJ488" s="11" t="s">
        <v>27</v>
      </c>
      <c r="AK488" s="11" t="s">
        <v>478</v>
      </c>
      <c r="AL488" s="11">
        <v>4</v>
      </c>
      <c r="AM488" s="11" t="s">
        <v>479</v>
      </c>
      <c r="AN488" s="11" t="s">
        <v>44</v>
      </c>
      <c r="AO488" s="17" t="s">
        <v>78</v>
      </c>
      <c r="AP488" s="17" t="s">
        <v>949</v>
      </c>
      <c r="AQ488" s="11" t="s">
        <v>23</v>
      </c>
      <c r="AR488" s="11" t="s">
        <v>23</v>
      </c>
      <c r="AS488" s="11" t="s">
        <v>480</v>
      </c>
      <c r="AT488" s="17" t="s">
        <v>62</v>
      </c>
      <c r="AU488" s="86" t="s">
        <v>495</v>
      </c>
      <c r="AV488" s="11" t="str">
        <f t="shared" si="655"/>
        <v>24</v>
      </c>
      <c r="AW488" s="18" t="str">
        <f t="shared" si="656"/>
        <v>100</v>
      </c>
      <c r="AX488" s="11">
        <v>24</v>
      </c>
      <c r="AY488" s="58" t="s">
        <v>66</v>
      </c>
      <c r="AZ488" s="11" t="str">
        <f t="shared" si="657"/>
        <v>10</v>
      </c>
      <c r="BA488" s="11" t="str">
        <f t="shared" si="658"/>
        <v>10</v>
      </c>
      <c r="BB488" s="11" t="str">
        <f t="shared" si="659"/>
        <v>10</v>
      </c>
      <c r="BC488" s="11">
        <v>24</v>
      </c>
      <c r="BD488" s="58" t="s">
        <v>493</v>
      </c>
      <c r="BE488" s="11" t="str">
        <f t="shared" si="660"/>
        <v>311</v>
      </c>
      <c r="BF488" s="11" t="str">
        <f t="shared" si="663"/>
        <v>229</v>
      </c>
      <c r="BG488" s="11" t="str">
        <f t="shared" si="664"/>
        <v>422</v>
      </c>
      <c r="BH488" s="11" t="s">
        <v>22</v>
      </c>
      <c r="BI488" s="25" t="s">
        <v>22</v>
      </c>
      <c r="CD488" s="155"/>
      <c r="CH488" s="155"/>
      <c r="CV488" s="25"/>
      <c r="CZ488" s="25"/>
    </row>
    <row r="489" spans="1:105" s="11" customFormat="1">
      <c r="A489" s="10" t="s">
        <v>1529</v>
      </c>
      <c r="L489" s="25"/>
      <c r="N489" s="125"/>
      <c r="Z489" s="25"/>
      <c r="AE489" s="36"/>
      <c r="AI489" s="25"/>
      <c r="AJ489" s="11" t="s">
        <v>27</v>
      </c>
      <c r="AK489" s="11" t="s">
        <v>105</v>
      </c>
      <c r="AL489" s="11">
        <v>1</v>
      </c>
      <c r="AM489" s="17" t="s">
        <v>344</v>
      </c>
      <c r="AN489" s="11" t="s">
        <v>607</v>
      </c>
      <c r="AO489" s="17" t="s">
        <v>420</v>
      </c>
      <c r="AP489" s="17" t="s">
        <v>946</v>
      </c>
      <c r="AQ489" s="11" t="s">
        <v>23</v>
      </c>
      <c r="AR489" s="11" t="s">
        <v>23</v>
      </c>
      <c r="AS489" s="11" t="s">
        <v>480</v>
      </c>
      <c r="AT489" s="17" t="s">
        <v>62</v>
      </c>
      <c r="AU489" s="86" t="s">
        <v>494</v>
      </c>
      <c r="AV489" s="11" t="str">
        <f t="shared" ref="AV489:AV492" si="665">MID(LEFT(AU489,FIND(" (",AU489)-1),FIND("/",AU489)+1,LEN(AU489))</f>
        <v>24</v>
      </c>
      <c r="AW489" s="18" t="str">
        <f t="shared" ref="AW489:AW492" si="666">MID(LEFT(AU489,FIND("%",AU489)-1),FIND("(",AU489)+1,LEN(AU489))</f>
        <v>0</v>
      </c>
      <c r="AX489" s="11">
        <v>24</v>
      </c>
      <c r="AY489" s="58" t="s">
        <v>481</v>
      </c>
      <c r="AZ489" s="11" t="str">
        <f t="shared" ref="AZ489:AZ492" si="667">LEFT(AY489,FIND(" ", AY489)-1)</f>
        <v>5</v>
      </c>
      <c r="BA489" s="11" t="str">
        <f t="shared" ref="BA489:BA492" si="668">MID(LEFT(AY489,FIND("–",AY489)-1),FIND("(",AY489)+1,LEN(AY489))</f>
        <v>5</v>
      </c>
      <c r="BB489" s="11" t="str">
        <f t="shared" ref="BB489:BB492" si="669">MID(LEFT(AY489,FIND(")",AY489)-1),FIND("–",AY489)+1,LEN(AY489))</f>
        <v>5</v>
      </c>
      <c r="BC489" s="11">
        <v>24</v>
      </c>
      <c r="BD489" s="58" t="s">
        <v>481</v>
      </c>
      <c r="BE489" s="11" t="str">
        <f t="shared" si="660"/>
        <v>5</v>
      </c>
      <c r="BF489" s="11" t="str">
        <f t="shared" si="663"/>
        <v>5</v>
      </c>
      <c r="BG489" s="11" t="str">
        <f t="shared" si="664"/>
        <v>5</v>
      </c>
      <c r="BH489" s="11" t="s">
        <v>22</v>
      </c>
      <c r="BI489" s="25" t="s">
        <v>22</v>
      </c>
      <c r="CD489" s="155"/>
      <c r="CH489" s="155"/>
      <c r="CV489" s="25"/>
      <c r="CZ489" s="25"/>
    </row>
    <row r="490" spans="1:105" s="11" customFormat="1">
      <c r="A490" s="10" t="s">
        <v>1529</v>
      </c>
      <c r="L490" s="25"/>
      <c r="N490" s="125"/>
      <c r="Z490" s="25"/>
      <c r="AE490" s="36"/>
      <c r="AI490" s="25"/>
      <c r="AJ490" s="11" t="s">
        <v>27</v>
      </c>
      <c r="AK490" s="11" t="s">
        <v>477</v>
      </c>
      <c r="AL490" s="11">
        <v>2</v>
      </c>
      <c r="AM490" s="17" t="s">
        <v>344</v>
      </c>
      <c r="AN490" s="11" t="s">
        <v>607</v>
      </c>
      <c r="AO490" s="17" t="s">
        <v>420</v>
      </c>
      <c r="AP490" s="17" t="s">
        <v>946</v>
      </c>
      <c r="AQ490" s="11" t="s">
        <v>23</v>
      </c>
      <c r="AR490" s="11" t="s">
        <v>23</v>
      </c>
      <c r="AS490" s="11" t="s">
        <v>480</v>
      </c>
      <c r="AT490" s="17" t="s">
        <v>62</v>
      </c>
      <c r="AU490" s="86" t="s">
        <v>495</v>
      </c>
      <c r="AV490" s="11" t="str">
        <f t="shared" si="665"/>
        <v>24</v>
      </c>
      <c r="AW490" s="18" t="str">
        <f t="shared" si="666"/>
        <v>100</v>
      </c>
      <c r="AX490" s="11">
        <v>24</v>
      </c>
      <c r="AY490" s="58" t="s">
        <v>481</v>
      </c>
      <c r="AZ490" s="11" t="str">
        <f t="shared" si="667"/>
        <v>5</v>
      </c>
      <c r="BA490" s="11" t="str">
        <f t="shared" si="668"/>
        <v>5</v>
      </c>
      <c r="BB490" s="11" t="str">
        <f t="shared" si="669"/>
        <v>5</v>
      </c>
      <c r="BC490" s="11">
        <v>24</v>
      </c>
      <c r="BD490" s="58" t="s">
        <v>482</v>
      </c>
      <c r="BE490" s="11" t="str">
        <f t="shared" si="660"/>
        <v>316</v>
      </c>
      <c r="BF490" s="11" t="str">
        <f t="shared" si="663"/>
        <v>218</v>
      </c>
      <c r="BG490" s="11" t="str">
        <f t="shared" si="664"/>
        <v>457</v>
      </c>
      <c r="BH490" s="11" t="s">
        <v>22</v>
      </c>
      <c r="BI490" s="25" t="s">
        <v>22</v>
      </c>
      <c r="CD490" s="155"/>
      <c r="CH490" s="155"/>
      <c r="CV490" s="25"/>
      <c r="CZ490" s="25"/>
    </row>
    <row r="491" spans="1:105" s="11" customFormat="1">
      <c r="A491" s="10" t="s">
        <v>1529</v>
      </c>
      <c r="L491" s="25"/>
      <c r="N491" s="125"/>
      <c r="Z491" s="25"/>
      <c r="AE491" s="36"/>
      <c r="AI491" s="25"/>
      <c r="AJ491" s="11" t="s">
        <v>27</v>
      </c>
      <c r="AK491" s="11" t="s">
        <v>474</v>
      </c>
      <c r="AL491" s="11">
        <v>3</v>
      </c>
      <c r="AM491" s="17" t="s">
        <v>344</v>
      </c>
      <c r="AN491" s="11" t="s">
        <v>607</v>
      </c>
      <c r="AO491" s="17" t="s">
        <v>420</v>
      </c>
      <c r="AP491" s="17" t="s">
        <v>946</v>
      </c>
      <c r="AQ491" s="11" t="s">
        <v>23</v>
      </c>
      <c r="AR491" s="11" t="s">
        <v>23</v>
      </c>
      <c r="AS491" s="11" t="s">
        <v>480</v>
      </c>
      <c r="AT491" s="17" t="s">
        <v>62</v>
      </c>
      <c r="AU491" s="86" t="s">
        <v>496</v>
      </c>
      <c r="AV491" s="11" t="str">
        <f t="shared" si="665"/>
        <v>24</v>
      </c>
      <c r="AW491" s="18" t="str">
        <f t="shared" si="666"/>
        <v>96</v>
      </c>
      <c r="AX491" s="11">
        <v>24</v>
      </c>
      <c r="AY491" s="58" t="s">
        <v>481</v>
      </c>
      <c r="AZ491" s="11" t="str">
        <f t="shared" si="667"/>
        <v>5</v>
      </c>
      <c r="BA491" s="11" t="str">
        <f t="shared" si="668"/>
        <v>5</v>
      </c>
      <c r="BB491" s="11" t="str">
        <f t="shared" si="669"/>
        <v>5</v>
      </c>
      <c r="BC491" s="11">
        <v>24</v>
      </c>
      <c r="BD491" s="58" t="s">
        <v>483</v>
      </c>
      <c r="BE491" s="11" t="str">
        <f t="shared" si="660"/>
        <v>206</v>
      </c>
      <c r="BF491" s="11" t="str">
        <f t="shared" si="663"/>
        <v>123</v>
      </c>
      <c r="BG491" s="11" t="str">
        <f t="shared" si="664"/>
        <v>343</v>
      </c>
      <c r="BH491" s="11" t="s">
        <v>22</v>
      </c>
      <c r="BI491" s="25" t="s">
        <v>22</v>
      </c>
      <c r="CD491" s="155"/>
      <c r="CH491" s="155"/>
      <c r="CV491" s="25"/>
      <c r="CZ491" s="25"/>
    </row>
    <row r="492" spans="1:105" s="11" customFormat="1">
      <c r="A492" s="10" t="s">
        <v>1529</v>
      </c>
      <c r="L492" s="25"/>
      <c r="N492" s="125"/>
      <c r="Z492" s="25"/>
      <c r="AE492" s="36"/>
      <c r="AI492" s="25"/>
      <c r="AJ492" s="11" t="s">
        <v>27</v>
      </c>
      <c r="AK492" s="11" t="s">
        <v>478</v>
      </c>
      <c r="AL492" s="11">
        <v>4</v>
      </c>
      <c r="AM492" s="17" t="s">
        <v>344</v>
      </c>
      <c r="AN492" s="11" t="s">
        <v>607</v>
      </c>
      <c r="AO492" s="17" t="s">
        <v>420</v>
      </c>
      <c r="AP492" s="17" t="s">
        <v>946</v>
      </c>
      <c r="AQ492" s="11" t="s">
        <v>23</v>
      </c>
      <c r="AR492" s="11" t="s">
        <v>23</v>
      </c>
      <c r="AS492" s="11" t="s">
        <v>480</v>
      </c>
      <c r="AT492" s="17" t="s">
        <v>62</v>
      </c>
      <c r="AU492" s="86" t="s">
        <v>495</v>
      </c>
      <c r="AV492" s="11" t="str">
        <f t="shared" si="665"/>
        <v>24</v>
      </c>
      <c r="AW492" s="18" t="str">
        <f t="shared" si="666"/>
        <v>100</v>
      </c>
      <c r="AX492" s="11">
        <v>24</v>
      </c>
      <c r="AY492" s="58" t="s">
        <v>481</v>
      </c>
      <c r="AZ492" s="11" t="str">
        <f t="shared" si="667"/>
        <v>5</v>
      </c>
      <c r="BA492" s="11" t="str">
        <f t="shared" si="668"/>
        <v>5</v>
      </c>
      <c r="BB492" s="11" t="str">
        <f t="shared" si="669"/>
        <v>5</v>
      </c>
      <c r="BC492" s="11">
        <v>24</v>
      </c>
      <c r="BD492" s="58" t="s">
        <v>484</v>
      </c>
      <c r="BE492" s="11" t="str">
        <f t="shared" si="660"/>
        <v>297</v>
      </c>
      <c r="BF492" s="11" t="str">
        <f t="shared" si="663"/>
        <v>208</v>
      </c>
      <c r="BG492" s="11" t="str">
        <f t="shared" si="664"/>
        <v>424</v>
      </c>
      <c r="BH492" s="11" t="s">
        <v>22</v>
      </c>
      <c r="BI492" s="25" t="s">
        <v>22</v>
      </c>
      <c r="CD492" s="155"/>
      <c r="CH492" s="155"/>
      <c r="CV492" s="25"/>
      <c r="CZ492" s="25"/>
    </row>
    <row r="493" spans="1:105" s="11" customFormat="1">
      <c r="A493" s="10" t="s">
        <v>1529</v>
      </c>
      <c r="L493" s="25"/>
      <c r="N493" s="125"/>
      <c r="Z493" s="25"/>
      <c r="AE493" s="36"/>
      <c r="AI493" s="25"/>
      <c r="AJ493" s="11" t="s">
        <v>60</v>
      </c>
      <c r="AK493" s="11" t="s">
        <v>22</v>
      </c>
      <c r="AL493" s="11" t="s">
        <v>22</v>
      </c>
      <c r="AM493" s="11" t="s">
        <v>26</v>
      </c>
      <c r="AN493" s="11" t="s">
        <v>22</v>
      </c>
      <c r="AO493" s="11" t="s">
        <v>22</v>
      </c>
      <c r="AP493" s="11" t="s">
        <v>22</v>
      </c>
      <c r="AQ493" s="11" t="s">
        <v>23</v>
      </c>
      <c r="AR493" s="11" t="s">
        <v>23</v>
      </c>
      <c r="AS493" s="11" t="s">
        <v>22</v>
      </c>
      <c r="AT493" s="11" t="s">
        <v>22</v>
      </c>
      <c r="AU493" s="84" t="s">
        <v>22</v>
      </c>
      <c r="AV493" s="11" t="s">
        <v>22</v>
      </c>
      <c r="AW493" s="11" t="s">
        <v>22</v>
      </c>
      <c r="AX493" s="11" t="s">
        <v>22</v>
      </c>
      <c r="AY493" s="11" t="s">
        <v>22</v>
      </c>
      <c r="AZ493" s="11" t="s">
        <v>22</v>
      </c>
      <c r="BA493" s="11" t="s">
        <v>22</v>
      </c>
      <c r="BB493" s="11" t="s">
        <v>22</v>
      </c>
      <c r="BC493" s="11" t="s">
        <v>22</v>
      </c>
      <c r="BD493" s="11" t="s">
        <v>22</v>
      </c>
      <c r="BE493" s="11" t="s">
        <v>22</v>
      </c>
      <c r="BF493" s="11" t="s">
        <v>22</v>
      </c>
      <c r="BG493" s="11" t="s">
        <v>22</v>
      </c>
      <c r="BH493" s="11" t="s">
        <v>22</v>
      </c>
      <c r="BI493" s="25" t="s">
        <v>22</v>
      </c>
      <c r="CD493" s="155"/>
      <c r="CH493" s="155"/>
      <c r="CV493" s="25"/>
      <c r="CZ493" s="25"/>
    </row>
    <row r="494" spans="1:105" s="44" customFormat="1">
      <c r="L494" s="45"/>
      <c r="N494" s="127"/>
      <c r="Z494" s="45"/>
      <c r="AE494" s="46"/>
      <c r="AI494" s="45"/>
      <c r="AU494" s="85"/>
      <c r="BI494" s="45"/>
      <c r="CD494" s="157"/>
      <c r="CH494" s="157"/>
      <c r="CV494" s="45"/>
      <c r="CZ494" s="45"/>
    </row>
    <row r="495" spans="1:105" s="11" customFormat="1">
      <c r="A495" s="10" t="s">
        <v>1530</v>
      </c>
      <c r="B495" s="11" t="s">
        <v>464</v>
      </c>
      <c r="C495" s="11" t="s">
        <v>34</v>
      </c>
      <c r="D495" s="11" t="s">
        <v>837</v>
      </c>
      <c r="E495" s="11" t="s">
        <v>11</v>
      </c>
      <c r="F495" s="94" t="s">
        <v>9</v>
      </c>
      <c r="G495" s="12" t="s">
        <v>462</v>
      </c>
      <c r="H495" s="14" t="s">
        <v>463</v>
      </c>
      <c r="I495" s="10" t="s">
        <v>467</v>
      </c>
      <c r="J495" s="14" t="s">
        <v>468</v>
      </c>
      <c r="K495" s="11" t="s">
        <v>469</v>
      </c>
      <c r="L495" s="24">
        <v>44056</v>
      </c>
      <c r="M495" s="11" t="s">
        <v>123</v>
      </c>
      <c r="N495" s="125">
        <v>43933</v>
      </c>
      <c r="O495" s="11" t="s">
        <v>24</v>
      </c>
      <c r="P495" s="11" t="s">
        <v>24</v>
      </c>
      <c r="Q495" s="11" t="s">
        <v>236</v>
      </c>
      <c r="R495" s="11" t="s">
        <v>89</v>
      </c>
      <c r="S495" s="11" t="s">
        <v>48</v>
      </c>
      <c r="T495" s="11" t="s">
        <v>23</v>
      </c>
      <c r="U495" s="11" t="s">
        <v>23</v>
      </c>
      <c r="V495" s="11">
        <v>224</v>
      </c>
      <c r="W495" s="11" t="s">
        <v>24</v>
      </c>
      <c r="X495" s="11" t="s">
        <v>370</v>
      </c>
      <c r="Y495" s="17" t="s">
        <v>530</v>
      </c>
      <c r="Z495" s="25" t="s">
        <v>471</v>
      </c>
      <c r="AA495" s="11" t="s">
        <v>465</v>
      </c>
      <c r="AB495" s="11" t="s">
        <v>472</v>
      </c>
      <c r="AC495" s="11" t="s">
        <v>127</v>
      </c>
      <c r="AD495" s="11" t="s">
        <v>1329</v>
      </c>
      <c r="AE495" s="36" t="s">
        <v>476</v>
      </c>
      <c r="AF495" s="11" t="s">
        <v>137</v>
      </c>
      <c r="AG495" s="11" t="s">
        <v>452</v>
      </c>
      <c r="AH495" s="11" t="s">
        <v>452</v>
      </c>
      <c r="AI495" s="25" t="s">
        <v>22</v>
      </c>
      <c r="AJ495" s="11" t="s">
        <v>27</v>
      </c>
      <c r="AK495" s="11" t="s">
        <v>453</v>
      </c>
      <c r="AL495" s="11">
        <v>1</v>
      </c>
      <c r="AM495" s="11" t="s">
        <v>479</v>
      </c>
      <c r="AN495" s="11" t="s">
        <v>44</v>
      </c>
      <c r="AO495" s="17" t="s">
        <v>78</v>
      </c>
      <c r="AP495" s="17" t="s">
        <v>949</v>
      </c>
      <c r="AQ495" s="11" t="s">
        <v>23</v>
      </c>
      <c r="AR495" s="11" t="s">
        <v>23</v>
      </c>
      <c r="AS495" s="11" t="s">
        <v>487</v>
      </c>
      <c r="AT495" s="17" t="s">
        <v>62</v>
      </c>
      <c r="AU495" s="86" t="s">
        <v>497</v>
      </c>
      <c r="AV495" s="11" t="str">
        <f t="shared" ref="AV495" si="670">MID(LEFT(AU495,FIND(" (",AU495)-1),FIND("/",AU495)+1,LEN(AU495))</f>
        <v>14</v>
      </c>
      <c r="AW495" s="18" t="str">
        <f t="shared" ref="AW495" si="671">MID(LEFT(AU495,FIND("%",AU495)-1),FIND("(",AU495)+1,LEN(AU495))</f>
        <v>0</v>
      </c>
      <c r="AX495" s="11">
        <v>14</v>
      </c>
      <c r="AY495" s="58" t="s">
        <v>66</v>
      </c>
      <c r="AZ495" s="11" t="str">
        <f t="shared" ref="AZ495:AZ502" si="672">LEFT(AY495,FIND(" ", AY495)-1)</f>
        <v>10</v>
      </c>
      <c r="BA495" s="11" t="str">
        <f t="shared" ref="BA495:BA502" si="673">MID(LEFT(AY495,FIND("–",AY495)-1),FIND("(",AY495)+1,LEN(AY495))</f>
        <v>10</v>
      </c>
      <c r="BB495" s="11" t="str">
        <f t="shared" ref="BB495:BB502" si="674">MID(LEFT(AY495,FIND(")",AY495)-1),FIND("–",AY495)+1,LEN(AY495))</f>
        <v>10</v>
      </c>
      <c r="BC495" s="11">
        <v>14</v>
      </c>
      <c r="BD495" s="58" t="s">
        <v>66</v>
      </c>
      <c r="BE495" s="11" t="str">
        <f t="shared" ref="BE495:BE496" si="675">LEFT(BD495,FIND(" ", BD495)-1)</f>
        <v>10</v>
      </c>
      <c r="BF495" s="11" t="str">
        <f t="shared" ref="BF495:BF496" si="676">MID(LEFT(BD495,FIND("–",BD495)-1),FIND("(",BD495)+1,LEN(BD495))</f>
        <v>10</v>
      </c>
      <c r="BG495" s="11" t="str">
        <f t="shared" ref="BG495:BG496" si="677">MID(LEFT(BD495,FIND(")",BD495)-1),FIND("–",BD495)+1,LEN(BD495))</f>
        <v>10</v>
      </c>
      <c r="BH495" s="11" t="s">
        <v>22</v>
      </c>
      <c r="BI495" s="25" t="s">
        <v>22</v>
      </c>
      <c r="BJ495" s="11" t="s">
        <v>26</v>
      </c>
      <c r="BK495" s="11" t="s">
        <v>22</v>
      </c>
      <c r="BL495" s="11" t="s">
        <v>22</v>
      </c>
      <c r="BM495" s="11" t="s">
        <v>22</v>
      </c>
      <c r="BN495" s="11" t="s">
        <v>22</v>
      </c>
      <c r="BO495" s="11" t="s">
        <v>22</v>
      </c>
      <c r="BP495" s="11" t="s">
        <v>22</v>
      </c>
      <c r="BQ495" s="11" t="s">
        <v>22</v>
      </c>
      <c r="BR495" s="11" t="s">
        <v>22</v>
      </c>
      <c r="BS495" s="11" t="s">
        <v>22</v>
      </c>
      <c r="BT495" s="11" t="s">
        <v>22</v>
      </c>
      <c r="BU495" s="11" t="s">
        <v>22</v>
      </c>
      <c r="BV495" s="11" t="s">
        <v>22</v>
      </c>
      <c r="BW495" s="11" t="s">
        <v>22</v>
      </c>
      <c r="BX495" s="11" t="s">
        <v>22</v>
      </c>
      <c r="BY495" s="11" t="s">
        <v>22</v>
      </c>
      <c r="BZ495" s="11" t="s">
        <v>22</v>
      </c>
      <c r="CA495" s="11" t="s">
        <v>22</v>
      </c>
      <c r="CB495" s="11" t="s">
        <v>22</v>
      </c>
      <c r="CC495" s="11" t="s">
        <v>22</v>
      </c>
      <c r="CD495" s="103" t="s">
        <v>22</v>
      </c>
      <c r="CE495" s="94" t="s">
        <v>22</v>
      </c>
      <c r="CF495" s="94" t="s">
        <v>22</v>
      </c>
      <c r="CG495" s="94" t="s">
        <v>22</v>
      </c>
      <c r="CH495" s="155" t="s">
        <v>26</v>
      </c>
      <c r="CI495" s="94" t="s">
        <v>22</v>
      </c>
      <c r="CJ495" s="94" t="s">
        <v>22</v>
      </c>
      <c r="CK495" s="94" t="s">
        <v>22</v>
      </c>
      <c r="CL495" s="94" t="s">
        <v>22</v>
      </c>
      <c r="CM495" s="94" t="s">
        <v>22</v>
      </c>
      <c r="CN495" s="94" t="s">
        <v>22</v>
      </c>
      <c r="CO495" s="94" t="s">
        <v>22</v>
      </c>
      <c r="CP495" s="94" t="s">
        <v>22</v>
      </c>
      <c r="CQ495" s="94" t="s">
        <v>22</v>
      </c>
      <c r="CR495" s="94" t="s">
        <v>22</v>
      </c>
      <c r="CS495" s="94" t="s">
        <v>22</v>
      </c>
      <c r="CT495" s="94" t="s">
        <v>22</v>
      </c>
      <c r="CU495" s="94" t="s">
        <v>22</v>
      </c>
      <c r="CV495" s="98" t="s">
        <v>22</v>
      </c>
      <c r="CW495" s="11" t="s">
        <v>22</v>
      </c>
      <c r="CX495" s="11" t="s">
        <v>22</v>
      </c>
      <c r="CY495" s="11" t="s">
        <v>886</v>
      </c>
      <c r="CZ495" s="98" t="s">
        <v>1262</v>
      </c>
      <c r="DA495" s="11" t="s">
        <v>68</v>
      </c>
    </row>
    <row r="496" spans="1:105" s="11" customFormat="1">
      <c r="A496" s="10" t="s">
        <v>1530</v>
      </c>
      <c r="G496" s="12"/>
      <c r="H496" s="14"/>
      <c r="I496" s="10"/>
      <c r="J496" s="14"/>
      <c r="L496" s="24"/>
      <c r="N496" s="125"/>
      <c r="Z496" s="25"/>
      <c r="AE496" s="36"/>
      <c r="AI496" s="25"/>
      <c r="AJ496" s="11" t="s">
        <v>27</v>
      </c>
      <c r="AK496" s="11" t="s">
        <v>488</v>
      </c>
      <c r="AL496" s="11">
        <v>2</v>
      </c>
      <c r="AM496" s="11" t="s">
        <v>479</v>
      </c>
      <c r="AN496" s="11" t="s">
        <v>44</v>
      </c>
      <c r="AO496" s="17" t="s">
        <v>78</v>
      </c>
      <c r="AP496" s="17" t="s">
        <v>949</v>
      </c>
      <c r="AQ496" s="11" t="s">
        <v>23</v>
      </c>
      <c r="AR496" s="11" t="s">
        <v>23</v>
      </c>
      <c r="AS496" s="11" t="s">
        <v>487</v>
      </c>
      <c r="AT496" s="17" t="s">
        <v>62</v>
      </c>
      <c r="AU496" s="86" t="s">
        <v>497</v>
      </c>
      <c r="AV496" s="11" t="str">
        <f t="shared" ref="AV496:AV497" si="678">MID(LEFT(AU496,FIND(" (",AU496)-1),FIND("/",AU496)+1,LEN(AU496))</f>
        <v>14</v>
      </c>
      <c r="AW496" s="18" t="str">
        <f t="shared" ref="AW496:AW497" si="679">MID(LEFT(AU496,FIND("%",AU496)-1),FIND("(",AU496)+1,LEN(AU496))</f>
        <v>0</v>
      </c>
      <c r="AX496" s="11">
        <v>14</v>
      </c>
      <c r="AY496" s="58" t="s">
        <v>66</v>
      </c>
      <c r="AZ496" s="11" t="str">
        <f t="shared" ref="AZ496" si="680">LEFT(AY496,FIND(" ", AY496)-1)</f>
        <v>10</v>
      </c>
      <c r="BA496" s="11" t="str">
        <f t="shared" ref="BA496" si="681">MID(LEFT(AY496,FIND("–",AY496)-1),FIND("(",AY496)+1,LEN(AY496))</f>
        <v>10</v>
      </c>
      <c r="BB496" s="11" t="str">
        <f t="shared" ref="BB496" si="682">MID(LEFT(AY496,FIND(")",AY496)-1),FIND("–",AY496)+1,LEN(AY496))</f>
        <v>10</v>
      </c>
      <c r="BC496" s="11">
        <v>14</v>
      </c>
      <c r="BD496" s="58" t="s">
        <v>66</v>
      </c>
      <c r="BE496" s="11" t="str">
        <f t="shared" si="675"/>
        <v>10</v>
      </c>
      <c r="BF496" s="11" t="str">
        <f t="shared" si="676"/>
        <v>10</v>
      </c>
      <c r="BG496" s="11" t="str">
        <f t="shared" si="677"/>
        <v>10</v>
      </c>
      <c r="BH496" s="11" t="s">
        <v>22</v>
      </c>
      <c r="BI496" s="25" t="s">
        <v>22</v>
      </c>
      <c r="CD496" s="155"/>
      <c r="CH496" s="155"/>
      <c r="CV496" s="25"/>
      <c r="CZ496" s="25"/>
    </row>
    <row r="497" spans="1:105" s="11" customFormat="1">
      <c r="A497" s="10" t="s">
        <v>1530</v>
      </c>
      <c r="L497" s="25"/>
      <c r="N497" s="125"/>
      <c r="Z497" s="25"/>
      <c r="AE497" s="36"/>
      <c r="AI497" s="25"/>
      <c r="AJ497" s="11" t="s">
        <v>27</v>
      </c>
      <c r="AK497" s="11" t="s">
        <v>485</v>
      </c>
      <c r="AL497" s="11">
        <v>3</v>
      </c>
      <c r="AM497" s="11" t="s">
        <v>479</v>
      </c>
      <c r="AN497" s="11" t="s">
        <v>44</v>
      </c>
      <c r="AO497" s="17" t="s">
        <v>78</v>
      </c>
      <c r="AP497" s="17" t="s">
        <v>949</v>
      </c>
      <c r="AQ497" s="11" t="s">
        <v>23</v>
      </c>
      <c r="AR497" s="11" t="s">
        <v>23</v>
      </c>
      <c r="AS497" s="11" t="s">
        <v>487</v>
      </c>
      <c r="AT497" s="17" t="s">
        <v>62</v>
      </c>
      <c r="AU497" s="86" t="s">
        <v>500</v>
      </c>
      <c r="AV497" s="11" t="str">
        <f t="shared" si="678"/>
        <v>42</v>
      </c>
      <c r="AW497" s="18" t="str">
        <f t="shared" si="679"/>
        <v>86</v>
      </c>
      <c r="AX497" s="11">
        <v>42</v>
      </c>
      <c r="AY497" s="58" t="s">
        <v>66</v>
      </c>
      <c r="AZ497" s="11" t="str">
        <f t="shared" si="672"/>
        <v>10</v>
      </c>
      <c r="BA497" s="11" t="str">
        <f t="shared" si="673"/>
        <v>10</v>
      </c>
      <c r="BB497" s="11" t="str">
        <f t="shared" si="674"/>
        <v>10</v>
      </c>
      <c r="BC497" s="11">
        <v>42</v>
      </c>
      <c r="BD497" s="58" t="s">
        <v>489</v>
      </c>
      <c r="BE497" s="11" t="str">
        <f t="shared" ref="BE497:BE500" si="683">LEFT(BD497,FIND(" ", BD497)-1)</f>
        <v>74</v>
      </c>
      <c r="BF497" s="11" t="str">
        <f t="shared" ref="BF497:BF500" si="684">MID(LEFT(BD497,FIND("–",BD497)-1),FIND("(",BD497)+1,LEN(BD497))</f>
        <v>56</v>
      </c>
      <c r="BG497" s="11" t="str">
        <f t="shared" ref="BG497:BG500" si="685">MID(LEFT(BD497,FIND(")",BD497)-1),FIND("–",BD497)+1,LEN(BD497))</f>
        <v>97</v>
      </c>
      <c r="BH497" s="11" t="s">
        <v>22</v>
      </c>
      <c r="BI497" s="25" t="s">
        <v>22</v>
      </c>
      <c r="CD497" s="155"/>
      <c r="CH497" s="155"/>
      <c r="CV497" s="25"/>
      <c r="CZ497" s="25"/>
    </row>
    <row r="498" spans="1:105" s="11" customFormat="1">
      <c r="A498" s="10" t="s">
        <v>1530</v>
      </c>
      <c r="L498" s="25"/>
      <c r="N498" s="125"/>
      <c r="Z498" s="25"/>
      <c r="AE498" s="36"/>
      <c r="AI498" s="25"/>
      <c r="AJ498" s="11" t="s">
        <v>27</v>
      </c>
      <c r="AK498" s="11" t="s">
        <v>486</v>
      </c>
      <c r="AL498" s="11">
        <v>4</v>
      </c>
      <c r="AM498" s="11" t="s">
        <v>479</v>
      </c>
      <c r="AN498" s="11" t="s">
        <v>44</v>
      </c>
      <c r="AO498" s="17" t="s">
        <v>78</v>
      </c>
      <c r="AP498" s="17" t="s">
        <v>949</v>
      </c>
      <c r="AQ498" s="11" t="s">
        <v>23</v>
      </c>
      <c r="AR498" s="11" t="s">
        <v>23</v>
      </c>
      <c r="AS498" s="11" t="s">
        <v>487</v>
      </c>
      <c r="AT498" s="17" t="s">
        <v>62</v>
      </c>
      <c r="AU498" s="86" t="s">
        <v>499</v>
      </c>
      <c r="AV498" s="11" t="str">
        <f t="shared" ref="AV498" si="686">MID(LEFT(AU498,FIND(" (",AU498)-1),FIND("/",AU498)+1,LEN(AU498))</f>
        <v>42</v>
      </c>
      <c r="AW498" s="18" t="str">
        <f t="shared" ref="AW498" si="687">MID(LEFT(AU498,FIND("%",AU498)-1),FIND("(",AU498)+1,LEN(AU498))</f>
        <v>100</v>
      </c>
      <c r="AX498" s="11">
        <v>42</v>
      </c>
      <c r="AY498" s="58" t="s">
        <v>66</v>
      </c>
      <c r="AZ498" s="11" t="str">
        <f t="shared" si="672"/>
        <v>10</v>
      </c>
      <c r="BA498" s="11" t="str">
        <f t="shared" si="673"/>
        <v>10</v>
      </c>
      <c r="BB498" s="11" t="str">
        <f t="shared" si="674"/>
        <v>10</v>
      </c>
      <c r="BC498" s="11">
        <v>42</v>
      </c>
      <c r="BD498" s="58" t="s">
        <v>490</v>
      </c>
      <c r="BE498" s="11" t="str">
        <f t="shared" si="683"/>
        <v>215</v>
      </c>
      <c r="BF498" s="11" t="str">
        <f t="shared" si="684"/>
        <v>157</v>
      </c>
      <c r="BG498" s="11" t="str">
        <f t="shared" si="685"/>
        <v>296</v>
      </c>
      <c r="BH498" s="11" t="s">
        <v>22</v>
      </c>
      <c r="BI498" s="25" t="s">
        <v>22</v>
      </c>
      <c r="CD498" s="155"/>
      <c r="CH498" s="155"/>
      <c r="CV498" s="25"/>
      <c r="CZ498" s="25"/>
    </row>
    <row r="499" spans="1:105" s="11" customFormat="1">
      <c r="A499" s="10" t="s">
        <v>1530</v>
      </c>
      <c r="L499" s="25"/>
      <c r="N499" s="125"/>
      <c r="Z499" s="25"/>
      <c r="AE499" s="36"/>
      <c r="AI499" s="25"/>
      <c r="AJ499" s="11" t="s">
        <v>27</v>
      </c>
      <c r="AK499" s="11" t="s">
        <v>453</v>
      </c>
      <c r="AL499" s="11">
        <v>1</v>
      </c>
      <c r="AM499" s="17" t="s">
        <v>344</v>
      </c>
      <c r="AN499" s="11" t="s">
        <v>607</v>
      </c>
      <c r="AO499" s="17" t="s">
        <v>420</v>
      </c>
      <c r="AP499" s="17" t="s">
        <v>946</v>
      </c>
      <c r="AQ499" s="11" t="s">
        <v>23</v>
      </c>
      <c r="AR499" s="11" t="s">
        <v>23</v>
      </c>
      <c r="AS499" s="11" t="s">
        <v>487</v>
      </c>
      <c r="AT499" s="17" t="s">
        <v>62</v>
      </c>
      <c r="AU499" s="86" t="s">
        <v>497</v>
      </c>
      <c r="AV499" s="11" t="str">
        <f t="shared" ref="AV499:AV500" si="688">MID(LEFT(AU499,FIND(" (",AU499)-1),FIND("/",AU499)+1,LEN(AU499))</f>
        <v>14</v>
      </c>
      <c r="AW499" s="18" t="str">
        <f t="shared" ref="AW499:AW500" si="689">MID(LEFT(AU499,FIND("%",AU499)-1),FIND("(",AU499)+1,LEN(AU499))</f>
        <v>0</v>
      </c>
      <c r="AX499" s="11">
        <v>14</v>
      </c>
      <c r="AY499" s="58" t="s">
        <v>481</v>
      </c>
      <c r="AZ499" s="11" t="str">
        <f t="shared" si="672"/>
        <v>5</v>
      </c>
      <c r="BA499" s="11" t="str">
        <f t="shared" si="673"/>
        <v>5</v>
      </c>
      <c r="BB499" s="11" t="str">
        <f t="shared" si="674"/>
        <v>5</v>
      </c>
      <c r="BC499" s="11">
        <v>14</v>
      </c>
      <c r="BD499" s="58" t="s">
        <v>481</v>
      </c>
      <c r="BE499" s="11" t="str">
        <f t="shared" si="683"/>
        <v>5</v>
      </c>
      <c r="BF499" s="11" t="str">
        <f t="shared" si="684"/>
        <v>5</v>
      </c>
      <c r="BG499" s="11" t="str">
        <f t="shared" si="685"/>
        <v>5</v>
      </c>
      <c r="BH499" s="11" t="s">
        <v>22</v>
      </c>
      <c r="BI499" s="25" t="s">
        <v>22</v>
      </c>
      <c r="CD499" s="155"/>
      <c r="CH499" s="155"/>
      <c r="CV499" s="25"/>
      <c r="CZ499" s="25"/>
    </row>
    <row r="500" spans="1:105" s="11" customFormat="1">
      <c r="A500" s="10" t="s">
        <v>1530</v>
      </c>
      <c r="L500" s="25"/>
      <c r="N500" s="125"/>
      <c r="Z500" s="25"/>
      <c r="AE500" s="36"/>
      <c r="AI500" s="25"/>
      <c r="AJ500" s="11" t="s">
        <v>27</v>
      </c>
      <c r="AK500" s="11" t="s">
        <v>488</v>
      </c>
      <c r="AL500" s="11">
        <v>2</v>
      </c>
      <c r="AM500" s="17" t="s">
        <v>344</v>
      </c>
      <c r="AN500" s="11" t="s">
        <v>607</v>
      </c>
      <c r="AO500" s="17" t="s">
        <v>420</v>
      </c>
      <c r="AP500" s="17" t="s">
        <v>946</v>
      </c>
      <c r="AQ500" s="11" t="s">
        <v>23</v>
      </c>
      <c r="AR500" s="11" t="s">
        <v>23</v>
      </c>
      <c r="AS500" s="11" t="s">
        <v>487</v>
      </c>
      <c r="AT500" s="17" t="s">
        <v>62</v>
      </c>
      <c r="AU500" s="86" t="s">
        <v>497</v>
      </c>
      <c r="AV500" s="11" t="str">
        <f t="shared" si="688"/>
        <v>14</v>
      </c>
      <c r="AW500" s="18" t="str">
        <f t="shared" si="689"/>
        <v>0</v>
      </c>
      <c r="AX500" s="11">
        <v>14</v>
      </c>
      <c r="AY500" s="58" t="s">
        <v>481</v>
      </c>
      <c r="AZ500" s="11" t="str">
        <f t="shared" si="672"/>
        <v>5</v>
      </c>
      <c r="BA500" s="11" t="str">
        <f t="shared" si="673"/>
        <v>5</v>
      </c>
      <c r="BB500" s="11" t="str">
        <f t="shared" si="674"/>
        <v>5</v>
      </c>
      <c r="BC500" s="11">
        <v>14</v>
      </c>
      <c r="BD500" s="58" t="s">
        <v>481</v>
      </c>
      <c r="BE500" s="11" t="str">
        <f t="shared" si="683"/>
        <v>5</v>
      </c>
      <c r="BF500" s="11" t="str">
        <f t="shared" si="684"/>
        <v>5</v>
      </c>
      <c r="BG500" s="11" t="str">
        <f t="shared" si="685"/>
        <v>5</v>
      </c>
      <c r="BH500" s="11" t="s">
        <v>22</v>
      </c>
      <c r="BI500" s="25" t="s">
        <v>22</v>
      </c>
      <c r="CD500" s="155"/>
      <c r="CH500" s="155"/>
      <c r="CV500" s="25"/>
      <c r="CZ500" s="25"/>
    </row>
    <row r="501" spans="1:105" s="11" customFormat="1">
      <c r="A501" s="10" t="s">
        <v>1530</v>
      </c>
      <c r="L501" s="25"/>
      <c r="N501" s="125"/>
      <c r="Z501" s="25"/>
      <c r="AE501" s="36"/>
      <c r="AI501" s="25"/>
      <c r="AJ501" s="11" t="s">
        <v>27</v>
      </c>
      <c r="AK501" s="11" t="s">
        <v>485</v>
      </c>
      <c r="AL501" s="11">
        <v>3</v>
      </c>
      <c r="AM501" s="17" t="s">
        <v>344</v>
      </c>
      <c r="AN501" s="11" t="s">
        <v>607</v>
      </c>
      <c r="AO501" s="17" t="s">
        <v>420</v>
      </c>
      <c r="AP501" s="17" t="s">
        <v>946</v>
      </c>
      <c r="AQ501" s="11" t="s">
        <v>23</v>
      </c>
      <c r="AR501" s="11" t="s">
        <v>23</v>
      </c>
      <c r="AS501" s="11" t="s">
        <v>487</v>
      </c>
      <c r="AT501" s="17" t="s">
        <v>62</v>
      </c>
      <c r="AU501" s="86" t="s">
        <v>498</v>
      </c>
      <c r="AV501" s="11" t="str">
        <f t="shared" ref="AV501:AV502" si="690">MID(LEFT(AU501,FIND(" (",AU501)-1),FIND("/",AU501)+1,LEN(AU501))</f>
        <v>42</v>
      </c>
      <c r="AW501" s="18" t="str">
        <f t="shared" ref="AW501:AW502" si="691">MID(LEFT(AU501,FIND("%",AU501)-1),FIND("(",AU501)+1,LEN(AU501))</f>
        <v>98</v>
      </c>
      <c r="AX501" s="11">
        <v>42</v>
      </c>
      <c r="AY501" s="58" t="s">
        <v>481</v>
      </c>
      <c r="AZ501" s="11" t="str">
        <f t="shared" si="672"/>
        <v>5</v>
      </c>
      <c r="BA501" s="11" t="str">
        <f t="shared" si="673"/>
        <v>5</v>
      </c>
      <c r="BB501" s="11" t="str">
        <f t="shared" si="674"/>
        <v>5</v>
      </c>
      <c r="BC501" s="11">
        <v>42</v>
      </c>
      <c r="BD501" s="58" t="s">
        <v>501</v>
      </c>
      <c r="BE501" s="11" t="str">
        <f t="shared" ref="BE501:BE502" si="692">LEFT(BD501,FIND(" ", BD501)-1)</f>
        <v>121</v>
      </c>
      <c r="BF501" s="11" t="str">
        <f t="shared" ref="BF501:BF502" si="693">MID(LEFT(BD501,FIND("–",BD501)-1),FIND("(",BD501)+1,LEN(BD501))</f>
        <v>95</v>
      </c>
      <c r="BG501" s="11" t="str">
        <f t="shared" ref="BG501:BG502" si="694">MID(LEFT(BD501,FIND(")",BD501)-1),FIND("–",BD501)+1,LEN(BD501))</f>
        <v>154</v>
      </c>
      <c r="BH501" s="11" t="s">
        <v>22</v>
      </c>
      <c r="BI501" s="25" t="s">
        <v>22</v>
      </c>
      <c r="CD501" s="155"/>
      <c r="CH501" s="155"/>
      <c r="CV501" s="25"/>
      <c r="CZ501" s="25"/>
    </row>
    <row r="502" spans="1:105" s="11" customFormat="1">
      <c r="A502" s="10" t="s">
        <v>1530</v>
      </c>
      <c r="L502" s="25"/>
      <c r="N502" s="125"/>
      <c r="Z502" s="25"/>
      <c r="AE502" s="36"/>
      <c r="AI502" s="25"/>
      <c r="AJ502" s="11" t="s">
        <v>27</v>
      </c>
      <c r="AK502" s="11" t="s">
        <v>486</v>
      </c>
      <c r="AL502" s="11">
        <v>4</v>
      </c>
      <c r="AM502" s="17" t="s">
        <v>344</v>
      </c>
      <c r="AN502" s="11" t="s">
        <v>607</v>
      </c>
      <c r="AO502" s="17" t="s">
        <v>420</v>
      </c>
      <c r="AP502" s="17" t="s">
        <v>946</v>
      </c>
      <c r="AQ502" s="11" t="s">
        <v>23</v>
      </c>
      <c r="AR502" s="11" t="s">
        <v>23</v>
      </c>
      <c r="AS502" s="11" t="s">
        <v>487</v>
      </c>
      <c r="AT502" s="17" t="s">
        <v>62</v>
      </c>
      <c r="AU502" s="86" t="s">
        <v>498</v>
      </c>
      <c r="AV502" s="11" t="str">
        <f t="shared" si="690"/>
        <v>42</v>
      </c>
      <c r="AW502" s="18" t="str">
        <f t="shared" si="691"/>
        <v>98</v>
      </c>
      <c r="AX502" s="11">
        <v>42</v>
      </c>
      <c r="AY502" s="58" t="s">
        <v>481</v>
      </c>
      <c r="AZ502" s="11" t="str">
        <f t="shared" si="672"/>
        <v>5</v>
      </c>
      <c r="BA502" s="11" t="str">
        <f t="shared" si="673"/>
        <v>5</v>
      </c>
      <c r="BB502" s="11" t="str">
        <f t="shared" si="674"/>
        <v>5</v>
      </c>
      <c r="BC502" s="11">
        <v>42</v>
      </c>
      <c r="BD502" s="58" t="s">
        <v>502</v>
      </c>
      <c r="BE502" s="11" t="str">
        <f t="shared" si="692"/>
        <v>247</v>
      </c>
      <c r="BF502" s="11" t="str">
        <f t="shared" si="693"/>
        <v>176</v>
      </c>
      <c r="BG502" s="11" t="str">
        <f t="shared" si="694"/>
        <v>345</v>
      </c>
      <c r="BH502" s="11" t="s">
        <v>22</v>
      </c>
      <c r="BI502" s="25" t="s">
        <v>22</v>
      </c>
      <c r="CD502" s="155"/>
      <c r="CH502" s="155"/>
      <c r="CV502" s="25"/>
      <c r="CZ502" s="25"/>
    </row>
    <row r="503" spans="1:105" s="11" customFormat="1">
      <c r="A503" s="10" t="s">
        <v>1530</v>
      </c>
      <c r="L503" s="25"/>
      <c r="N503" s="125"/>
      <c r="Z503" s="25"/>
      <c r="AE503" s="36"/>
      <c r="AI503" s="25"/>
      <c r="AJ503" s="11" t="s">
        <v>60</v>
      </c>
      <c r="AK503" s="11" t="s">
        <v>22</v>
      </c>
      <c r="AL503" s="11" t="s">
        <v>22</v>
      </c>
      <c r="AM503" s="11" t="s">
        <v>26</v>
      </c>
      <c r="AN503" s="11" t="s">
        <v>22</v>
      </c>
      <c r="AO503" s="11" t="s">
        <v>22</v>
      </c>
      <c r="AP503" s="11" t="s">
        <v>22</v>
      </c>
      <c r="AQ503" s="11" t="s">
        <v>23</v>
      </c>
      <c r="AR503" s="11" t="s">
        <v>23</v>
      </c>
      <c r="AS503" s="11" t="s">
        <v>22</v>
      </c>
      <c r="AT503" s="11" t="s">
        <v>22</v>
      </c>
      <c r="AU503" s="84" t="s">
        <v>22</v>
      </c>
      <c r="AV503" s="11" t="s">
        <v>22</v>
      </c>
      <c r="AW503" s="11" t="s">
        <v>22</v>
      </c>
      <c r="AX503" s="11" t="s">
        <v>22</v>
      </c>
      <c r="AY503" s="11" t="s">
        <v>22</v>
      </c>
      <c r="AZ503" s="11" t="s">
        <v>22</v>
      </c>
      <c r="BA503" s="11" t="s">
        <v>22</v>
      </c>
      <c r="BB503" s="11" t="s">
        <v>22</v>
      </c>
      <c r="BC503" s="11" t="s">
        <v>22</v>
      </c>
      <c r="BD503" s="11" t="s">
        <v>22</v>
      </c>
      <c r="BE503" s="11" t="s">
        <v>22</v>
      </c>
      <c r="BF503" s="11" t="s">
        <v>22</v>
      </c>
      <c r="BG503" s="11" t="s">
        <v>22</v>
      </c>
      <c r="BH503" s="11" t="s">
        <v>22</v>
      </c>
      <c r="BI503" s="25" t="s">
        <v>22</v>
      </c>
      <c r="CD503" s="155"/>
      <c r="CH503" s="155"/>
      <c r="CV503" s="25"/>
      <c r="CZ503" s="25"/>
    </row>
    <row r="504" spans="1:105" s="44" customFormat="1">
      <c r="L504" s="45"/>
      <c r="N504" s="127"/>
      <c r="Z504" s="45"/>
      <c r="AE504" s="45"/>
      <c r="AU504" s="85"/>
      <c r="BI504" s="45"/>
      <c r="CD504" s="157"/>
      <c r="CH504" s="157"/>
      <c r="CV504" s="45"/>
      <c r="CZ504" s="45"/>
    </row>
    <row r="505" spans="1:105" s="94" customFormat="1" ht="16" customHeight="1">
      <c r="A505" s="11" t="s">
        <v>1377</v>
      </c>
      <c r="B505" s="11" t="s">
        <v>1</v>
      </c>
      <c r="C505" s="11" t="s">
        <v>2</v>
      </c>
      <c r="D505" s="11" t="s">
        <v>1378</v>
      </c>
      <c r="E505" s="11" t="s">
        <v>1264</v>
      </c>
      <c r="F505" s="94" t="s">
        <v>1264</v>
      </c>
      <c r="G505" s="11" t="s">
        <v>334</v>
      </c>
      <c r="H505" s="16" t="s">
        <v>335</v>
      </c>
      <c r="I505" s="11" t="s">
        <v>1379</v>
      </c>
      <c r="J505" s="16" t="s">
        <v>1380</v>
      </c>
      <c r="K505" s="11" t="s">
        <v>1381</v>
      </c>
      <c r="L505" s="24">
        <v>44175</v>
      </c>
      <c r="M505" s="11" t="s">
        <v>1382</v>
      </c>
      <c r="N505" s="126">
        <v>44039</v>
      </c>
      <c r="O505" s="94" t="s">
        <v>24</v>
      </c>
      <c r="P505" s="94" t="s">
        <v>24</v>
      </c>
      <c r="Q505" s="94" t="s">
        <v>2035</v>
      </c>
      <c r="R505" s="94" t="s">
        <v>1383</v>
      </c>
      <c r="S505" s="94" t="s">
        <v>1384</v>
      </c>
      <c r="T505" s="94" t="s">
        <v>23</v>
      </c>
      <c r="U505" s="94" t="s">
        <v>24</v>
      </c>
      <c r="V505" s="121" t="s">
        <v>1436</v>
      </c>
      <c r="W505" s="94" t="s">
        <v>24</v>
      </c>
      <c r="X505" s="94" t="s">
        <v>1386</v>
      </c>
      <c r="Y505" s="94" t="s">
        <v>1393</v>
      </c>
      <c r="Z505" s="98" t="s">
        <v>1389</v>
      </c>
      <c r="AA505" s="94" t="s">
        <v>1387</v>
      </c>
      <c r="AB505" s="94" t="s">
        <v>962</v>
      </c>
      <c r="AC505" s="94" t="s">
        <v>127</v>
      </c>
      <c r="AD505" s="94" t="s">
        <v>1435</v>
      </c>
      <c r="AE505" s="99" t="s">
        <v>1404</v>
      </c>
      <c r="AF505" s="94" t="s">
        <v>1569</v>
      </c>
      <c r="AG505" s="11" t="s">
        <v>1390</v>
      </c>
      <c r="AH505" s="11" t="s">
        <v>1391</v>
      </c>
      <c r="AI505" s="119" t="s">
        <v>22</v>
      </c>
      <c r="AJ505" s="94" t="s">
        <v>27</v>
      </c>
      <c r="AK505" s="94" t="s">
        <v>22</v>
      </c>
      <c r="AL505" s="94" t="s">
        <v>22</v>
      </c>
      <c r="AM505" s="94" t="s">
        <v>26</v>
      </c>
      <c r="AN505" s="94" t="s">
        <v>22</v>
      </c>
      <c r="AO505" s="94" t="s">
        <v>22</v>
      </c>
      <c r="AP505" s="94" t="s">
        <v>22</v>
      </c>
      <c r="AQ505" s="94" t="s">
        <v>23</v>
      </c>
      <c r="AR505" s="94" t="s">
        <v>23</v>
      </c>
      <c r="AS505" s="94" t="s">
        <v>22</v>
      </c>
      <c r="AT505" s="94" t="s">
        <v>22</v>
      </c>
      <c r="AU505" s="106" t="s">
        <v>22</v>
      </c>
      <c r="AV505" s="94" t="s">
        <v>22</v>
      </c>
      <c r="AW505" s="94" t="s">
        <v>22</v>
      </c>
      <c r="AX505" s="94" t="s">
        <v>22</v>
      </c>
      <c r="AY505" s="94" t="s">
        <v>22</v>
      </c>
      <c r="AZ505" s="94" t="s">
        <v>22</v>
      </c>
      <c r="BA505" s="94" t="s">
        <v>22</v>
      </c>
      <c r="BB505" s="94" t="s">
        <v>22</v>
      </c>
      <c r="BC505" s="94" t="s">
        <v>22</v>
      </c>
      <c r="BD505" s="94" t="s">
        <v>22</v>
      </c>
      <c r="BE505" s="94" t="s">
        <v>22</v>
      </c>
      <c r="BF505" s="94" t="s">
        <v>22</v>
      </c>
      <c r="BG505" s="94" t="s">
        <v>22</v>
      </c>
      <c r="BH505" s="94" t="s">
        <v>22</v>
      </c>
      <c r="BI505" s="98" t="s">
        <v>22</v>
      </c>
      <c r="BJ505" s="94" t="s">
        <v>26</v>
      </c>
      <c r="BK505" s="94" t="s">
        <v>22</v>
      </c>
      <c r="BL505" s="94" t="s">
        <v>22</v>
      </c>
      <c r="BM505" s="94" t="s">
        <v>22</v>
      </c>
      <c r="BN505" s="94" t="s">
        <v>22</v>
      </c>
      <c r="BO505" s="94" t="s">
        <v>22</v>
      </c>
      <c r="BP505" s="94" t="s">
        <v>22</v>
      </c>
      <c r="BQ505" s="94" t="s">
        <v>22</v>
      </c>
      <c r="BR505" s="94" t="s">
        <v>22</v>
      </c>
      <c r="BS505" s="94" t="s">
        <v>22</v>
      </c>
      <c r="BT505" s="94" t="s">
        <v>22</v>
      </c>
      <c r="BU505" s="94" t="s">
        <v>22</v>
      </c>
      <c r="BV505" s="94" t="s">
        <v>22</v>
      </c>
      <c r="BW505" s="94" t="s">
        <v>22</v>
      </c>
      <c r="BX505" s="94" t="s">
        <v>22</v>
      </c>
      <c r="BY505" s="94" t="s">
        <v>22</v>
      </c>
      <c r="BZ505" s="94" t="s">
        <v>22</v>
      </c>
      <c r="CA505" s="94" t="s">
        <v>22</v>
      </c>
      <c r="CB505" s="94" t="s">
        <v>22</v>
      </c>
      <c r="CC505" s="94" t="s">
        <v>22</v>
      </c>
      <c r="CD505" s="103" t="s">
        <v>1334</v>
      </c>
      <c r="CE505" s="94" t="s">
        <v>1450</v>
      </c>
      <c r="CF505" s="94" t="s">
        <v>1396</v>
      </c>
      <c r="CG505" s="94">
        <v>58</v>
      </c>
      <c r="CH505" s="103" t="s">
        <v>1288</v>
      </c>
      <c r="CI505" s="94" t="s">
        <v>1397</v>
      </c>
      <c r="CJ505" s="94">
        <v>1</v>
      </c>
      <c r="CK505" s="94" t="s">
        <v>1618</v>
      </c>
      <c r="CL505" s="94" t="s">
        <v>1437</v>
      </c>
      <c r="CM505" s="94" t="s">
        <v>1365</v>
      </c>
      <c r="CN505" s="94" t="s">
        <v>1365</v>
      </c>
      <c r="CO505" s="121">
        <v>36523</v>
      </c>
      <c r="CP505" s="94">
        <v>170</v>
      </c>
      <c r="CQ505" s="94" t="s">
        <v>1578</v>
      </c>
      <c r="CR505" s="94" t="s">
        <v>1581</v>
      </c>
      <c r="CS505" s="94" t="s">
        <v>1399</v>
      </c>
      <c r="CT505" s="102" t="str">
        <f>LEFT(CS505,FIND(" ", CS505)-1)</f>
        <v>95.0</v>
      </c>
      <c r="CU505" s="102" t="str">
        <f t="shared" ref="CU505:CU507" si="695">MID(LEFT(CS505,FIND("–",CS505)-1),FIND("(",CS505)+1,LEN(CS505))</f>
        <v>90.0</v>
      </c>
      <c r="CV505" s="153" t="str">
        <f t="shared" ref="CV505:CV507" si="696">MID(LEFT(CS505,FIND(")",CS505)-1),FIND("–",CS505)+1,LEN(CS505))</f>
        <v>97.9</v>
      </c>
      <c r="CW505" s="94" t="s">
        <v>1416</v>
      </c>
      <c r="CX505" s="94" t="s">
        <v>1429</v>
      </c>
      <c r="CY505" s="94" t="s">
        <v>1425</v>
      </c>
      <c r="CZ505" s="98" t="s">
        <v>1262</v>
      </c>
      <c r="DA505" s="94" t="s">
        <v>68</v>
      </c>
    </row>
    <row r="506" spans="1:105" s="11" customFormat="1" ht="16" customHeight="1">
      <c r="A506" s="11" t="s">
        <v>1377</v>
      </c>
      <c r="K506" s="13"/>
      <c r="L506" s="25"/>
      <c r="N506" s="125"/>
      <c r="Z506" s="25"/>
      <c r="AE506" s="36"/>
      <c r="AI506" s="25"/>
      <c r="AJ506" s="11" t="s">
        <v>60</v>
      </c>
      <c r="AK506" s="11" t="s">
        <v>22</v>
      </c>
      <c r="AL506" s="11" t="s">
        <v>22</v>
      </c>
      <c r="AM506" s="11" t="s">
        <v>26</v>
      </c>
      <c r="AN506" s="11" t="s">
        <v>22</v>
      </c>
      <c r="AO506" s="11" t="s">
        <v>22</v>
      </c>
      <c r="AP506" s="11" t="s">
        <v>22</v>
      </c>
      <c r="AQ506" s="11" t="s">
        <v>23</v>
      </c>
      <c r="AR506" s="11" t="s">
        <v>23</v>
      </c>
      <c r="AS506" s="11" t="s">
        <v>22</v>
      </c>
      <c r="AT506" s="11" t="s">
        <v>22</v>
      </c>
      <c r="AU506" s="84" t="s">
        <v>22</v>
      </c>
      <c r="AV506" s="11" t="s">
        <v>22</v>
      </c>
      <c r="AW506" s="11" t="s">
        <v>22</v>
      </c>
      <c r="AX506" s="11" t="s">
        <v>22</v>
      </c>
      <c r="AY506" s="11" t="s">
        <v>22</v>
      </c>
      <c r="AZ506" s="11" t="s">
        <v>22</v>
      </c>
      <c r="BA506" s="11" t="s">
        <v>22</v>
      </c>
      <c r="BB506" s="11" t="s">
        <v>22</v>
      </c>
      <c r="BC506" s="11" t="s">
        <v>22</v>
      </c>
      <c r="BD506" s="11" t="s">
        <v>22</v>
      </c>
      <c r="BE506" s="11" t="s">
        <v>22</v>
      </c>
      <c r="BF506" s="11" t="s">
        <v>22</v>
      </c>
      <c r="BG506" s="11" t="s">
        <v>22</v>
      </c>
      <c r="BH506" s="11" t="s">
        <v>22</v>
      </c>
      <c r="BI506" s="25" t="s">
        <v>22</v>
      </c>
      <c r="CD506" s="155" t="s">
        <v>4</v>
      </c>
      <c r="CE506" s="11" t="s">
        <v>1395</v>
      </c>
      <c r="CF506" s="11" t="s">
        <v>1451</v>
      </c>
      <c r="CG506" s="11">
        <v>42</v>
      </c>
      <c r="CH506" s="155" t="s">
        <v>1288</v>
      </c>
      <c r="CJ506" s="11">
        <v>2</v>
      </c>
      <c r="CL506" s="11" t="s">
        <v>1398</v>
      </c>
      <c r="CM506" s="11" t="s">
        <v>1365</v>
      </c>
      <c r="CN506" s="11" t="s">
        <v>1439</v>
      </c>
      <c r="CO506" s="21">
        <v>19852</v>
      </c>
      <c r="CP506" s="11">
        <v>119</v>
      </c>
      <c r="CQ506" s="11" t="s">
        <v>1400</v>
      </c>
      <c r="CR506" s="11" t="s">
        <v>1582</v>
      </c>
      <c r="CS506" s="11" t="s">
        <v>1401</v>
      </c>
      <c r="CT506" s="58" t="str">
        <f t="shared" ref="CT506:CT507" si="697">LEFT(CS506,FIND(" ", CS506)-1)</f>
        <v>95.6</v>
      </c>
      <c r="CU506" s="58" t="str">
        <f t="shared" si="695"/>
        <v>89.4</v>
      </c>
      <c r="CV506" s="152" t="str">
        <f t="shared" si="696"/>
        <v>98.6</v>
      </c>
      <c r="CW506" s="155" t="s">
        <v>1417</v>
      </c>
      <c r="CX506" s="11" t="s">
        <v>1426</v>
      </c>
      <c r="CZ506" s="25"/>
    </row>
    <row r="507" spans="1:105" s="11" customFormat="1" ht="16" customHeight="1">
      <c r="A507" s="11" t="s">
        <v>1377</v>
      </c>
      <c r="K507" s="13"/>
      <c r="L507" s="25"/>
      <c r="N507" s="125"/>
      <c r="Z507" s="25"/>
      <c r="AE507" s="36"/>
      <c r="AI507" s="25"/>
      <c r="AO507" s="17"/>
      <c r="AP507" s="17"/>
      <c r="AU507" s="84"/>
      <c r="AV507" s="30"/>
      <c r="BI507" s="25"/>
      <c r="CD507" s="155" t="s">
        <v>1336</v>
      </c>
      <c r="CE507" s="11" t="s">
        <v>1392</v>
      </c>
      <c r="CF507" s="11" t="s">
        <v>1368</v>
      </c>
      <c r="CG507" s="11">
        <v>83</v>
      </c>
      <c r="CH507" s="155" t="s">
        <v>1288</v>
      </c>
      <c r="CJ507" s="11">
        <v>3</v>
      </c>
      <c r="CL507" s="11" t="s">
        <v>1445</v>
      </c>
      <c r="CM507" s="11" t="s">
        <v>1365</v>
      </c>
      <c r="CN507" s="11" t="s">
        <v>1439</v>
      </c>
      <c r="CO507" s="21">
        <v>15043</v>
      </c>
      <c r="CP507" s="11">
        <v>51</v>
      </c>
      <c r="CQ507" s="11" t="s">
        <v>1579</v>
      </c>
      <c r="CR507" s="11" t="s">
        <v>1402</v>
      </c>
      <c r="CS507" s="11" t="s">
        <v>1403</v>
      </c>
      <c r="CT507" s="58" t="str">
        <f t="shared" si="697"/>
        <v>93.7</v>
      </c>
      <c r="CU507" s="58" t="str">
        <f t="shared" si="695"/>
        <v>80.6</v>
      </c>
      <c r="CV507" s="152" t="str">
        <f t="shared" si="696"/>
        <v>98.8</v>
      </c>
      <c r="CX507" s="11" t="s">
        <v>1427</v>
      </c>
      <c r="CZ507" s="25"/>
    </row>
    <row r="508" spans="1:105" s="11" customFormat="1">
      <c r="A508" s="11" t="s">
        <v>1377</v>
      </c>
      <c r="K508" s="13"/>
      <c r="L508" s="25"/>
      <c r="N508" s="125"/>
      <c r="Z508" s="25"/>
      <c r="AE508" s="25"/>
      <c r="AI508" s="25"/>
      <c r="AO508" s="17"/>
      <c r="AP508" s="17"/>
      <c r="AU508" s="84"/>
      <c r="AV508" s="30"/>
      <c r="BI508" s="25"/>
      <c r="CD508" s="155" t="s">
        <v>1278</v>
      </c>
      <c r="CE508" s="11" t="s">
        <v>1434</v>
      </c>
      <c r="CF508" s="21" t="s">
        <v>1369</v>
      </c>
      <c r="CG508" s="21">
        <v>9</v>
      </c>
      <c r="CH508" s="155" t="s">
        <v>1288</v>
      </c>
      <c r="CJ508" s="11">
        <v>4</v>
      </c>
      <c r="CL508" s="11" t="s">
        <v>1446</v>
      </c>
      <c r="CM508" s="11" t="s">
        <v>1365</v>
      </c>
      <c r="CN508" s="11" t="s">
        <v>1439</v>
      </c>
      <c r="CO508" s="21">
        <v>3848</v>
      </c>
      <c r="CP508" s="11">
        <v>20</v>
      </c>
      <c r="CQ508" s="11" t="s">
        <v>1405</v>
      </c>
      <c r="CR508" s="11" t="s">
        <v>1406</v>
      </c>
      <c r="CS508" s="11" t="s">
        <v>1407</v>
      </c>
      <c r="CT508" s="58" t="str">
        <f t="shared" ref="CT508:CT511" si="698">LEFT(CS508,FIND(" ", CS508)-1)</f>
        <v>94.7</v>
      </c>
      <c r="CU508" s="58" t="str">
        <f t="shared" ref="CU508:CU511" si="699">MID(LEFT(CS508,FIND("–",CS508)-1),FIND("(",CS508)+1,LEN(CS508))</f>
        <v>66.7</v>
      </c>
      <c r="CV508" s="152" t="str">
        <f t="shared" ref="CV508:CV511" si="700">MID(LEFT(CS508,FIND(")",CS508)-1),FIND("–",CS508)+1,LEN(CS508))</f>
        <v>99.9</v>
      </c>
      <c r="CX508" s="11" t="s">
        <v>1428</v>
      </c>
      <c r="CZ508" s="25"/>
    </row>
    <row r="509" spans="1:105" s="11" customFormat="1">
      <c r="A509" s="11" t="s">
        <v>1377</v>
      </c>
      <c r="K509" s="13"/>
      <c r="L509" s="25"/>
      <c r="N509" s="125"/>
      <c r="Z509" s="25"/>
      <c r="AE509" s="25"/>
      <c r="AI509" s="25"/>
      <c r="AO509" s="17"/>
      <c r="AP509" s="17"/>
      <c r="AU509" s="84"/>
      <c r="AV509" s="30"/>
      <c r="BI509" s="25"/>
      <c r="CD509" s="155" t="s">
        <v>1449</v>
      </c>
      <c r="CE509" s="21" t="s">
        <v>1394</v>
      </c>
      <c r="CF509" s="11" t="s">
        <v>1370</v>
      </c>
      <c r="CG509" s="11">
        <v>4</v>
      </c>
      <c r="CH509" s="155" t="s">
        <v>1288</v>
      </c>
      <c r="CJ509" s="11">
        <v>5</v>
      </c>
      <c r="CL509" s="11" t="s">
        <v>1447</v>
      </c>
      <c r="CM509" s="11" t="s">
        <v>1365</v>
      </c>
      <c r="CN509" s="11" t="s">
        <v>1439</v>
      </c>
      <c r="CO509" s="21">
        <v>1559</v>
      </c>
      <c r="CP509" s="11">
        <v>5</v>
      </c>
      <c r="CQ509" s="11" t="s">
        <v>1431</v>
      </c>
      <c r="CR509" s="11" t="s">
        <v>1432</v>
      </c>
      <c r="CS509" s="11" t="s">
        <v>1433</v>
      </c>
      <c r="CT509" s="58" t="str">
        <f t="shared" ref="CT509" si="701">LEFT(CS509,FIND(" ", CS509)-1)</f>
        <v>100.0</v>
      </c>
      <c r="CU509" s="15">
        <v>-10</v>
      </c>
      <c r="CV509" s="152" t="str">
        <f t="shared" ref="CV509" si="702">MID(LEFT(CS509,FIND(")",CS509)-1),FIND("–",CS509)+1,LEN(CS509))</f>
        <v>100.0</v>
      </c>
      <c r="CX509" s="11" t="s">
        <v>1443</v>
      </c>
      <c r="CZ509" s="25"/>
    </row>
    <row r="510" spans="1:105" s="11" customFormat="1">
      <c r="A510" s="11" t="s">
        <v>1377</v>
      </c>
      <c r="K510" s="13"/>
      <c r="L510" s="25"/>
      <c r="N510" s="125"/>
      <c r="Z510" s="25"/>
      <c r="AE510" s="25"/>
      <c r="AI510" s="25"/>
      <c r="AO510" s="17"/>
      <c r="AP510" s="17"/>
      <c r="AU510" s="84"/>
      <c r="AV510" s="30"/>
      <c r="BI510" s="25"/>
      <c r="CD510" s="155"/>
      <c r="CE510" s="21"/>
      <c r="CF510" s="11" t="s">
        <v>1371</v>
      </c>
      <c r="CG510" s="11">
        <v>2</v>
      </c>
      <c r="CH510" s="155" t="s">
        <v>1288</v>
      </c>
      <c r="CJ510" s="11">
        <v>6</v>
      </c>
      <c r="CL510" s="11" t="s">
        <v>1368</v>
      </c>
      <c r="CM510" s="11" t="s">
        <v>1365</v>
      </c>
      <c r="CN510" s="11" t="s">
        <v>1440</v>
      </c>
      <c r="CO510" s="21">
        <v>20174</v>
      </c>
      <c r="CP510" s="11">
        <v>153</v>
      </c>
      <c r="CQ510" s="11" t="s">
        <v>1585</v>
      </c>
      <c r="CR510" s="11" t="s">
        <v>1580</v>
      </c>
      <c r="CS510" s="11" t="s">
        <v>1409</v>
      </c>
      <c r="CT510" s="58" t="str">
        <f t="shared" si="698"/>
        <v>95.2</v>
      </c>
      <c r="CU510" s="58" t="str">
        <f t="shared" si="699"/>
        <v>89.8</v>
      </c>
      <c r="CV510" s="152" t="str">
        <f t="shared" si="700"/>
        <v>98.1</v>
      </c>
      <c r="CZ510" s="25"/>
    </row>
    <row r="511" spans="1:105" s="11" customFormat="1">
      <c r="A511" s="11" t="s">
        <v>1377</v>
      </c>
      <c r="K511" s="13"/>
      <c r="L511" s="25"/>
      <c r="N511" s="125"/>
      <c r="Z511" s="25"/>
      <c r="AE511" s="25"/>
      <c r="AI511" s="25"/>
      <c r="AO511" s="17"/>
      <c r="AP511" s="17"/>
      <c r="AU511" s="84"/>
      <c r="AV511" s="30"/>
      <c r="BI511" s="25"/>
      <c r="CD511" s="155"/>
      <c r="CF511" s="11" t="s">
        <v>1372</v>
      </c>
      <c r="CG511" s="11">
        <v>1</v>
      </c>
      <c r="CH511" s="155" t="s">
        <v>1288</v>
      </c>
      <c r="CJ511" s="11">
        <v>7</v>
      </c>
      <c r="CL511" s="11" t="s">
        <v>1369</v>
      </c>
      <c r="CM511" s="11" t="s">
        <v>1365</v>
      </c>
      <c r="CN511" s="11" t="s">
        <v>1440</v>
      </c>
      <c r="CO511" s="21">
        <v>2988</v>
      </c>
      <c r="CP511" s="11">
        <v>7</v>
      </c>
      <c r="CQ511" s="11" t="s">
        <v>1410</v>
      </c>
      <c r="CR511" s="11" t="s">
        <v>1411</v>
      </c>
      <c r="CS511" s="11" t="s">
        <v>1412</v>
      </c>
      <c r="CT511" s="58" t="str">
        <f t="shared" si="698"/>
        <v>100.0</v>
      </c>
      <c r="CU511" s="58" t="str">
        <f t="shared" si="699"/>
        <v>31.2</v>
      </c>
      <c r="CV511" s="152" t="str">
        <f t="shared" si="700"/>
        <v>100.0</v>
      </c>
      <c r="CZ511" s="25"/>
    </row>
    <row r="512" spans="1:105" s="11" customFormat="1">
      <c r="A512" s="11" t="s">
        <v>1377</v>
      </c>
      <c r="K512" s="13"/>
      <c r="L512" s="25"/>
      <c r="N512" s="125"/>
      <c r="Z512" s="25"/>
      <c r="AE512" s="25"/>
      <c r="AI512" s="25"/>
      <c r="AO512" s="17"/>
      <c r="AP512" s="17"/>
      <c r="AU512" s="84"/>
      <c r="AV512" s="30"/>
      <c r="BI512" s="25"/>
      <c r="CD512" s="155"/>
      <c r="CH512" s="155" t="s">
        <v>1288</v>
      </c>
      <c r="CJ512" s="11">
        <v>8</v>
      </c>
      <c r="CL512" s="11" t="s">
        <v>1413</v>
      </c>
      <c r="CM512" s="11" t="s">
        <v>1365</v>
      </c>
      <c r="CN512" s="11" t="s">
        <v>1440</v>
      </c>
      <c r="CO512" s="21">
        <v>2760</v>
      </c>
      <c r="CP512" s="11">
        <v>10</v>
      </c>
      <c r="CQ512" s="11" t="s">
        <v>1593</v>
      </c>
      <c r="CR512" s="11" t="s">
        <v>1414</v>
      </c>
      <c r="CS512" s="11" t="s">
        <v>1415</v>
      </c>
      <c r="CT512" s="58" t="str">
        <f t="shared" ref="CT512" si="703">LEFT(CS512,FIND(" ", CS512)-1)</f>
        <v>89.3</v>
      </c>
      <c r="CU512" s="58" t="str">
        <f t="shared" ref="CU512" si="704">MID(LEFT(CS512,FIND("–",CS512)-1),FIND("(",CS512)+1,LEN(CS512))</f>
        <v>22.6</v>
      </c>
      <c r="CV512" s="152" t="str">
        <f t="shared" ref="CV512" si="705">MID(LEFT(CS512,FIND(")",CS512)-1),FIND("–",CS512)+1,LEN(CS512))</f>
        <v>99.8</v>
      </c>
      <c r="CZ512" s="25"/>
    </row>
    <row r="513" spans="1:105" s="11" customFormat="1">
      <c r="A513" s="11" t="s">
        <v>1377</v>
      </c>
      <c r="K513" s="13"/>
      <c r="L513" s="25"/>
      <c r="N513" s="125"/>
      <c r="Z513" s="25"/>
      <c r="AE513" s="25"/>
      <c r="AI513" s="25"/>
      <c r="AO513" s="17"/>
      <c r="AP513" s="17"/>
      <c r="AU513" s="84"/>
      <c r="AV513" s="30"/>
      <c r="BI513" s="25"/>
      <c r="CD513" s="155"/>
      <c r="CH513" s="155" t="s">
        <v>1288</v>
      </c>
      <c r="CJ513" s="11">
        <v>9</v>
      </c>
      <c r="CL513" s="11" t="s">
        <v>1448</v>
      </c>
      <c r="CM513" s="11" t="s">
        <v>1365</v>
      </c>
      <c r="CN513" s="11" t="s">
        <v>1441</v>
      </c>
      <c r="CO513" s="21">
        <v>16059</v>
      </c>
      <c r="CP513" s="11">
        <v>90</v>
      </c>
      <c r="CQ513" s="11" t="s">
        <v>1419</v>
      </c>
      <c r="CR513" s="11" t="s">
        <v>1420</v>
      </c>
      <c r="CS513" s="11" t="s">
        <v>1421</v>
      </c>
      <c r="CT513" s="58" t="str">
        <f t="shared" ref="CT513:CT514" si="706">LEFT(CS513,FIND(" ", CS513)-1)</f>
        <v>95.3</v>
      </c>
      <c r="CU513" s="58" t="str">
        <f t="shared" ref="CU513:CU514" si="707">MID(LEFT(CS513,FIND("–",CS513)-1),FIND("(",CS513)+1,LEN(CS513))</f>
        <v>87.7</v>
      </c>
      <c r="CV513" s="152" t="str">
        <f t="shared" ref="CV513:CV514" si="708">MID(LEFT(CS513,FIND(")",CS513)-1),FIND("–",CS513)+1,LEN(CS513))</f>
        <v>98.8</v>
      </c>
      <c r="CZ513" s="25"/>
    </row>
    <row r="514" spans="1:105" s="11" customFormat="1">
      <c r="A514" s="11" t="s">
        <v>1377</v>
      </c>
      <c r="K514" s="13"/>
      <c r="L514" s="25"/>
      <c r="N514" s="125"/>
      <c r="Z514" s="25"/>
      <c r="AE514" s="25"/>
      <c r="AI514" s="25"/>
      <c r="AO514" s="17"/>
      <c r="AP514" s="17"/>
      <c r="AU514" s="84"/>
      <c r="AV514" s="30"/>
      <c r="BI514" s="25"/>
      <c r="CD514" s="155"/>
      <c r="CH514" s="155" t="s">
        <v>1288</v>
      </c>
      <c r="CJ514" s="11">
        <v>10</v>
      </c>
      <c r="CL514" s="11" t="s">
        <v>1418</v>
      </c>
      <c r="CM514" s="17" t="s">
        <v>1365</v>
      </c>
      <c r="CN514" s="11" t="s">
        <v>1441</v>
      </c>
      <c r="CO514" s="21">
        <v>18863</v>
      </c>
      <c r="CP514" s="11">
        <v>80</v>
      </c>
      <c r="CQ514" s="11" t="s">
        <v>1422</v>
      </c>
      <c r="CR514" s="11" t="s">
        <v>1423</v>
      </c>
      <c r="CS514" s="11" t="s">
        <v>1424</v>
      </c>
      <c r="CT514" s="58" t="str">
        <f t="shared" si="706"/>
        <v>94.7</v>
      </c>
      <c r="CU514" s="58" t="str">
        <f t="shared" si="707"/>
        <v>85.9</v>
      </c>
      <c r="CV514" s="152" t="str">
        <f t="shared" si="708"/>
        <v>98.6</v>
      </c>
      <c r="CZ514" s="25"/>
    </row>
    <row r="515" spans="1:105" s="11" customFormat="1">
      <c r="A515" s="11" t="s">
        <v>1377</v>
      </c>
      <c r="K515" s="13"/>
      <c r="L515" s="25"/>
      <c r="N515" s="125"/>
      <c r="Z515" s="25"/>
      <c r="AE515" s="36"/>
      <c r="AI515" s="25"/>
      <c r="AO515" s="17"/>
      <c r="AP515" s="17"/>
      <c r="AU515" s="84"/>
      <c r="AV515" s="30"/>
      <c r="BI515" s="25"/>
      <c r="CD515" s="155"/>
      <c r="CE515" s="21"/>
      <c r="CH515" s="162" t="s">
        <v>1295</v>
      </c>
      <c r="CI515" s="11" t="s">
        <v>1444</v>
      </c>
      <c r="CJ515" s="11">
        <v>11</v>
      </c>
      <c r="CL515" s="11" t="s">
        <v>1437</v>
      </c>
      <c r="CM515" s="21" t="s">
        <v>1295</v>
      </c>
      <c r="CN515" s="21" t="s">
        <v>1295</v>
      </c>
      <c r="CO515" s="21">
        <v>42573</v>
      </c>
      <c r="CP515" s="11">
        <v>1</v>
      </c>
      <c r="CQ515" s="11" t="s">
        <v>1583</v>
      </c>
      <c r="CR515" s="11" t="s">
        <v>1584</v>
      </c>
      <c r="CS515" s="11" t="s">
        <v>1438</v>
      </c>
      <c r="CT515" s="58" t="str">
        <f t="shared" ref="CT515" si="709">LEFT(CS515,FIND(" ", CS515)-1)</f>
        <v>88.9</v>
      </c>
      <c r="CU515" s="58" t="str">
        <f t="shared" ref="CU515" si="710">MID(LEFT(CS515,FIND("–",CS515)-1),FIND("(",CS515)+1,LEN(CS515))</f>
        <v>20.1</v>
      </c>
      <c r="CV515" s="152" t="str">
        <f t="shared" ref="CV515" si="711">MID(LEFT(CS515,FIND(")",CS515)-1),FIND("–",CS515)+1,LEN(CS515))</f>
        <v>99.7</v>
      </c>
      <c r="CZ515" s="25"/>
    </row>
    <row r="516" spans="1:105" s="44" customFormat="1">
      <c r="L516" s="45"/>
      <c r="N516" s="127"/>
      <c r="Z516" s="64"/>
      <c r="AE516" s="45"/>
      <c r="AI516" s="45"/>
      <c r="AU516" s="85"/>
      <c r="BI516" s="45"/>
      <c r="CD516" s="157"/>
      <c r="CH516" s="157"/>
      <c r="CV516" s="45"/>
      <c r="CZ516" s="45"/>
    </row>
    <row r="517" spans="1:105" s="112" customFormat="1" ht="16" customHeight="1">
      <c r="A517" s="109" t="s">
        <v>1918</v>
      </c>
      <c r="B517" s="109" t="s">
        <v>615</v>
      </c>
      <c r="C517" s="109" t="s">
        <v>1688</v>
      </c>
      <c r="D517" s="109" t="s">
        <v>1928</v>
      </c>
      <c r="E517" s="112" t="s">
        <v>1264</v>
      </c>
      <c r="F517" s="112" t="s">
        <v>1264</v>
      </c>
      <c r="G517" s="112" t="s">
        <v>1920</v>
      </c>
      <c r="H517" s="166" t="s">
        <v>1921</v>
      </c>
      <c r="I517" s="116" t="s">
        <v>1919</v>
      </c>
      <c r="J517" s="114" t="s">
        <v>1922</v>
      </c>
      <c r="K517" s="112" t="s">
        <v>1923</v>
      </c>
      <c r="L517" s="115">
        <v>44229</v>
      </c>
      <c r="M517" s="109" t="s">
        <v>1382</v>
      </c>
      <c r="N517" s="130">
        <v>44446</v>
      </c>
      <c r="O517" s="112" t="s">
        <v>24</v>
      </c>
      <c r="P517" s="112" t="s">
        <v>24</v>
      </c>
      <c r="Q517" s="112" t="s">
        <v>236</v>
      </c>
      <c r="R517" s="112" t="s">
        <v>616</v>
      </c>
      <c r="S517" s="112" t="s">
        <v>1924</v>
      </c>
      <c r="T517" s="112" t="s">
        <v>23</v>
      </c>
      <c r="U517" s="112" t="s">
        <v>23</v>
      </c>
      <c r="V517" s="167" t="s">
        <v>1942</v>
      </c>
      <c r="W517" s="112" t="s">
        <v>24</v>
      </c>
      <c r="X517" s="112" t="s">
        <v>104</v>
      </c>
      <c r="Y517" s="112" t="s">
        <v>1925</v>
      </c>
      <c r="Z517" s="113" t="s">
        <v>1926</v>
      </c>
      <c r="AA517" s="109" t="s">
        <v>1927</v>
      </c>
      <c r="AB517" s="109" t="s">
        <v>1929</v>
      </c>
      <c r="AC517" s="109" t="s">
        <v>127</v>
      </c>
      <c r="AD517" s="112" t="s">
        <v>1930</v>
      </c>
      <c r="AE517" s="185" t="s">
        <v>1931</v>
      </c>
      <c r="AF517" s="112" t="s">
        <v>1932</v>
      </c>
      <c r="AG517" s="112" t="s">
        <v>1277</v>
      </c>
      <c r="AH517" s="112" t="s">
        <v>1277</v>
      </c>
      <c r="AI517" s="186" t="s">
        <v>22</v>
      </c>
      <c r="AJ517" s="112" t="s">
        <v>27</v>
      </c>
      <c r="AK517" s="112" t="s">
        <v>105</v>
      </c>
      <c r="AL517" s="112">
        <v>1</v>
      </c>
      <c r="AM517" s="109" t="s">
        <v>427</v>
      </c>
      <c r="AN517" s="109" t="s">
        <v>44</v>
      </c>
      <c r="AO517" s="170" t="s">
        <v>78</v>
      </c>
      <c r="AP517" s="170" t="s">
        <v>949</v>
      </c>
      <c r="AQ517" s="109" t="s">
        <v>23</v>
      </c>
      <c r="AR517" s="109" t="s">
        <v>23</v>
      </c>
      <c r="AS517" s="109" t="s">
        <v>1933</v>
      </c>
      <c r="AT517" s="170" t="s">
        <v>62</v>
      </c>
      <c r="AU517" s="86" t="s">
        <v>1935</v>
      </c>
      <c r="AV517" s="109" t="str">
        <f t="shared" ref="AV517:AV520" si="712">MID(LEFT(AU517,FIND(" (",AU517)-1),FIND("/",AU517)+1,LEN(AU517))</f>
        <v>114</v>
      </c>
      <c r="AW517" s="189" t="str">
        <f t="shared" ref="AW517:AW520" si="713">MID(LEFT(AU517,FIND("%",AU517)-1),FIND("(",AU517)+1,LEN(AU517))</f>
        <v>15</v>
      </c>
      <c r="AX517" s="109" t="s">
        <v>22</v>
      </c>
      <c r="AY517" s="112" t="s">
        <v>22</v>
      </c>
      <c r="AZ517" s="112" t="s">
        <v>22</v>
      </c>
      <c r="BA517" s="112" t="s">
        <v>22</v>
      </c>
      <c r="BB517" s="112" t="s">
        <v>22</v>
      </c>
      <c r="BC517" s="109">
        <v>114</v>
      </c>
      <c r="BD517" s="58" t="s">
        <v>1936</v>
      </c>
      <c r="BE517" s="109" t="str">
        <f t="shared" ref="BE517:BE518" si="714">LEFT(BD517,FIND(" ", BD517)-1)</f>
        <v>30.55</v>
      </c>
      <c r="BF517" s="109" t="str">
        <f t="shared" ref="BF517:BF518" si="715">MID(LEFT(BD517,FIND("–",BD517)-1),FIND("(",BD517)+1,LEN(BD517))</f>
        <v>20.18</v>
      </c>
      <c r="BG517" s="109" t="str">
        <f t="shared" ref="BG517:BG518" si="716">MID(LEFT(BD517,FIND(")",BD517)-1),FIND("–",BD517)+1,LEN(BD517))</f>
        <v>46.26</v>
      </c>
      <c r="BH517" s="109" t="s">
        <v>22</v>
      </c>
      <c r="BI517" s="25" t="s">
        <v>346</v>
      </c>
      <c r="BJ517" s="112" t="s">
        <v>26</v>
      </c>
      <c r="BK517" s="112" t="s">
        <v>22</v>
      </c>
      <c r="BL517" s="112" t="s">
        <v>22</v>
      </c>
      <c r="BM517" s="112" t="s">
        <v>22</v>
      </c>
      <c r="BN517" s="112" t="s">
        <v>22</v>
      </c>
      <c r="BO517" s="112" t="s">
        <v>22</v>
      </c>
      <c r="BP517" s="112" t="s">
        <v>22</v>
      </c>
      <c r="BQ517" s="112" t="s">
        <v>22</v>
      </c>
      <c r="BR517" s="112" t="s">
        <v>22</v>
      </c>
      <c r="BS517" s="112" t="s">
        <v>22</v>
      </c>
      <c r="BT517" s="112" t="s">
        <v>22</v>
      </c>
      <c r="BU517" s="112" t="s">
        <v>22</v>
      </c>
      <c r="BV517" s="112" t="s">
        <v>22</v>
      </c>
      <c r="BW517" s="112" t="s">
        <v>22</v>
      </c>
      <c r="BX517" s="112" t="s">
        <v>22</v>
      </c>
      <c r="BY517" s="112" t="s">
        <v>22</v>
      </c>
      <c r="BZ517" s="112" t="s">
        <v>22</v>
      </c>
      <c r="CA517" s="112" t="s">
        <v>22</v>
      </c>
      <c r="CB517" s="112" t="s">
        <v>22</v>
      </c>
      <c r="CC517" s="112" t="s">
        <v>22</v>
      </c>
      <c r="CD517" s="175" t="s">
        <v>1334</v>
      </c>
      <c r="CE517" s="112" t="s">
        <v>1943</v>
      </c>
      <c r="CF517" s="112" t="s">
        <v>1944</v>
      </c>
      <c r="CG517" s="112">
        <v>11</v>
      </c>
      <c r="CH517" s="155" t="s">
        <v>1288</v>
      </c>
      <c r="CI517" s="191" t="s">
        <v>1986</v>
      </c>
      <c r="CJ517" s="112">
        <v>1</v>
      </c>
      <c r="CK517" s="112" t="s">
        <v>1985</v>
      </c>
      <c r="CL517" s="94" t="s">
        <v>1437</v>
      </c>
      <c r="CM517" s="94" t="s">
        <v>1365</v>
      </c>
      <c r="CN517" s="94" t="s">
        <v>1365</v>
      </c>
      <c r="CO517" s="167">
        <f>14964+4902</f>
        <v>19866</v>
      </c>
      <c r="CP517" s="112">
        <v>78</v>
      </c>
      <c r="CQ517" s="112" t="s">
        <v>1960</v>
      </c>
      <c r="CR517" s="112" t="s">
        <v>1962</v>
      </c>
      <c r="CS517" s="112" t="s">
        <v>1961</v>
      </c>
      <c r="CT517" s="102" t="str">
        <f t="shared" ref="CT517:CT523" si="717">LEFT(CS517,FIND(" ", CS517)-1)</f>
        <v>91.6</v>
      </c>
      <c r="CU517" s="102" t="str">
        <f t="shared" ref="CU517" si="718">MID(LEFT(CS517,FIND("–",CS517)-1),FIND("(",CS517)+1,LEN(CS517))</f>
        <v>85.6</v>
      </c>
      <c r="CV517" s="153" t="str">
        <f t="shared" ref="CV517:CV523" si="719">MID(LEFT(CS517,FIND(")",CS517)-1),FIND("–",CS517)+1,LEN(CS517))</f>
        <v>95.2</v>
      </c>
      <c r="CW517" s="112" t="s">
        <v>1982</v>
      </c>
      <c r="CX517" s="94" t="s">
        <v>1983</v>
      </c>
      <c r="CY517" s="112" t="s">
        <v>1359</v>
      </c>
      <c r="CZ517" s="113" t="s">
        <v>1262</v>
      </c>
      <c r="DA517" s="112" t="s">
        <v>68</v>
      </c>
    </row>
    <row r="518" spans="1:105" s="109" customFormat="1" ht="16" customHeight="1">
      <c r="A518" s="109" t="s">
        <v>1918</v>
      </c>
      <c r="H518" s="166"/>
      <c r="K518" s="171"/>
      <c r="L518" s="110"/>
      <c r="N518" s="131"/>
      <c r="Z518" s="110"/>
      <c r="AE518" s="169"/>
      <c r="AI518" s="110"/>
      <c r="AJ518" s="160" t="s">
        <v>27</v>
      </c>
      <c r="AK518" s="109" t="s">
        <v>20</v>
      </c>
      <c r="AL518" s="109">
        <v>2</v>
      </c>
      <c r="AM518" s="109" t="s">
        <v>427</v>
      </c>
      <c r="AN518" s="109" t="s">
        <v>44</v>
      </c>
      <c r="AO518" s="170" t="s">
        <v>78</v>
      </c>
      <c r="AP518" s="170" t="s">
        <v>949</v>
      </c>
      <c r="AQ518" s="109" t="s">
        <v>23</v>
      </c>
      <c r="AR518" s="109" t="s">
        <v>23</v>
      </c>
      <c r="AS518" s="109" t="s">
        <v>1933</v>
      </c>
      <c r="AT518" s="170" t="s">
        <v>62</v>
      </c>
      <c r="AU518" s="86" t="s">
        <v>1934</v>
      </c>
      <c r="AV518" s="109" t="str">
        <f t="shared" ref="AV518" si="720">MID(LEFT(AU518,FIND(" (",AU518)-1),FIND("/",AU518)+1,LEN(AU518))</f>
        <v>342</v>
      </c>
      <c r="AW518" s="189" t="str">
        <f t="shared" ref="AW518" si="721">MID(LEFT(AU518,FIND("%",AU518)-1),FIND("(",AU518)+1,LEN(AU518))</f>
        <v>98</v>
      </c>
      <c r="AX518" s="109" t="s">
        <v>22</v>
      </c>
      <c r="AY518" s="109" t="s">
        <v>22</v>
      </c>
      <c r="AZ518" s="109" t="s">
        <v>22</v>
      </c>
      <c r="BA518" s="109" t="s">
        <v>22</v>
      </c>
      <c r="BB518" s="109" t="s">
        <v>22</v>
      </c>
      <c r="BC518" s="109">
        <v>342</v>
      </c>
      <c r="BD518" s="58" t="s">
        <v>1937</v>
      </c>
      <c r="BE518" s="109" t="str">
        <f t="shared" si="714"/>
        <v>8,996</v>
      </c>
      <c r="BF518" s="109" t="str">
        <f t="shared" si="715"/>
        <v>7,610</v>
      </c>
      <c r="BG518" s="109" t="str">
        <f t="shared" si="716"/>
        <v>10,635</v>
      </c>
      <c r="BH518" s="109" t="s">
        <v>22</v>
      </c>
      <c r="BI518" s="110" t="s">
        <v>22</v>
      </c>
      <c r="CD518" s="160" t="s">
        <v>1336</v>
      </c>
      <c r="CE518" s="109" t="s">
        <v>1949</v>
      </c>
      <c r="CF518" s="109" t="s">
        <v>1945</v>
      </c>
      <c r="CG518" s="109">
        <v>26</v>
      </c>
      <c r="CH518" s="155" t="s">
        <v>1288</v>
      </c>
      <c r="CJ518" s="109">
        <v>2</v>
      </c>
      <c r="CL518" s="11" t="s">
        <v>1955</v>
      </c>
      <c r="CM518" s="11" t="s">
        <v>1365</v>
      </c>
      <c r="CN518" s="11" t="s">
        <v>1439</v>
      </c>
      <c r="CO518" s="187">
        <f>1596+521</f>
        <v>2117</v>
      </c>
      <c r="CP518" s="109">
        <v>5</v>
      </c>
      <c r="CQ518" s="109" t="s">
        <v>1968</v>
      </c>
      <c r="CR518" s="109" t="s">
        <v>1967</v>
      </c>
      <c r="CS518" s="109" t="s">
        <v>1973</v>
      </c>
      <c r="CT518" s="58" t="str">
        <f t="shared" si="717"/>
        <v>91.9</v>
      </c>
      <c r="CU518" s="58" t="str">
        <f t="shared" ref="CU518:CU523" si="722">MID(LEFT(CS518,FIND("–",CS518)-1),FIND("(",CS518)+1,LEN(CS518))</f>
        <v>51.2</v>
      </c>
      <c r="CV518" s="152" t="str">
        <f>MID(LEFT(CS518,FIND(")",CS518)-1),FIND("–",CS518)+1,LEN(CS518))</f>
        <v>99.3</v>
      </c>
      <c r="CW518" s="160" t="s">
        <v>1984</v>
      </c>
      <c r="CX518" s="151" t="s">
        <v>1987</v>
      </c>
      <c r="CZ518" s="110"/>
    </row>
    <row r="519" spans="1:105" s="109" customFormat="1" ht="16" customHeight="1">
      <c r="A519" s="109" t="s">
        <v>1918</v>
      </c>
      <c r="H519" s="166"/>
      <c r="K519" s="171"/>
      <c r="L519" s="110"/>
      <c r="N519" s="131"/>
      <c r="Z519" s="110"/>
      <c r="AE519" s="169"/>
      <c r="AI519" s="110"/>
      <c r="AJ519" s="160" t="s">
        <v>27</v>
      </c>
      <c r="AK519" s="109" t="s">
        <v>105</v>
      </c>
      <c r="AL519" s="109">
        <v>1</v>
      </c>
      <c r="AM519" s="170" t="s">
        <v>344</v>
      </c>
      <c r="AN519" s="109" t="s">
        <v>1941</v>
      </c>
      <c r="AO519" s="170" t="s">
        <v>78</v>
      </c>
      <c r="AP519" s="170" t="s">
        <v>949</v>
      </c>
      <c r="AQ519" s="109" t="s">
        <v>23</v>
      </c>
      <c r="AR519" s="109" t="s">
        <v>23</v>
      </c>
      <c r="AS519" s="109" t="s">
        <v>1933</v>
      </c>
      <c r="AT519" s="170" t="s">
        <v>62</v>
      </c>
      <c r="AU519" s="86" t="s">
        <v>1938</v>
      </c>
      <c r="AV519" s="109" t="str">
        <f t="shared" si="712"/>
        <v>28</v>
      </c>
      <c r="AW519" s="189" t="str">
        <f t="shared" si="713"/>
        <v>7</v>
      </c>
      <c r="AX519" s="109" t="s">
        <v>22</v>
      </c>
      <c r="AY519" s="109" t="s">
        <v>22</v>
      </c>
      <c r="AZ519" s="109" t="s">
        <v>22</v>
      </c>
      <c r="BA519" s="109" t="s">
        <v>22</v>
      </c>
      <c r="BB519" s="109" t="s">
        <v>22</v>
      </c>
      <c r="BC519" s="109">
        <v>28</v>
      </c>
      <c r="BD519" s="58" t="s">
        <v>1990</v>
      </c>
      <c r="BE519" s="109" t="str">
        <f>LEFT(BD519,FIND(" ", BD519)-1)</f>
        <v>1.6</v>
      </c>
      <c r="BF519" s="109" t="str">
        <f>MID(LEFT(BD519,FIND("–",BD519)-1),FIND("(",BD519)+1,LEN(BD519))</f>
        <v>1.1</v>
      </c>
      <c r="BG519" s="109" t="str">
        <f>MID(LEFT(BD519,FIND(")",BD519)-1),FIND("–",BD519)+1,LEN(BD519))</f>
        <v>2.2</v>
      </c>
      <c r="BH519" s="109" t="s">
        <v>22</v>
      </c>
      <c r="BI519" s="110" t="s">
        <v>22</v>
      </c>
      <c r="CD519" s="160" t="s">
        <v>1278</v>
      </c>
      <c r="CE519" s="109" t="s">
        <v>1950</v>
      </c>
      <c r="CF519" s="109" t="s">
        <v>1946</v>
      </c>
      <c r="CG519" s="109">
        <v>29</v>
      </c>
      <c r="CH519" s="155" t="s">
        <v>1288</v>
      </c>
      <c r="CJ519" s="109">
        <v>3</v>
      </c>
      <c r="CL519" s="11" t="s">
        <v>1956</v>
      </c>
      <c r="CM519" s="11" t="s">
        <v>1365</v>
      </c>
      <c r="CN519" s="11" t="s">
        <v>1439</v>
      </c>
      <c r="CO519" s="187">
        <f>3848+1259</f>
        <v>5107</v>
      </c>
      <c r="CP519" s="109">
        <v>17</v>
      </c>
      <c r="CQ519" s="109" t="s">
        <v>1969</v>
      </c>
      <c r="CR519" s="109" t="s">
        <v>1963</v>
      </c>
      <c r="CS519" s="109" t="s">
        <v>1977</v>
      </c>
      <c r="CT519" s="58" t="str">
        <f t="shared" si="717"/>
        <v>90.0</v>
      </c>
      <c r="CU519" s="58" t="str">
        <f t="shared" si="722"/>
        <v>71.1</v>
      </c>
      <c r="CV519" s="152" t="str">
        <f>MID(LEFT(CS519,FIND(")",CS519)-1),FIND("–",CS519)+1,LEN(CS519))</f>
        <v>96.5</v>
      </c>
      <c r="CX519" s="151" t="s">
        <v>1988</v>
      </c>
      <c r="CZ519" s="110"/>
    </row>
    <row r="520" spans="1:105" s="109" customFormat="1">
      <c r="A520" s="109" t="s">
        <v>1918</v>
      </c>
      <c r="H520" s="166"/>
      <c r="K520" s="171"/>
      <c r="L520" s="110"/>
      <c r="N520" s="131"/>
      <c r="Z520" s="110"/>
      <c r="AE520" s="110"/>
      <c r="AI520" s="110"/>
      <c r="AJ520" s="109" t="s">
        <v>27</v>
      </c>
      <c r="AK520" s="109" t="s">
        <v>20</v>
      </c>
      <c r="AL520" s="109">
        <v>2</v>
      </c>
      <c r="AM520" s="170" t="s">
        <v>344</v>
      </c>
      <c r="AN520" s="109" t="s">
        <v>1941</v>
      </c>
      <c r="AO520" s="170" t="s">
        <v>78</v>
      </c>
      <c r="AP520" s="170" t="s">
        <v>949</v>
      </c>
      <c r="AQ520" s="109" t="s">
        <v>23</v>
      </c>
      <c r="AR520" s="109" t="s">
        <v>23</v>
      </c>
      <c r="AS520" s="109" t="s">
        <v>1933</v>
      </c>
      <c r="AT520" s="170" t="s">
        <v>62</v>
      </c>
      <c r="AU520" s="86" t="s">
        <v>1939</v>
      </c>
      <c r="AV520" s="109" t="str">
        <f t="shared" si="712"/>
        <v>72</v>
      </c>
      <c r="AW520" s="189" t="str">
        <f t="shared" si="713"/>
        <v>96</v>
      </c>
      <c r="AX520" s="109" t="s">
        <v>22</v>
      </c>
      <c r="AY520" s="109" t="s">
        <v>22</v>
      </c>
      <c r="AZ520" s="109" t="s">
        <v>22</v>
      </c>
      <c r="BA520" s="109" t="s">
        <v>22</v>
      </c>
      <c r="BB520" s="109" t="s">
        <v>22</v>
      </c>
      <c r="BC520" s="109">
        <v>72</v>
      </c>
      <c r="BD520" s="58" t="s">
        <v>1989</v>
      </c>
      <c r="BE520" s="109" t="str">
        <f>LEFT(BD520,FIND(" ", BD520)-1)</f>
        <v>44.5</v>
      </c>
      <c r="BF520" s="109" t="str">
        <f>MID(LEFT(BD520,FIND("–",BD520)-1),FIND("(",BD520)+1,LEN(BD520))</f>
        <v>31.8</v>
      </c>
      <c r="BG520" s="109" t="str">
        <f>MID(LEFT(BD520,FIND(")",BD520)-1),FIND("–",BD520)+1,LEN(BD520))</f>
        <v>62.2</v>
      </c>
      <c r="BH520" s="109" t="s">
        <v>22</v>
      </c>
      <c r="BI520" s="110" t="s">
        <v>22</v>
      </c>
      <c r="CD520" s="160" t="s">
        <v>1951</v>
      </c>
      <c r="CE520" s="109" t="s">
        <v>1952</v>
      </c>
      <c r="CF520" s="109" t="s">
        <v>1947</v>
      </c>
      <c r="CG520" s="109">
        <v>23</v>
      </c>
      <c r="CH520" s="155" t="s">
        <v>1288</v>
      </c>
      <c r="CJ520" s="109">
        <v>4</v>
      </c>
      <c r="CL520" s="11" t="s">
        <v>1957</v>
      </c>
      <c r="CM520" s="11" t="s">
        <v>1365</v>
      </c>
      <c r="CN520" s="11" t="s">
        <v>1439</v>
      </c>
      <c r="CO520" s="187">
        <f>3510+1146</f>
        <v>4656</v>
      </c>
      <c r="CP520" s="109">
        <v>19</v>
      </c>
      <c r="CQ520" s="109" t="s">
        <v>1970</v>
      </c>
      <c r="CR520" s="109" t="s">
        <v>1964</v>
      </c>
      <c r="CS520" s="109" t="s">
        <v>1974</v>
      </c>
      <c r="CT520" s="58" t="str">
        <f t="shared" si="717"/>
        <v>91.3</v>
      </c>
      <c r="CU520" s="58" t="str">
        <f t="shared" si="722"/>
        <v>73.7</v>
      </c>
      <c r="CV520" s="152" t="str">
        <f>MID(LEFT(CS520,FIND(")",CS520)-1),FIND("–",CS520)+1,LEN(CS520))</f>
        <v>96.9</v>
      </c>
      <c r="CX520" s="109" t="s">
        <v>1991</v>
      </c>
      <c r="CZ520" s="110"/>
    </row>
    <row r="521" spans="1:105" s="109" customFormat="1">
      <c r="A521" s="109" t="s">
        <v>1918</v>
      </c>
      <c r="K521" s="171"/>
      <c r="L521" s="110"/>
      <c r="N521" s="131"/>
      <c r="Z521" s="110"/>
      <c r="AE521" s="169"/>
      <c r="AI521" s="110"/>
      <c r="AJ521" s="109" t="s">
        <v>60</v>
      </c>
      <c r="AK521" s="109" t="s">
        <v>105</v>
      </c>
      <c r="AL521" s="109">
        <v>1</v>
      </c>
      <c r="AM521" s="109" t="s">
        <v>1993</v>
      </c>
      <c r="AN521" s="109" t="s">
        <v>1992</v>
      </c>
      <c r="AO521" s="109" t="s">
        <v>1940</v>
      </c>
      <c r="AP521" s="109" t="s">
        <v>1940</v>
      </c>
      <c r="AQ521" s="109" t="s">
        <v>23</v>
      </c>
      <c r="AR521" s="109" t="s">
        <v>23</v>
      </c>
      <c r="AS521" s="109" t="s">
        <v>1933</v>
      </c>
      <c r="AT521" s="109" t="s">
        <v>22</v>
      </c>
      <c r="AU521" s="109" t="s">
        <v>22</v>
      </c>
      <c r="AV521" s="109" t="s">
        <v>22</v>
      </c>
      <c r="AW521" s="109" t="s">
        <v>22</v>
      </c>
      <c r="AX521" s="109">
        <v>14</v>
      </c>
      <c r="AY521" s="58" t="s">
        <v>1996</v>
      </c>
      <c r="AZ521" s="109" t="str">
        <f>LEFT(AY521,FIND(" ", AY521)-1)</f>
        <v>0.55</v>
      </c>
      <c r="BA521" s="109" t="str">
        <f>MID(LEFT(AY521,FIND("–",AY521)-1),FIND("(",AY521)+1,LEN(AY521))</f>
        <v>0.19</v>
      </c>
      <c r="BB521" s="109" t="str">
        <f>MID(LEFT(AY521,FIND(")",AY521)-1),FIND("–",AY521)+1,LEN(AY521))</f>
        <v>0.67</v>
      </c>
      <c r="BC521" s="109">
        <v>14</v>
      </c>
      <c r="BD521" s="58" t="s">
        <v>1995</v>
      </c>
      <c r="BE521" s="109" t="str">
        <f>LEFT(BD521,FIND(" ", BD521)-1)</f>
        <v>0.41</v>
      </c>
      <c r="BF521" s="109" t="str">
        <f>MID(LEFT(BD521,FIND("–",BD521)-1),FIND("(",BD521)+1,LEN(BD521))</f>
        <v>0.12</v>
      </c>
      <c r="BG521" s="109" t="str">
        <f>MID(LEFT(BD521,FIND(")",BD521)-1),FIND("–",BD521)+1,LEN(BD521))</f>
        <v>0.86</v>
      </c>
      <c r="BH521" s="109">
        <v>100</v>
      </c>
      <c r="BI521" s="110" t="s">
        <v>22</v>
      </c>
      <c r="CD521" s="160" t="s">
        <v>1953</v>
      </c>
      <c r="CE521" s="187" t="s">
        <v>1954</v>
      </c>
      <c r="CF521" s="109" t="s">
        <v>1948</v>
      </c>
      <c r="CG521" s="109">
        <v>11</v>
      </c>
      <c r="CH521" s="155" t="s">
        <v>1288</v>
      </c>
      <c r="CI521" s="190"/>
      <c r="CJ521" s="109">
        <v>5</v>
      </c>
      <c r="CL521" s="11" t="s">
        <v>1958</v>
      </c>
      <c r="CM521" s="11" t="s">
        <v>1365</v>
      </c>
      <c r="CN521" s="11" t="s">
        <v>1439</v>
      </c>
      <c r="CO521" s="187">
        <f>1611+533</f>
        <v>2144</v>
      </c>
      <c r="CP521" s="187">
        <v>27</v>
      </c>
      <c r="CQ521" s="187" t="s">
        <v>1971</v>
      </c>
      <c r="CR521" s="187" t="s">
        <v>1965</v>
      </c>
      <c r="CS521" s="109" t="s">
        <v>1975</v>
      </c>
      <c r="CT521" s="58" t="str">
        <f t="shared" si="717"/>
        <v>92.7</v>
      </c>
      <c r="CU521" s="58" t="str">
        <f t="shared" si="722"/>
        <v>81.1</v>
      </c>
      <c r="CV521" s="152" t="str">
        <f>MID(LEFT(CS521,FIND(")",CS521)-1),FIND("–",CS521)+1,LEN(CS521))</f>
        <v>97.0</v>
      </c>
      <c r="CZ521" s="110"/>
    </row>
    <row r="522" spans="1:105" s="109" customFormat="1">
      <c r="A522" s="109" t="s">
        <v>1918</v>
      </c>
      <c r="K522" s="171"/>
      <c r="L522" s="110"/>
      <c r="N522" s="131"/>
      <c r="Z522" s="110"/>
      <c r="AE522" s="169"/>
      <c r="AI522" s="110"/>
      <c r="AJ522" s="109" t="s">
        <v>60</v>
      </c>
      <c r="AK522" s="109" t="s">
        <v>20</v>
      </c>
      <c r="AL522" s="109">
        <v>2</v>
      </c>
      <c r="AM522" s="109" t="s">
        <v>1993</v>
      </c>
      <c r="AN522" s="109" t="s">
        <v>1992</v>
      </c>
      <c r="AO522" s="109" t="s">
        <v>1940</v>
      </c>
      <c r="AP522" s="109" t="s">
        <v>1940</v>
      </c>
      <c r="AQ522" s="109" t="s">
        <v>23</v>
      </c>
      <c r="AR522" s="109" t="s">
        <v>23</v>
      </c>
      <c r="AS522" s="109" t="s">
        <v>1933</v>
      </c>
      <c r="AT522" s="109" t="s">
        <v>22</v>
      </c>
      <c r="AU522" s="109" t="s">
        <v>22</v>
      </c>
      <c r="AV522" s="109" t="s">
        <v>22</v>
      </c>
      <c r="AW522" s="109" t="s">
        <v>22</v>
      </c>
      <c r="AX522" s="109">
        <v>44</v>
      </c>
      <c r="AY522" s="58" t="s">
        <v>1997</v>
      </c>
      <c r="AZ522" s="109" t="str">
        <f>LEFT(AY522,FIND(" ", AY522)-1)</f>
        <v>0.44</v>
      </c>
      <c r="BA522" s="109" t="str">
        <f>MID(LEFT(AY522,FIND("–",AY522)-1),FIND("(",AY522)+1,LEN(AY522))</f>
        <v>0.25</v>
      </c>
      <c r="BB522" s="109" t="str">
        <f>MID(LEFT(AY522,FIND(")",AY522)-1),FIND("–",AY522)+1,LEN(AY522))</f>
        <v>0.65</v>
      </c>
      <c r="BC522" s="109">
        <v>44</v>
      </c>
      <c r="BD522" s="58" t="s">
        <v>1994</v>
      </c>
      <c r="BE522" s="109" t="str">
        <f>LEFT(BD522,FIND(" ", BD522)-1)</f>
        <v>32.77</v>
      </c>
      <c r="BF522" s="109" t="str">
        <f>MID(LEFT(BD522,FIND("–",BD522)-1),FIND("(",BD522)+1,LEN(BD522))</f>
        <v>13.94</v>
      </c>
      <c r="BG522" s="109" t="str">
        <f>MID(LEFT(BD522,FIND(")",BD522)-1),FIND("–",BD522)+1,LEN(BD522))</f>
        <v>50.76</v>
      </c>
      <c r="BH522" s="109">
        <v>100</v>
      </c>
      <c r="BI522" s="110" t="s">
        <v>22</v>
      </c>
      <c r="CD522" s="160"/>
      <c r="CF522" s="109" t="s">
        <v>1368</v>
      </c>
      <c r="CG522" s="109">
        <v>99</v>
      </c>
      <c r="CH522" s="155" t="s">
        <v>1288</v>
      </c>
      <c r="CI522" s="187"/>
      <c r="CJ522" s="109">
        <v>6</v>
      </c>
      <c r="CL522" s="11" t="s">
        <v>1959</v>
      </c>
      <c r="CM522" s="11" t="s">
        <v>1365</v>
      </c>
      <c r="CN522" s="11" t="s">
        <v>1439</v>
      </c>
      <c r="CO522" s="187">
        <v>2247</v>
      </c>
      <c r="CP522" s="109">
        <v>10</v>
      </c>
      <c r="CQ522" s="109" t="s">
        <v>1972</v>
      </c>
      <c r="CR522" s="109" t="s">
        <v>1966</v>
      </c>
      <c r="CS522" s="109" t="s">
        <v>1976</v>
      </c>
      <c r="CT522" s="58" t="str">
        <f t="shared" si="717"/>
        <v>91.8</v>
      </c>
      <c r="CU522" s="58" t="str">
        <f t="shared" si="722"/>
        <v>67.1</v>
      </c>
      <c r="CV522" s="152" t="str">
        <f>MID(LEFT(CS522,FIND(")",CS522)-1),FIND("–",CS522)+1,LEN(CS522))</f>
        <v>98.3</v>
      </c>
      <c r="CZ522" s="110"/>
    </row>
    <row r="523" spans="1:105" s="109" customFormat="1">
      <c r="A523" s="109" t="s">
        <v>1918</v>
      </c>
      <c r="K523" s="171"/>
      <c r="L523" s="110"/>
      <c r="N523" s="131"/>
      <c r="Z523" s="110"/>
      <c r="AE523" s="169"/>
      <c r="AI523" s="110"/>
      <c r="AO523" s="170"/>
      <c r="AP523" s="170"/>
      <c r="AU523" s="172"/>
      <c r="BI523" s="110"/>
      <c r="CD523" s="160"/>
      <c r="CF523" s="109" t="s">
        <v>1370</v>
      </c>
      <c r="CG523" s="187">
        <v>1</v>
      </c>
      <c r="CH523" s="188" t="s">
        <v>1978</v>
      </c>
      <c r="CI523" s="11" t="s">
        <v>1998</v>
      </c>
      <c r="CJ523" s="109">
        <v>7</v>
      </c>
      <c r="CL523" s="11" t="s">
        <v>1437</v>
      </c>
      <c r="CM523" s="21" t="s">
        <v>1999</v>
      </c>
      <c r="CN523" s="21" t="s">
        <v>1295</v>
      </c>
      <c r="CO523" s="187">
        <f>14964+4902</f>
        <v>19866</v>
      </c>
      <c r="CP523" s="109">
        <v>20</v>
      </c>
      <c r="CQ523" s="109" t="s">
        <v>1979</v>
      </c>
      <c r="CR523" s="109" t="s">
        <v>1980</v>
      </c>
      <c r="CS523" s="109" t="s">
        <v>1981</v>
      </c>
      <c r="CT523" s="58" t="str">
        <f t="shared" si="717"/>
        <v>100</v>
      </c>
      <c r="CU523" s="58" t="str">
        <f t="shared" si="722"/>
        <v>94.4</v>
      </c>
      <c r="CV523" s="152" t="str">
        <f t="shared" si="719"/>
        <v>100.0</v>
      </c>
      <c r="CZ523" s="110"/>
    </row>
    <row r="524" spans="1:105" s="44" customFormat="1">
      <c r="L524" s="45"/>
      <c r="N524" s="127"/>
      <c r="Z524" s="64"/>
      <c r="AE524" s="45"/>
      <c r="AI524" s="45"/>
      <c r="AU524" s="85"/>
      <c r="BI524" s="45"/>
      <c r="CD524" s="157"/>
      <c r="CH524" s="157"/>
      <c r="CV524" s="45"/>
      <c r="CZ524" s="45"/>
    </row>
    <row r="525" spans="1:105" s="94" customFormat="1" ht="16" customHeight="1">
      <c r="A525" s="11" t="s">
        <v>1560</v>
      </c>
      <c r="B525" s="11" t="s">
        <v>118</v>
      </c>
      <c r="C525" s="11" t="s">
        <v>2</v>
      </c>
      <c r="D525" s="11" t="s">
        <v>728</v>
      </c>
      <c r="E525" s="11" t="s">
        <v>1264</v>
      </c>
      <c r="F525" s="94" t="s">
        <v>1264</v>
      </c>
      <c r="G525" s="11" t="s">
        <v>1561</v>
      </c>
      <c r="H525" s="16" t="s">
        <v>1562</v>
      </c>
      <c r="I525" s="11" t="s">
        <v>1563</v>
      </c>
      <c r="J525" s="16" t="s">
        <v>1564</v>
      </c>
      <c r="K525" s="11" t="s">
        <v>1565</v>
      </c>
      <c r="L525" s="24">
        <v>44195</v>
      </c>
      <c r="M525" s="11" t="s">
        <v>1382</v>
      </c>
      <c r="N525" s="126">
        <v>44039</v>
      </c>
      <c r="O525" s="94" t="s">
        <v>24</v>
      </c>
      <c r="P525" s="94" t="s">
        <v>24</v>
      </c>
      <c r="Q525" s="94" t="s">
        <v>2035</v>
      </c>
      <c r="R525" s="94" t="s">
        <v>45</v>
      </c>
      <c r="S525" s="94" t="s">
        <v>1687</v>
      </c>
      <c r="T525" s="94" t="s">
        <v>23</v>
      </c>
      <c r="U525" s="94" t="s">
        <v>24</v>
      </c>
      <c r="V525" s="121" t="s">
        <v>1566</v>
      </c>
      <c r="W525" s="94" t="s">
        <v>24</v>
      </c>
      <c r="X525" s="94" t="s">
        <v>104</v>
      </c>
      <c r="Y525" s="94" t="s">
        <v>1567</v>
      </c>
      <c r="Z525" s="98" t="s">
        <v>1575</v>
      </c>
      <c r="AA525" s="11" t="s">
        <v>3</v>
      </c>
      <c r="AB525" s="11" t="s">
        <v>568</v>
      </c>
      <c r="AC525" s="94" t="s">
        <v>127</v>
      </c>
      <c r="AD525" s="94" t="s">
        <v>1568</v>
      </c>
      <c r="AE525" s="99" t="s">
        <v>1644</v>
      </c>
      <c r="AF525" s="94" t="s">
        <v>1571</v>
      </c>
      <c r="AG525" s="11" t="s">
        <v>1005</v>
      </c>
      <c r="AH525" s="11" t="s">
        <v>1572</v>
      </c>
      <c r="AI525" s="119" t="s">
        <v>22</v>
      </c>
      <c r="AJ525" s="94" t="s">
        <v>27</v>
      </c>
      <c r="AK525" s="94" t="s">
        <v>22</v>
      </c>
      <c r="AL525" s="94" t="s">
        <v>22</v>
      </c>
      <c r="AM525" s="94" t="s">
        <v>26</v>
      </c>
      <c r="AN525" s="94" t="s">
        <v>22</v>
      </c>
      <c r="AO525" s="94" t="s">
        <v>22</v>
      </c>
      <c r="AP525" s="94" t="s">
        <v>22</v>
      </c>
      <c r="AQ525" s="94" t="s">
        <v>23</v>
      </c>
      <c r="AR525" s="94" t="s">
        <v>23</v>
      </c>
      <c r="AS525" s="94" t="s">
        <v>22</v>
      </c>
      <c r="AT525" s="94" t="s">
        <v>22</v>
      </c>
      <c r="AU525" s="106" t="s">
        <v>22</v>
      </c>
      <c r="AV525" s="94" t="s">
        <v>22</v>
      </c>
      <c r="AW525" s="94" t="s">
        <v>22</v>
      </c>
      <c r="AX525" s="94" t="s">
        <v>22</v>
      </c>
      <c r="AY525" s="94" t="s">
        <v>22</v>
      </c>
      <c r="AZ525" s="94" t="s">
        <v>22</v>
      </c>
      <c r="BA525" s="94" t="s">
        <v>22</v>
      </c>
      <c r="BB525" s="94" t="s">
        <v>22</v>
      </c>
      <c r="BC525" s="94" t="s">
        <v>22</v>
      </c>
      <c r="BD525" s="94" t="s">
        <v>22</v>
      </c>
      <c r="BE525" s="94" t="s">
        <v>22</v>
      </c>
      <c r="BF525" s="94" t="s">
        <v>22</v>
      </c>
      <c r="BG525" s="94" t="s">
        <v>22</v>
      </c>
      <c r="BH525" s="94" t="s">
        <v>22</v>
      </c>
      <c r="BI525" s="98" t="s">
        <v>22</v>
      </c>
      <c r="BJ525" s="94" t="s">
        <v>26</v>
      </c>
      <c r="BK525" s="94" t="s">
        <v>22</v>
      </c>
      <c r="BL525" s="94" t="s">
        <v>22</v>
      </c>
      <c r="BM525" s="94" t="s">
        <v>22</v>
      </c>
      <c r="BN525" s="94" t="s">
        <v>22</v>
      </c>
      <c r="BO525" s="94" t="s">
        <v>22</v>
      </c>
      <c r="BP525" s="94" t="s">
        <v>22</v>
      </c>
      <c r="BQ525" s="94" t="s">
        <v>22</v>
      </c>
      <c r="BR525" s="94" t="s">
        <v>22</v>
      </c>
      <c r="BS525" s="94" t="s">
        <v>22</v>
      </c>
      <c r="BT525" s="94" t="s">
        <v>22</v>
      </c>
      <c r="BU525" s="94" t="s">
        <v>22</v>
      </c>
      <c r="BV525" s="94" t="s">
        <v>22</v>
      </c>
      <c r="BW525" s="94" t="s">
        <v>22</v>
      </c>
      <c r="BX525" s="94" t="s">
        <v>22</v>
      </c>
      <c r="BY525" s="94" t="s">
        <v>22</v>
      </c>
      <c r="BZ525" s="94" t="s">
        <v>22</v>
      </c>
      <c r="CA525" s="94" t="s">
        <v>22</v>
      </c>
      <c r="CB525" s="94" t="s">
        <v>22</v>
      </c>
      <c r="CC525" s="94" t="s">
        <v>22</v>
      </c>
      <c r="CD525" s="103" t="s">
        <v>1334</v>
      </c>
      <c r="CE525" s="94" t="s">
        <v>1573</v>
      </c>
      <c r="CF525" s="94" t="s">
        <v>1621</v>
      </c>
      <c r="CG525" s="94">
        <v>75</v>
      </c>
      <c r="CH525" s="103" t="s">
        <v>1617</v>
      </c>
      <c r="CI525" s="94" t="s">
        <v>1615</v>
      </c>
      <c r="CJ525" s="94">
        <v>1</v>
      </c>
      <c r="CK525" s="94" t="s">
        <v>1620</v>
      </c>
      <c r="CL525" s="94" t="s">
        <v>1437</v>
      </c>
      <c r="CM525" s="94" t="s">
        <v>1617</v>
      </c>
      <c r="CN525" s="94" t="s">
        <v>1617</v>
      </c>
      <c r="CO525" s="121">
        <v>28207</v>
      </c>
      <c r="CP525" s="94">
        <v>196</v>
      </c>
      <c r="CQ525" s="94" t="s">
        <v>1594</v>
      </c>
      <c r="CR525" s="94" t="s">
        <v>1586</v>
      </c>
      <c r="CS525" s="94" t="s">
        <v>1587</v>
      </c>
      <c r="CT525" s="102" t="str">
        <f>LEFT(CS525,FIND(" ", CS525)-1)</f>
        <v>94.1</v>
      </c>
      <c r="CU525" s="102" t="str">
        <f t="shared" ref="CU525:CU527" si="723">MID(LEFT(CS525,FIND("–",CS525)-1),FIND("(",CS525)+1,LEN(CS525))</f>
        <v>89.3</v>
      </c>
      <c r="CV525" s="153" t="str">
        <f t="shared" ref="CV525:CV532" si="724">MID(LEFT(CS525,FIND(")",CS525)-1),FIND("–",CS525)+1,LEN(CS525))</f>
        <v>96.8</v>
      </c>
      <c r="CW525" s="97" t="s">
        <v>1619</v>
      </c>
      <c r="CX525" s="94" t="s">
        <v>1614</v>
      </c>
      <c r="CY525" s="94" t="s">
        <v>1627</v>
      </c>
      <c r="CZ525" s="98" t="s">
        <v>1262</v>
      </c>
      <c r="DA525" s="94" t="s">
        <v>68</v>
      </c>
    </row>
    <row r="526" spans="1:105" s="11" customFormat="1" ht="16" customHeight="1">
      <c r="A526" s="11" t="s">
        <v>1560</v>
      </c>
      <c r="K526" s="13"/>
      <c r="L526" s="25"/>
      <c r="N526" s="125"/>
      <c r="Z526" s="25"/>
      <c r="AE526" s="36"/>
      <c r="AI526" s="25"/>
      <c r="AJ526" s="11" t="s">
        <v>60</v>
      </c>
      <c r="AK526" s="11" t="s">
        <v>22</v>
      </c>
      <c r="AL526" s="11" t="s">
        <v>22</v>
      </c>
      <c r="AM526" s="11" t="s">
        <v>26</v>
      </c>
      <c r="AN526" s="11" t="s">
        <v>22</v>
      </c>
      <c r="AO526" s="11" t="s">
        <v>22</v>
      </c>
      <c r="AP526" s="11" t="s">
        <v>22</v>
      </c>
      <c r="AQ526" s="11" t="s">
        <v>23</v>
      </c>
      <c r="AR526" s="11" t="s">
        <v>23</v>
      </c>
      <c r="AS526" s="11" t="s">
        <v>22</v>
      </c>
      <c r="AT526" s="11" t="s">
        <v>22</v>
      </c>
      <c r="AU526" s="84" t="s">
        <v>22</v>
      </c>
      <c r="AV526" s="11" t="s">
        <v>22</v>
      </c>
      <c r="AW526" s="11" t="s">
        <v>22</v>
      </c>
      <c r="AX526" s="11" t="s">
        <v>22</v>
      </c>
      <c r="AY526" s="11" t="s">
        <v>22</v>
      </c>
      <c r="AZ526" s="11" t="s">
        <v>22</v>
      </c>
      <c r="BA526" s="11" t="s">
        <v>22</v>
      </c>
      <c r="BB526" s="11" t="s">
        <v>22</v>
      </c>
      <c r="BC526" s="11" t="s">
        <v>22</v>
      </c>
      <c r="BD526" s="11" t="s">
        <v>22</v>
      </c>
      <c r="BE526" s="11" t="s">
        <v>22</v>
      </c>
      <c r="BF526" s="11" t="s">
        <v>22</v>
      </c>
      <c r="BG526" s="11" t="s">
        <v>22</v>
      </c>
      <c r="BH526" s="11" t="s">
        <v>22</v>
      </c>
      <c r="BI526" s="25" t="s">
        <v>22</v>
      </c>
      <c r="CD526" s="155" t="s">
        <v>1336</v>
      </c>
      <c r="CE526" s="11" t="s">
        <v>1574</v>
      </c>
      <c r="CF526" s="11" t="s">
        <v>1577</v>
      </c>
      <c r="CG526" s="11">
        <v>25</v>
      </c>
      <c r="CH526" s="155" t="s">
        <v>1617</v>
      </c>
      <c r="CJ526" s="11">
        <v>2</v>
      </c>
      <c r="CL526" s="11" t="s">
        <v>1588</v>
      </c>
      <c r="CM526" s="11" t="s">
        <v>1617</v>
      </c>
      <c r="CN526" s="11" t="s">
        <v>1624</v>
      </c>
      <c r="CO526" s="21">
        <v>21072</v>
      </c>
      <c r="CP526" s="11">
        <v>163</v>
      </c>
      <c r="CQ526" s="11" t="s">
        <v>1595</v>
      </c>
      <c r="CR526" s="11" t="s">
        <v>1590</v>
      </c>
      <c r="CS526" s="11" t="s">
        <v>1591</v>
      </c>
      <c r="CT526" s="58" t="str">
        <f t="shared" ref="CT526:CT532" si="725">LEFT(CS526,FIND(" ", CS526)-1)</f>
        <v>95.6</v>
      </c>
      <c r="CU526" s="58" t="str">
        <f t="shared" si="723"/>
        <v>90.6</v>
      </c>
      <c r="CV526" s="152" t="str">
        <f t="shared" si="724"/>
        <v>97.9</v>
      </c>
      <c r="CW526" s="155"/>
      <c r="CZ526" s="25"/>
    </row>
    <row r="527" spans="1:105" s="11" customFormat="1" ht="16" customHeight="1">
      <c r="A527" s="11" t="s">
        <v>1560</v>
      </c>
      <c r="H527" s="16"/>
      <c r="J527" s="16"/>
      <c r="L527" s="24"/>
      <c r="N527" s="125"/>
      <c r="Z527" s="25"/>
      <c r="AE527" s="25"/>
      <c r="AG527" s="10"/>
      <c r="AH527" s="10"/>
      <c r="AI527" s="38"/>
      <c r="AO527" s="17"/>
      <c r="AP527" s="17"/>
      <c r="AU527" s="84"/>
      <c r="AV527" s="30"/>
      <c r="BI527" s="25"/>
      <c r="CD527" s="155" t="s">
        <v>1278</v>
      </c>
      <c r="CE527" s="11" t="s">
        <v>1576</v>
      </c>
      <c r="CF527" s="11" t="s">
        <v>1368</v>
      </c>
      <c r="CG527" s="11">
        <v>79</v>
      </c>
      <c r="CH527" s="155" t="s">
        <v>1617</v>
      </c>
      <c r="CJ527" s="11">
        <v>3</v>
      </c>
      <c r="CL527" s="11" t="s">
        <v>1589</v>
      </c>
      <c r="CM527" s="11" t="s">
        <v>1617</v>
      </c>
      <c r="CN527" s="11" t="s">
        <v>1624</v>
      </c>
      <c r="CO527" s="21">
        <v>7135</v>
      </c>
      <c r="CP527" s="11">
        <v>33</v>
      </c>
      <c r="CQ527" s="11" t="s">
        <v>1592</v>
      </c>
      <c r="CR527" s="11" t="s">
        <v>1596</v>
      </c>
      <c r="CS527" s="11" t="s">
        <v>1597</v>
      </c>
      <c r="CT527" s="58" t="str">
        <f t="shared" si="725"/>
        <v>86.4</v>
      </c>
      <c r="CU527" s="58" t="str">
        <f t="shared" si="723"/>
        <v>61.4</v>
      </c>
      <c r="CV527" s="152" t="str">
        <f t="shared" si="724"/>
        <v>95.2</v>
      </c>
      <c r="CZ527" s="25"/>
    </row>
    <row r="528" spans="1:105" s="11" customFormat="1">
      <c r="A528" s="11" t="s">
        <v>1560</v>
      </c>
      <c r="K528" s="13"/>
      <c r="L528" s="25"/>
      <c r="N528" s="125"/>
      <c r="Z528" s="25"/>
      <c r="AE528" s="25"/>
      <c r="AI528" s="25"/>
      <c r="AO528" s="17"/>
      <c r="AP528" s="17"/>
      <c r="AU528" s="84"/>
      <c r="AV528" s="30"/>
      <c r="BI528" s="25"/>
      <c r="CD528" s="155"/>
      <c r="CE528" s="21"/>
      <c r="CF528" s="21" t="s">
        <v>1369</v>
      </c>
      <c r="CG528" s="11">
        <v>10</v>
      </c>
      <c r="CH528" s="155" t="s">
        <v>1617</v>
      </c>
      <c r="CJ528" s="11">
        <v>4</v>
      </c>
      <c r="CL528" s="11" t="s">
        <v>1368</v>
      </c>
      <c r="CM528" s="11" t="s">
        <v>1617</v>
      </c>
      <c r="CN528" s="11" t="s">
        <v>1625</v>
      </c>
      <c r="CO528" s="21">
        <v>17939</v>
      </c>
      <c r="CP528" s="11">
        <v>154</v>
      </c>
      <c r="CQ528" s="11" t="s">
        <v>1599</v>
      </c>
      <c r="CR528" s="11" t="s">
        <v>1600</v>
      </c>
      <c r="CS528" s="11" t="s">
        <v>1601</v>
      </c>
      <c r="CT528" s="58" t="str">
        <f t="shared" si="725"/>
        <v>93.2</v>
      </c>
      <c r="CU528" s="58" t="str">
        <f t="shared" ref="CU528:CU531" si="726">MID(LEFT(CS528,FIND("–",CS528)-1),FIND("(",CS528)+1,LEN(CS528))</f>
        <v>87.1</v>
      </c>
      <c r="CV528" s="152" t="str">
        <f t="shared" si="724"/>
        <v>96.4</v>
      </c>
      <c r="CZ528" s="25"/>
    </row>
    <row r="529" spans="1:105" s="11" customFormat="1">
      <c r="A529" s="11" t="s">
        <v>1560</v>
      </c>
      <c r="K529" s="13"/>
      <c r="L529" s="25"/>
      <c r="N529" s="125"/>
      <c r="Z529" s="25"/>
      <c r="AE529" s="25"/>
      <c r="AI529" s="25"/>
      <c r="AO529" s="17"/>
      <c r="AP529" s="17"/>
      <c r="AU529" s="84"/>
      <c r="AV529" s="30"/>
      <c r="BI529" s="25"/>
      <c r="CD529" s="155"/>
      <c r="CF529" s="11" t="s">
        <v>1370</v>
      </c>
      <c r="CG529" s="11">
        <v>5</v>
      </c>
      <c r="CH529" s="155" t="s">
        <v>1617</v>
      </c>
      <c r="CJ529" s="11">
        <v>5</v>
      </c>
      <c r="CL529" s="11" t="s">
        <v>1598</v>
      </c>
      <c r="CM529" s="11" t="s">
        <v>1617</v>
      </c>
      <c r="CN529" s="11" t="s">
        <v>1625</v>
      </c>
      <c r="CO529" s="21">
        <v>10220</v>
      </c>
      <c r="CP529" s="11">
        <v>42</v>
      </c>
      <c r="CQ529" s="11" t="s">
        <v>1602</v>
      </c>
      <c r="CR529" s="11" t="s">
        <v>1603</v>
      </c>
      <c r="CS529" s="11" t="s">
        <v>1604</v>
      </c>
      <c r="CT529" s="58" t="str">
        <f t="shared" si="725"/>
        <v>97.5</v>
      </c>
      <c r="CU529" s="58" t="str">
        <f t="shared" si="726"/>
        <v>82.2</v>
      </c>
      <c r="CV529" s="152" t="str">
        <f t="shared" si="724"/>
        <v>99.7</v>
      </c>
      <c r="CZ529" s="25"/>
    </row>
    <row r="530" spans="1:105" s="11" customFormat="1">
      <c r="A530" s="11" t="s">
        <v>1560</v>
      </c>
      <c r="K530" s="13"/>
      <c r="L530" s="25"/>
      <c r="N530" s="125"/>
      <c r="Z530" s="25"/>
      <c r="AE530" s="25"/>
      <c r="AI530" s="25"/>
      <c r="AO530" s="17"/>
      <c r="AP530" s="17"/>
      <c r="AU530" s="84"/>
      <c r="AV530" s="30"/>
      <c r="BI530" s="25"/>
      <c r="CD530" s="155"/>
      <c r="CF530" s="11" t="s">
        <v>1371</v>
      </c>
      <c r="CG530" s="11">
        <v>2</v>
      </c>
      <c r="CH530" s="155" t="s">
        <v>1617</v>
      </c>
      <c r="CJ530" s="11">
        <v>6</v>
      </c>
      <c r="CL530" s="11" t="s">
        <v>1622</v>
      </c>
      <c r="CM530" s="11" t="s">
        <v>1617</v>
      </c>
      <c r="CN530" s="11" t="s">
        <v>1626</v>
      </c>
      <c r="CO530" s="21">
        <v>6373</v>
      </c>
      <c r="CP530" s="11">
        <v>47</v>
      </c>
      <c r="CQ530" s="11" t="s">
        <v>1605</v>
      </c>
      <c r="CR530" s="11" t="s">
        <v>1606</v>
      </c>
      <c r="CS530" s="11" t="s">
        <v>1607</v>
      </c>
      <c r="CT530" s="58" t="str">
        <f t="shared" si="725"/>
        <v>90.9</v>
      </c>
      <c r="CU530" s="58" t="str">
        <f t="shared" si="726"/>
        <v>74.7</v>
      </c>
      <c r="CV530" s="152" t="str">
        <f t="shared" si="724"/>
        <v>96.7</v>
      </c>
      <c r="CZ530" s="25"/>
    </row>
    <row r="531" spans="1:105" s="11" customFormat="1">
      <c r="A531" s="11" t="s">
        <v>1560</v>
      </c>
      <c r="K531" s="13"/>
      <c r="L531" s="25"/>
      <c r="N531" s="125"/>
      <c r="Z531" s="25"/>
      <c r="AE531" s="25"/>
      <c r="AI531" s="25"/>
      <c r="AO531" s="17"/>
      <c r="AP531" s="17"/>
      <c r="AU531" s="84"/>
      <c r="AV531" s="30"/>
      <c r="BI531" s="25"/>
      <c r="CD531" s="155"/>
      <c r="CF531" s="11" t="s">
        <v>1372</v>
      </c>
      <c r="CG531" s="11">
        <v>4</v>
      </c>
      <c r="CH531" s="155" t="s">
        <v>1617</v>
      </c>
      <c r="CJ531" s="11">
        <v>7</v>
      </c>
      <c r="CL531" s="11" t="s">
        <v>1623</v>
      </c>
      <c r="CM531" s="11" t="s">
        <v>1617</v>
      </c>
      <c r="CN531" s="11" t="s">
        <v>1626</v>
      </c>
      <c r="CO531" s="21">
        <v>21834</v>
      </c>
      <c r="CP531" s="11">
        <v>149</v>
      </c>
      <c r="CQ531" s="11" t="s">
        <v>1608</v>
      </c>
      <c r="CR531" s="11" t="s">
        <v>1609</v>
      </c>
      <c r="CS531" s="11" t="s">
        <v>1610</v>
      </c>
      <c r="CT531" s="58" t="str">
        <f t="shared" si="725"/>
        <v>95.1</v>
      </c>
      <c r="CU531" s="58" t="str">
        <f t="shared" si="726"/>
        <v>89.6</v>
      </c>
      <c r="CV531" s="152" t="str">
        <f t="shared" si="724"/>
        <v>97.7</v>
      </c>
      <c r="CZ531" s="25"/>
    </row>
    <row r="532" spans="1:105" s="11" customFormat="1">
      <c r="A532" s="11" t="s">
        <v>1560</v>
      </c>
      <c r="K532" s="13"/>
      <c r="L532" s="25"/>
      <c r="N532" s="125"/>
      <c r="Z532" s="25"/>
      <c r="AE532" s="36"/>
      <c r="AI532" s="25"/>
      <c r="AO532" s="17"/>
      <c r="AP532" s="17"/>
      <c r="AU532" s="84"/>
      <c r="AV532" s="30"/>
      <c r="BI532" s="25"/>
      <c r="CD532" s="155"/>
      <c r="CE532" s="21"/>
      <c r="CH532" s="162" t="s">
        <v>1295</v>
      </c>
      <c r="CI532" s="11" t="s">
        <v>1616</v>
      </c>
      <c r="CJ532" s="11">
        <v>1</v>
      </c>
      <c r="CL532" s="11" t="s">
        <v>1437</v>
      </c>
      <c r="CM532" s="21" t="s">
        <v>1295</v>
      </c>
      <c r="CN532" s="21" t="s">
        <v>1295</v>
      </c>
      <c r="CO532" s="21">
        <v>28207</v>
      </c>
      <c r="CP532" s="11">
        <v>30</v>
      </c>
      <c r="CQ532" s="11" t="s">
        <v>1611</v>
      </c>
      <c r="CR532" s="11" t="s">
        <v>1612</v>
      </c>
      <c r="CS532" s="11" t="s">
        <v>1613</v>
      </c>
      <c r="CT532" s="58" t="str">
        <f t="shared" si="725"/>
        <v>100.0</v>
      </c>
      <c r="CU532" s="15">
        <v>-10</v>
      </c>
      <c r="CV532" s="152" t="str">
        <f t="shared" si="724"/>
        <v>100.0</v>
      </c>
      <c r="CZ532" s="25"/>
    </row>
    <row r="533" spans="1:105" s="44" customFormat="1">
      <c r="L533" s="45"/>
      <c r="N533" s="127"/>
      <c r="Z533" s="64"/>
      <c r="AE533" s="45"/>
      <c r="AI533" s="45"/>
      <c r="AU533" s="85"/>
      <c r="BI533" s="45"/>
      <c r="CD533" s="157"/>
      <c r="CH533" s="157"/>
      <c r="CV533" s="45"/>
      <c r="CZ533" s="45"/>
    </row>
    <row r="534" spans="1:105" s="94" customFormat="1" ht="16" customHeight="1">
      <c r="A534" s="94" t="s">
        <v>2092</v>
      </c>
      <c r="B534" s="94" t="s">
        <v>119</v>
      </c>
      <c r="C534" s="94" t="s">
        <v>1688</v>
      </c>
      <c r="D534" s="94" t="s">
        <v>1275</v>
      </c>
      <c r="E534" s="94" t="s">
        <v>1264</v>
      </c>
      <c r="F534" s="112" t="s">
        <v>1264</v>
      </c>
      <c r="G534" s="112" t="s">
        <v>8</v>
      </c>
      <c r="H534" s="114" t="s">
        <v>108</v>
      </c>
      <c r="I534" s="112" t="s">
        <v>1269</v>
      </c>
      <c r="J534" s="104" t="s">
        <v>1270</v>
      </c>
      <c r="K534" s="94" t="s">
        <v>1271</v>
      </c>
      <c r="L534" s="96">
        <v>44173</v>
      </c>
      <c r="M534" s="94" t="s">
        <v>1311</v>
      </c>
      <c r="N534" s="126">
        <v>43944</v>
      </c>
      <c r="O534" s="94" t="s">
        <v>24</v>
      </c>
      <c r="P534" s="94" t="s">
        <v>24</v>
      </c>
      <c r="Q534" s="94" t="s">
        <v>1272</v>
      </c>
      <c r="R534" s="94" t="s">
        <v>1273</v>
      </c>
      <c r="S534" s="94" t="s">
        <v>1385</v>
      </c>
      <c r="T534" s="94" t="s">
        <v>23</v>
      </c>
      <c r="U534" s="94" t="s">
        <v>1312</v>
      </c>
      <c r="V534" s="121" t="s">
        <v>1388</v>
      </c>
      <c r="W534" s="94" t="s">
        <v>24</v>
      </c>
      <c r="X534" s="94" t="s">
        <v>104</v>
      </c>
      <c r="Y534" s="94" t="s">
        <v>961</v>
      </c>
      <c r="Z534" s="98" t="s">
        <v>1276</v>
      </c>
      <c r="AA534" s="94" t="s">
        <v>126</v>
      </c>
      <c r="AB534" s="94">
        <v>2</v>
      </c>
      <c r="AC534" s="94" t="s">
        <v>127</v>
      </c>
      <c r="AD534" s="94" t="s">
        <v>1330</v>
      </c>
      <c r="AE534" s="99" t="s">
        <v>1366</v>
      </c>
      <c r="AF534" s="94" t="s">
        <v>1570</v>
      </c>
      <c r="AG534" s="94" t="s">
        <v>1277</v>
      </c>
      <c r="AH534" s="94" t="s">
        <v>1277</v>
      </c>
      <c r="AI534" s="119" t="s">
        <v>22</v>
      </c>
      <c r="AJ534" s="94" t="s">
        <v>27</v>
      </c>
      <c r="AK534" s="94" t="s">
        <v>22</v>
      </c>
      <c r="AL534" s="94" t="s">
        <v>22</v>
      </c>
      <c r="AM534" s="94" t="s">
        <v>26</v>
      </c>
      <c r="AN534" s="94" t="s">
        <v>22</v>
      </c>
      <c r="AO534" s="94" t="s">
        <v>22</v>
      </c>
      <c r="AP534" s="94" t="s">
        <v>22</v>
      </c>
      <c r="AQ534" s="94" t="s">
        <v>23</v>
      </c>
      <c r="AR534" s="94" t="s">
        <v>23</v>
      </c>
      <c r="AS534" s="94" t="s">
        <v>22</v>
      </c>
      <c r="AT534" s="94" t="s">
        <v>22</v>
      </c>
      <c r="AU534" s="106" t="s">
        <v>22</v>
      </c>
      <c r="AV534" s="94" t="s">
        <v>22</v>
      </c>
      <c r="AW534" s="94" t="s">
        <v>22</v>
      </c>
      <c r="AX534" s="94" t="s">
        <v>22</v>
      </c>
      <c r="AY534" s="94" t="s">
        <v>22</v>
      </c>
      <c r="AZ534" s="94" t="s">
        <v>22</v>
      </c>
      <c r="BA534" s="94" t="s">
        <v>22</v>
      </c>
      <c r="BB534" s="94" t="s">
        <v>22</v>
      </c>
      <c r="BC534" s="94" t="s">
        <v>22</v>
      </c>
      <c r="BD534" s="94" t="s">
        <v>22</v>
      </c>
      <c r="BE534" s="94" t="s">
        <v>22</v>
      </c>
      <c r="BF534" s="94" t="s">
        <v>22</v>
      </c>
      <c r="BG534" s="94" t="s">
        <v>22</v>
      </c>
      <c r="BH534" s="94" t="s">
        <v>22</v>
      </c>
      <c r="BI534" s="98" t="s">
        <v>22</v>
      </c>
      <c r="BJ534" s="94" t="s">
        <v>26</v>
      </c>
      <c r="BK534" s="94" t="s">
        <v>22</v>
      </c>
      <c r="BL534" s="94" t="s">
        <v>22</v>
      </c>
      <c r="BM534" s="94" t="s">
        <v>22</v>
      </c>
      <c r="BN534" s="94" t="s">
        <v>22</v>
      </c>
      <c r="BO534" s="94" t="s">
        <v>22</v>
      </c>
      <c r="BP534" s="94" t="s">
        <v>22</v>
      </c>
      <c r="BQ534" s="94" t="s">
        <v>22</v>
      </c>
      <c r="BR534" s="94" t="s">
        <v>22</v>
      </c>
      <c r="BS534" s="94" t="s">
        <v>22</v>
      </c>
      <c r="BT534" s="94" t="s">
        <v>22</v>
      </c>
      <c r="BU534" s="94" t="s">
        <v>22</v>
      </c>
      <c r="BV534" s="94" t="s">
        <v>22</v>
      </c>
      <c r="BW534" s="94" t="s">
        <v>22</v>
      </c>
      <c r="BX534" s="94" t="s">
        <v>22</v>
      </c>
      <c r="BY534" s="94" t="s">
        <v>22</v>
      </c>
      <c r="BZ534" s="94" t="s">
        <v>22</v>
      </c>
      <c r="CA534" s="94" t="s">
        <v>22</v>
      </c>
      <c r="CB534" s="94" t="s">
        <v>22</v>
      </c>
      <c r="CC534" s="94" t="s">
        <v>22</v>
      </c>
      <c r="CD534" s="103" t="s">
        <v>1334</v>
      </c>
      <c r="CE534" s="94" t="s">
        <v>1453</v>
      </c>
      <c r="CF534" s="94" t="s">
        <v>1374</v>
      </c>
      <c r="CG534" s="94">
        <v>88</v>
      </c>
      <c r="CH534" s="103" t="s">
        <v>1288</v>
      </c>
      <c r="CI534" s="94" t="s">
        <v>1360</v>
      </c>
      <c r="CJ534" s="94">
        <v>1</v>
      </c>
      <c r="CK534" s="94" t="s">
        <v>1408</v>
      </c>
      <c r="CL534" s="94" t="s">
        <v>1339</v>
      </c>
      <c r="CM534" s="121" t="s">
        <v>1365</v>
      </c>
      <c r="CN534" s="121" t="s">
        <v>1365</v>
      </c>
      <c r="CO534" s="121">
        <v>11636</v>
      </c>
      <c r="CP534" s="94">
        <v>131</v>
      </c>
      <c r="CQ534" s="94" t="s">
        <v>1341</v>
      </c>
      <c r="CR534" s="94" t="s">
        <v>1340</v>
      </c>
      <c r="CS534" s="94" t="s">
        <v>1282</v>
      </c>
      <c r="CT534" s="102" t="str">
        <f>LEFT(CS534,FIND(" ", CS534)-1)</f>
        <v>70.4</v>
      </c>
      <c r="CU534" s="102" t="str">
        <f t="shared" ref="CU534" si="727">MID(LEFT(CS534,FIND("–",CS534)-1),FIND("(",CS534)+1,LEN(CS534))</f>
        <v>54.8</v>
      </c>
      <c r="CV534" s="153" t="str">
        <f t="shared" ref="CV534" si="728">MID(LEFT(CS534,FIND(")",CS534)-1),FIND("–",CS534)+1,LEN(CS534))</f>
        <v>80.6</v>
      </c>
      <c r="CW534" s="94" t="s">
        <v>1358</v>
      </c>
      <c r="CX534" s="94" t="s">
        <v>1296</v>
      </c>
      <c r="CY534" s="94" t="s">
        <v>1359</v>
      </c>
      <c r="CZ534" s="98" t="s">
        <v>1262</v>
      </c>
      <c r="DA534" s="94" t="s">
        <v>68</v>
      </c>
    </row>
    <row r="535" spans="1:105" s="11" customFormat="1" ht="16" customHeight="1">
      <c r="A535" s="11" t="s">
        <v>2092</v>
      </c>
      <c r="F535" s="109"/>
      <c r="G535" s="109" t="s">
        <v>1073</v>
      </c>
      <c r="H535" s="166" t="s">
        <v>1074</v>
      </c>
      <c r="I535" s="109"/>
      <c r="K535" s="13"/>
      <c r="L535" s="25"/>
      <c r="N535" s="125"/>
      <c r="Z535" s="25"/>
      <c r="AE535" s="36"/>
      <c r="AI535" s="25"/>
      <c r="AJ535" s="11" t="s">
        <v>60</v>
      </c>
      <c r="AK535" s="11" t="s">
        <v>22</v>
      </c>
      <c r="AL535" s="11" t="s">
        <v>22</v>
      </c>
      <c r="AM535" s="11" t="s">
        <v>26</v>
      </c>
      <c r="AN535" s="11" t="s">
        <v>22</v>
      </c>
      <c r="AO535" s="11" t="s">
        <v>22</v>
      </c>
      <c r="AP535" s="11" t="s">
        <v>22</v>
      </c>
      <c r="AQ535" s="11" t="s">
        <v>23</v>
      </c>
      <c r="AR535" s="11" t="s">
        <v>23</v>
      </c>
      <c r="AS535" s="11" t="s">
        <v>22</v>
      </c>
      <c r="AT535" s="11" t="s">
        <v>22</v>
      </c>
      <c r="AU535" s="84" t="s">
        <v>22</v>
      </c>
      <c r="AV535" s="11" t="s">
        <v>22</v>
      </c>
      <c r="AW535" s="11" t="s">
        <v>22</v>
      </c>
      <c r="AX535" s="11" t="s">
        <v>22</v>
      </c>
      <c r="AY535" s="11" t="s">
        <v>22</v>
      </c>
      <c r="AZ535" s="11" t="s">
        <v>22</v>
      </c>
      <c r="BA535" s="11" t="s">
        <v>22</v>
      </c>
      <c r="BB535" s="11" t="s">
        <v>22</v>
      </c>
      <c r="BC535" s="11" t="s">
        <v>22</v>
      </c>
      <c r="BD535" s="11" t="s">
        <v>22</v>
      </c>
      <c r="BE535" s="11" t="s">
        <v>22</v>
      </c>
      <c r="BF535" s="11" t="s">
        <v>22</v>
      </c>
      <c r="BG535" s="11" t="s">
        <v>22</v>
      </c>
      <c r="BH535" s="11" t="s">
        <v>22</v>
      </c>
      <c r="BI535" s="25" t="s">
        <v>22</v>
      </c>
      <c r="CD535" s="155" t="s">
        <v>1336</v>
      </c>
      <c r="CE535" s="11" t="s">
        <v>1335</v>
      </c>
      <c r="CF535" s="11" t="s">
        <v>1375</v>
      </c>
      <c r="CG535" s="11">
        <v>8</v>
      </c>
      <c r="CH535" s="155" t="s">
        <v>1288</v>
      </c>
      <c r="CJ535" s="11">
        <v>2</v>
      </c>
      <c r="CL535" s="11" t="s">
        <v>1283</v>
      </c>
      <c r="CM535" s="21" t="s">
        <v>1365</v>
      </c>
      <c r="CN535" s="21" t="s">
        <v>1442</v>
      </c>
      <c r="CO535" s="21">
        <v>2741</v>
      </c>
      <c r="CP535" s="11">
        <v>33</v>
      </c>
      <c r="CQ535" s="11" t="s">
        <v>1342</v>
      </c>
      <c r="CR535" s="11" t="s">
        <v>1343</v>
      </c>
      <c r="CS535" s="11" t="s">
        <v>1284</v>
      </c>
      <c r="CT535" s="58" t="str">
        <f t="shared" ref="CT535:CT540" si="729">LEFT(CS535,FIND(" ", CS535)-1)</f>
        <v>90.0</v>
      </c>
      <c r="CU535" s="58" t="str">
        <f t="shared" ref="CU535:CU539" si="730">MID(LEFT(CS535,FIND("–",CS535)-1),FIND("(",CS535)+1,LEN(CS535))</f>
        <v>67.4</v>
      </c>
      <c r="CV535" s="152" t="str">
        <f t="shared" ref="CV535:CV540" si="731">MID(LEFT(CS535,FIND(")",CS535)-1),FIND("–",CS535)+1,LEN(CS535))</f>
        <v>97.0</v>
      </c>
      <c r="CW535" s="155"/>
      <c r="CX535" s="11" t="s">
        <v>1297</v>
      </c>
      <c r="CZ535" s="25"/>
    </row>
    <row r="536" spans="1:105" s="11" customFormat="1" ht="16" customHeight="1">
      <c r="A536" s="11" t="s">
        <v>2092</v>
      </c>
      <c r="F536" s="109"/>
      <c r="G536" s="109" t="s">
        <v>1267</v>
      </c>
      <c r="H536" s="166" t="s">
        <v>1266</v>
      </c>
      <c r="I536" s="109"/>
      <c r="K536" s="13"/>
      <c r="L536" s="25"/>
      <c r="N536" s="125"/>
      <c r="Z536" s="25"/>
      <c r="AE536" s="36"/>
      <c r="AI536" s="25"/>
      <c r="AO536" s="17"/>
      <c r="AP536" s="17"/>
      <c r="AU536" s="84"/>
      <c r="AV536" s="30"/>
      <c r="BI536" s="25"/>
      <c r="CD536" s="155" t="s">
        <v>1278</v>
      </c>
      <c r="CE536" s="11" t="s">
        <v>1332</v>
      </c>
      <c r="CF536" s="11" t="s">
        <v>1452</v>
      </c>
      <c r="CG536" s="11">
        <v>4</v>
      </c>
      <c r="CH536" s="155" t="s">
        <v>1288</v>
      </c>
      <c r="CJ536" s="11">
        <v>3</v>
      </c>
      <c r="CL536" s="11" t="s">
        <v>1285</v>
      </c>
      <c r="CM536" s="21" t="s">
        <v>1365</v>
      </c>
      <c r="CN536" s="21" t="s">
        <v>1442</v>
      </c>
      <c r="CO536" s="21">
        <v>4807</v>
      </c>
      <c r="CP536" s="11">
        <v>53</v>
      </c>
      <c r="CQ536" s="11" t="s">
        <v>1344</v>
      </c>
      <c r="CR536" s="11" t="s">
        <v>1345</v>
      </c>
      <c r="CS536" s="11" t="s">
        <v>1286</v>
      </c>
      <c r="CT536" s="58" t="str">
        <f t="shared" si="729"/>
        <v>60.3</v>
      </c>
      <c r="CU536" s="58" t="str">
        <f t="shared" si="730"/>
        <v>28.0</v>
      </c>
      <c r="CV536" s="152" t="str">
        <f t="shared" si="731"/>
        <v>78.2</v>
      </c>
      <c r="CZ536" s="25"/>
    </row>
    <row r="537" spans="1:105" s="11" customFormat="1">
      <c r="A537" s="11" t="s">
        <v>2092</v>
      </c>
      <c r="F537" s="109"/>
      <c r="G537" s="109" t="s">
        <v>1265</v>
      </c>
      <c r="H537" s="166" t="s">
        <v>1268</v>
      </c>
      <c r="I537" s="109"/>
      <c r="K537" s="13"/>
      <c r="L537" s="25"/>
      <c r="N537" s="125"/>
      <c r="Z537" s="25"/>
      <c r="AE537" s="25"/>
      <c r="AI537" s="25"/>
      <c r="AO537" s="17"/>
      <c r="AP537" s="17"/>
      <c r="AU537" s="84"/>
      <c r="AV537" s="30"/>
      <c r="BI537" s="25"/>
      <c r="CD537" s="155" t="s">
        <v>1279</v>
      </c>
      <c r="CE537" s="11" t="s">
        <v>1280</v>
      </c>
      <c r="CF537" s="11" t="s">
        <v>1368</v>
      </c>
      <c r="CG537" s="11">
        <v>83</v>
      </c>
      <c r="CH537" s="155" t="s">
        <v>1288</v>
      </c>
      <c r="CJ537" s="11">
        <v>4</v>
      </c>
      <c r="CL537" s="11" t="s">
        <v>1287</v>
      </c>
      <c r="CM537" s="21" t="s">
        <v>1365</v>
      </c>
      <c r="CN537" s="21" t="s">
        <v>1442</v>
      </c>
      <c r="CO537" s="21">
        <v>4088</v>
      </c>
      <c r="CP537" s="11">
        <v>45</v>
      </c>
      <c r="CQ537" s="11" t="s">
        <v>1346</v>
      </c>
      <c r="CR537" s="11" t="s">
        <v>1347</v>
      </c>
      <c r="CS537" s="11" t="s">
        <v>1294</v>
      </c>
      <c r="CT537" s="58" t="str">
        <f t="shared" si="729"/>
        <v>64.2</v>
      </c>
      <c r="CU537" s="58" t="str">
        <f t="shared" si="730"/>
        <v>30.7</v>
      </c>
      <c r="CV537" s="152" t="str">
        <f t="shared" si="731"/>
        <v>81.5</v>
      </c>
      <c r="CZ537" s="25"/>
    </row>
    <row r="538" spans="1:105" s="11" customFormat="1">
      <c r="A538" s="11" t="s">
        <v>2092</v>
      </c>
      <c r="F538" s="109"/>
      <c r="G538" s="109"/>
      <c r="H538" s="109"/>
      <c r="I538" s="109"/>
      <c r="K538" s="13"/>
      <c r="L538" s="25"/>
      <c r="N538" s="125"/>
      <c r="Z538" s="25"/>
      <c r="AE538" s="36"/>
      <c r="AI538" s="25"/>
      <c r="AO538" s="17"/>
      <c r="AP538" s="17"/>
      <c r="AU538" s="84"/>
      <c r="AV538" s="30"/>
      <c r="BI538" s="25"/>
      <c r="CD538" s="155" t="s">
        <v>1281</v>
      </c>
      <c r="CE538" s="21" t="s">
        <v>1333</v>
      </c>
      <c r="CF538" s="21" t="s">
        <v>1369</v>
      </c>
      <c r="CG538" s="21">
        <v>4</v>
      </c>
      <c r="CH538" s="162" t="s">
        <v>1290</v>
      </c>
      <c r="CI538" s="11" t="s">
        <v>1361</v>
      </c>
      <c r="CJ538" s="11">
        <v>1</v>
      </c>
      <c r="CL538" s="11" t="s">
        <v>1289</v>
      </c>
      <c r="CM538" s="21" t="s">
        <v>1337</v>
      </c>
      <c r="CN538" s="21" t="s">
        <v>1337</v>
      </c>
      <c r="CO538" s="21">
        <v>6638</v>
      </c>
      <c r="CP538" s="21">
        <v>69</v>
      </c>
      <c r="CQ538" s="21" t="s">
        <v>1348</v>
      </c>
      <c r="CR538" s="21" t="s">
        <v>1349</v>
      </c>
      <c r="CS538" s="11" t="s">
        <v>1291</v>
      </c>
      <c r="CT538" s="58" t="str">
        <f t="shared" si="729"/>
        <v>27.3</v>
      </c>
      <c r="CU538" s="15">
        <v>-10</v>
      </c>
      <c r="CV538" s="152" t="str">
        <f t="shared" si="731"/>
        <v>54.9</v>
      </c>
      <c r="CZ538" s="25"/>
    </row>
    <row r="539" spans="1:105" s="11" customFormat="1">
      <c r="A539" s="11" t="s">
        <v>2092</v>
      </c>
      <c r="F539" s="109"/>
      <c r="G539" s="109"/>
      <c r="H539" s="109"/>
      <c r="I539" s="109"/>
      <c r="K539" s="13"/>
      <c r="L539" s="25"/>
      <c r="N539" s="125"/>
      <c r="Z539" s="25"/>
      <c r="AE539" s="36"/>
      <c r="AI539" s="25"/>
      <c r="AO539" s="17"/>
      <c r="AP539" s="17"/>
      <c r="AU539" s="84"/>
      <c r="AV539" s="30"/>
      <c r="BI539" s="25"/>
      <c r="CD539" s="155"/>
      <c r="CF539" s="11" t="s">
        <v>1370</v>
      </c>
      <c r="CG539" s="11">
        <v>4</v>
      </c>
      <c r="CH539" s="162" t="s">
        <v>1290</v>
      </c>
      <c r="CI539" s="21"/>
      <c r="CJ539" s="11">
        <v>2</v>
      </c>
      <c r="CL539" s="11" t="s">
        <v>1283</v>
      </c>
      <c r="CM539" s="21" t="s">
        <v>1337</v>
      </c>
      <c r="CN539" s="21" t="s">
        <v>1337</v>
      </c>
      <c r="CO539" s="21">
        <v>2247</v>
      </c>
      <c r="CP539" s="11">
        <v>24</v>
      </c>
      <c r="CQ539" s="11" t="s">
        <v>1350</v>
      </c>
      <c r="CR539" s="11" t="s">
        <v>1351</v>
      </c>
      <c r="CS539" s="11" t="s">
        <v>1293</v>
      </c>
      <c r="CT539" s="58" t="str">
        <f t="shared" si="729"/>
        <v>58.9</v>
      </c>
      <c r="CU539" s="58" t="str">
        <f t="shared" si="730"/>
        <v>1.0</v>
      </c>
      <c r="CV539" s="152" t="str">
        <f t="shared" si="731"/>
        <v>82.9</v>
      </c>
      <c r="CZ539" s="25"/>
    </row>
    <row r="540" spans="1:105" s="11" customFormat="1">
      <c r="A540" s="11" t="s">
        <v>2092</v>
      </c>
      <c r="K540" s="13"/>
      <c r="L540" s="25"/>
      <c r="N540" s="125"/>
      <c r="Z540" s="25"/>
      <c r="AE540" s="36"/>
      <c r="AI540" s="25"/>
      <c r="AO540" s="17"/>
      <c r="AP540" s="17"/>
      <c r="AU540" s="84"/>
      <c r="BI540" s="25"/>
      <c r="CD540" s="155"/>
      <c r="CF540" s="11" t="s">
        <v>1371</v>
      </c>
      <c r="CG540" s="11">
        <v>8</v>
      </c>
      <c r="CH540" s="162" t="s">
        <v>1290</v>
      </c>
      <c r="CI540" s="21"/>
      <c r="CJ540" s="11">
        <v>3</v>
      </c>
      <c r="CL540" s="11" t="s">
        <v>1285</v>
      </c>
      <c r="CM540" s="21" t="s">
        <v>1337</v>
      </c>
      <c r="CN540" s="21" t="s">
        <v>1337</v>
      </c>
      <c r="CO540" s="21">
        <v>4391</v>
      </c>
      <c r="CP540" s="11">
        <v>45</v>
      </c>
      <c r="CQ540" s="11" t="s">
        <v>1352</v>
      </c>
      <c r="CR540" s="11" t="s">
        <v>1353</v>
      </c>
      <c r="CS540" s="11" t="s">
        <v>1292</v>
      </c>
      <c r="CT540" s="58" t="str">
        <f t="shared" si="729"/>
        <v>3.8</v>
      </c>
      <c r="CU540" s="15">
        <v>-10</v>
      </c>
      <c r="CV540" s="152" t="str">
        <f t="shared" si="731"/>
        <v>46.3</v>
      </c>
      <c r="CZ540" s="25"/>
    </row>
    <row r="541" spans="1:105" s="11" customFormat="1">
      <c r="A541" s="11" t="s">
        <v>2092</v>
      </c>
      <c r="K541" s="13"/>
      <c r="L541" s="25"/>
      <c r="N541" s="125"/>
      <c r="Z541" s="25"/>
      <c r="AE541" s="36"/>
      <c r="AI541" s="25"/>
      <c r="AO541" s="17"/>
      <c r="AP541" s="17"/>
      <c r="AU541" s="84"/>
      <c r="AV541" s="30"/>
      <c r="BI541" s="25"/>
      <c r="CD541" s="155"/>
      <c r="CF541" s="11" t="s">
        <v>1372</v>
      </c>
      <c r="CG541" s="11">
        <v>1</v>
      </c>
      <c r="CH541" s="162" t="s">
        <v>1295</v>
      </c>
      <c r="CI541" s="21" t="s">
        <v>1362</v>
      </c>
      <c r="CJ541" s="11" t="s">
        <v>22</v>
      </c>
      <c r="CL541" s="11" t="s">
        <v>1339</v>
      </c>
      <c r="CM541" s="21" t="s">
        <v>1295</v>
      </c>
      <c r="CN541" s="21" t="s">
        <v>1295</v>
      </c>
      <c r="CO541" s="21">
        <v>11636</v>
      </c>
      <c r="CP541" s="11">
        <v>10</v>
      </c>
      <c r="CQ541" s="11" t="s">
        <v>1354</v>
      </c>
      <c r="CR541" s="11" t="s">
        <v>1355</v>
      </c>
      <c r="CS541" s="11" t="s">
        <v>1262</v>
      </c>
      <c r="CT541" s="11" t="s">
        <v>22</v>
      </c>
      <c r="CU541" s="11" t="s">
        <v>22</v>
      </c>
      <c r="CV541" s="25" t="s">
        <v>22</v>
      </c>
      <c r="CZ541" s="25"/>
    </row>
    <row r="542" spans="1:105" s="44" customFormat="1">
      <c r="L542" s="45"/>
      <c r="N542" s="127"/>
      <c r="Z542" s="64"/>
      <c r="AE542" s="45"/>
      <c r="AI542" s="45"/>
      <c r="AU542" s="85"/>
      <c r="BI542" s="45"/>
      <c r="CD542" s="157"/>
      <c r="CH542" s="157"/>
      <c r="CV542" s="45"/>
      <c r="CZ542" s="45"/>
    </row>
    <row r="543" spans="1:105" s="94" customFormat="1" ht="16" customHeight="1">
      <c r="A543" s="94" t="s">
        <v>2091</v>
      </c>
      <c r="B543" s="94" t="s">
        <v>119</v>
      </c>
      <c r="C543" s="94" t="s">
        <v>1688</v>
      </c>
      <c r="D543" s="94" t="s">
        <v>2042</v>
      </c>
      <c r="E543" s="94" t="s">
        <v>1264</v>
      </c>
      <c r="F543" s="112" t="s">
        <v>1264</v>
      </c>
      <c r="G543" s="112" t="s">
        <v>8</v>
      </c>
      <c r="H543" s="114" t="s">
        <v>108</v>
      </c>
      <c r="I543" s="112" t="s">
        <v>2043</v>
      </c>
      <c r="J543" s="104" t="s">
        <v>2044</v>
      </c>
      <c r="K543" s="94" t="s">
        <v>2093</v>
      </c>
      <c r="L543" s="96">
        <v>44246</v>
      </c>
      <c r="M543" s="94" t="s">
        <v>1311</v>
      </c>
      <c r="N543" s="126">
        <v>43944</v>
      </c>
      <c r="O543" s="94" t="s">
        <v>24</v>
      </c>
      <c r="P543" s="94" t="s">
        <v>24</v>
      </c>
      <c r="Q543" s="94" t="s">
        <v>1272</v>
      </c>
      <c r="R543" s="94" t="s">
        <v>1273</v>
      </c>
      <c r="S543" s="94" t="s">
        <v>1385</v>
      </c>
      <c r="T543" s="94" t="s">
        <v>23</v>
      </c>
      <c r="U543" s="94" t="s">
        <v>2045</v>
      </c>
      <c r="V543" s="121" t="s">
        <v>2101</v>
      </c>
      <c r="W543" s="94" t="s">
        <v>24</v>
      </c>
      <c r="X543" s="94" t="s">
        <v>104</v>
      </c>
      <c r="Y543" s="94" t="s">
        <v>961</v>
      </c>
      <c r="Z543" s="98" t="s">
        <v>2046</v>
      </c>
      <c r="AA543" s="94" t="s">
        <v>126</v>
      </c>
      <c r="AB543" s="94" t="s">
        <v>2102</v>
      </c>
      <c r="AC543" s="94" t="s">
        <v>127</v>
      </c>
      <c r="AD543" s="94" t="s">
        <v>2047</v>
      </c>
      <c r="AE543" s="99" t="s">
        <v>2094</v>
      </c>
      <c r="AF543" s="94" t="s">
        <v>2103</v>
      </c>
      <c r="AG543" s="94" t="s">
        <v>1277</v>
      </c>
      <c r="AH543" s="94" t="s">
        <v>1277</v>
      </c>
      <c r="AI543" s="119" t="s">
        <v>22</v>
      </c>
      <c r="AJ543" s="103" t="s">
        <v>27</v>
      </c>
      <c r="AK543" s="94" t="s">
        <v>2110</v>
      </c>
      <c r="AL543" s="94">
        <v>1</v>
      </c>
      <c r="AM543" s="94" t="s">
        <v>2084</v>
      </c>
      <c r="AN543" s="94" t="s">
        <v>2132</v>
      </c>
      <c r="AO543" s="191" t="s">
        <v>78</v>
      </c>
      <c r="AP543" s="191" t="s">
        <v>949</v>
      </c>
      <c r="AQ543" s="94" t="s">
        <v>23</v>
      </c>
      <c r="AR543" s="94" t="s">
        <v>23</v>
      </c>
      <c r="AS543" s="94" t="s">
        <v>844</v>
      </c>
      <c r="AT543" s="94" t="s">
        <v>22</v>
      </c>
      <c r="AU543" s="106" t="s">
        <v>22</v>
      </c>
      <c r="AV543" s="94" t="s">
        <v>22</v>
      </c>
      <c r="AW543" s="94" t="s">
        <v>22</v>
      </c>
      <c r="AX543" s="94" t="s">
        <v>22</v>
      </c>
      <c r="AY543" s="94" t="s">
        <v>22</v>
      </c>
      <c r="AZ543" s="94" t="s">
        <v>22</v>
      </c>
      <c r="BA543" s="94" t="s">
        <v>22</v>
      </c>
      <c r="BB543" s="94" t="s">
        <v>22</v>
      </c>
      <c r="BC543" s="94">
        <v>323</v>
      </c>
      <c r="BD543" s="102" t="s">
        <v>2082</v>
      </c>
      <c r="BE543" s="112" t="str">
        <f t="shared" ref="BE543:BE555" si="732">LEFT(BD543,FIND(" ", BD543)-1)</f>
        <v>74</v>
      </c>
      <c r="BF543" s="112" t="str">
        <f t="shared" ref="BF543:BF555" si="733">MID(LEFT(BD543,FIND("–",BD543)-1),FIND("(",BD543)+1,LEN(BD543))</f>
        <v>63</v>
      </c>
      <c r="BG543" s="112" t="str">
        <f t="shared" ref="BG543:BG555" si="734">MID(LEFT(BD543,FIND(")",BD543)-1),FIND("–",BD543)+1,LEN(BD543))</f>
        <v>86</v>
      </c>
      <c r="BH543" s="94" t="s">
        <v>22</v>
      </c>
      <c r="BI543" s="98" t="s">
        <v>22</v>
      </c>
      <c r="BJ543" s="94" t="s">
        <v>26</v>
      </c>
      <c r="BK543" s="94" t="s">
        <v>22</v>
      </c>
      <c r="BL543" s="94" t="s">
        <v>22</v>
      </c>
      <c r="BM543" s="94" t="s">
        <v>22</v>
      </c>
      <c r="BN543" s="94" t="s">
        <v>22</v>
      </c>
      <c r="BO543" s="94" t="s">
        <v>22</v>
      </c>
      <c r="BP543" s="94" t="s">
        <v>22</v>
      </c>
      <c r="BQ543" s="94" t="s">
        <v>22</v>
      </c>
      <c r="BR543" s="94" t="s">
        <v>22</v>
      </c>
      <c r="BS543" s="94" t="s">
        <v>22</v>
      </c>
      <c r="BT543" s="94" t="s">
        <v>22</v>
      </c>
      <c r="BU543" s="94" t="s">
        <v>22</v>
      </c>
      <c r="BV543" s="94" t="s">
        <v>22</v>
      </c>
      <c r="BW543" s="94" t="s">
        <v>22</v>
      </c>
      <c r="BX543" s="94" t="s">
        <v>22</v>
      </c>
      <c r="BY543" s="94" t="s">
        <v>22</v>
      </c>
      <c r="BZ543" s="94" t="s">
        <v>22</v>
      </c>
      <c r="CA543" s="94" t="s">
        <v>22</v>
      </c>
      <c r="CB543" s="94" t="s">
        <v>22</v>
      </c>
      <c r="CC543" s="94" t="s">
        <v>22</v>
      </c>
      <c r="CD543" s="155" t="s">
        <v>1334</v>
      </c>
      <c r="CE543" s="11" t="s">
        <v>2048</v>
      </c>
      <c r="CF543" s="94" t="s">
        <v>1374</v>
      </c>
      <c r="CG543" s="94">
        <v>84</v>
      </c>
      <c r="CH543" s="103" t="s">
        <v>1288</v>
      </c>
      <c r="CI543" s="94" t="s">
        <v>2097</v>
      </c>
      <c r="CJ543" s="94">
        <v>1</v>
      </c>
      <c r="CK543" s="94" t="s">
        <v>2130</v>
      </c>
      <c r="CL543" s="94" t="s">
        <v>1437</v>
      </c>
      <c r="CM543" s="121" t="s">
        <v>1365</v>
      </c>
      <c r="CN543" s="121" t="s">
        <v>1365</v>
      </c>
      <c r="CO543" s="121">
        <f>8597+8581</f>
        <v>17178</v>
      </c>
      <c r="CP543" s="94">
        <v>332</v>
      </c>
      <c r="CQ543" s="94" t="s">
        <v>2051</v>
      </c>
      <c r="CR543" s="94" t="s">
        <v>2052</v>
      </c>
      <c r="CS543" s="94" t="s">
        <v>2053</v>
      </c>
      <c r="CT543" s="102" t="str">
        <f>LEFT(CS543,FIND(" ", CS543)-1)</f>
        <v>66.7</v>
      </c>
      <c r="CU543" s="102" t="str">
        <f t="shared" ref="CU543:CU546" si="735">MID(LEFT(CS543,FIND("–",CS543)-1),FIND("(",CS543)+1,LEN(CS543))</f>
        <v>57.4</v>
      </c>
      <c r="CV543" s="153" t="str">
        <f t="shared" ref="CV543:CV548" si="736">MID(LEFT(CS543,FIND(")",CS543)-1),FIND("–",CS543)+1,LEN(CS543))</f>
        <v>74.0</v>
      </c>
      <c r="CW543" s="94" t="s">
        <v>2131</v>
      </c>
      <c r="CX543" s="94" t="s">
        <v>22</v>
      </c>
      <c r="CY543" s="94" t="s">
        <v>2109</v>
      </c>
      <c r="CZ543" s="98" t="s">
        <v>1262</v>
      </c>
      <c r="DA543" s="94" t="s">
        <v>68</v>
      </c>
    </row>
    <row r="544" spans="1:105" s="11" customFormat="1" ht="16" customHeight="1">
      <c r="A544" s="11" t="s">
        <v>2091</v>
      </c>
      <c r="F544" s="109"/>
      <c r="G544" s="109" t="s">
        <v>1073</v>
      </c>
      <c r="H544" s="166" t="s">
        <v>1074</v>
      </c>
      <c r="I544" s="109"/>
      <c r="K544" s="13"/>
      <c r="L544" s="25"/>
      <c r="N544" s="125"/>
      <c r="Z544" s="25"/>
      <c r="AE544" s="36"/>
      <c r="AI544" s="25"/>
      <c r="AJ544" s="155" t="s">
        <v>27</v>
      </c>
      <c r="AK544" s="11" t="s">
        <v>2111</v>
      </c>
      <c r="AL544" s="11">
        <v>2</v>
      </c>
      <c r="AM544" s="11" t="s">
        <v>2084</v>
      </c>
      <c r="AN544" s="11" t="s">
        <v>2132</v>
      </c>
      <c r="AO544" s="170" t="s">
        <v>78</v>
      </c>
      <c r="AP544" s="170" t="s">
        <v>949</v>
      </c>
      <c r="AQ544" s="11" t="s">
        <v>23</v>
      </c>
      <c r="AR544" s="11" t="s">
        <v>23</v>
      </c>
      <c r="AS544" s="11" t="s">
        <v>844</v>
      </c>
      <c r="AT544" s="11" t="s">
        <v>22</v>
      </c>
      <c r="AU544" s="84" t="s">
        <v>22</v>
      </c>
      <c r="AV544" s="11" t="s">
        <v>22</v>
      </c>
      <c r="AW544" s="11" t="s">
        <v>22</v>
      </c>
      <c r="AX544" s="11" t="s">
        <v>22</v>
      </c>
      <c r="AY544" s="11" t="s">
        <v>22</v>
      </c>
      <c r="AZ544" s="11" t="s">
        <v>22</v>
      </c>
      <c r="BA544" s="11" t="s">
        <v>22</v>
      </c>
      <c r="BB544" s="11" t="s">
        <v>22</v>
      </c>
      <c r="BC544" s="11">
        <v>335</v>
      </c>
      <c r="BD544" s="58" t="s">
        <v>2104</v>
      </c>
      <c r="BE544" s="109" t="str">
        <f t="shared" si="732"/>
        <v>21,967</v>
      </c>
      <c r="BF544" s="109" t="str">
        <f t="shared" si="733"/>
        <v>19,772</v>
      </c>
      <c r="BG544" s="109" t="str">
        <f t="shared" si="734"/>
        <v>24,406</v>
      </c>
      <c r="BH544" s="11" t="s">
        <v>22</v>
      </c>
      <c r="BI544" s="25" t="s">
        <v>22</v>
      </c>
      <c r="CD544" s="155" t="s">
        <v>1336</v>
      </c>
      <c r="CE544" s="11" t="s">
        <v>1335</v>
      </c>
      <c r="CF544" s="11" t="s">
        <v>1375</v>
      </c>
      <c r="CG544" s="11">
        <v>10</v>
      </c>
      <c r="CH544" s="155" t="s">
        <v>1288</v>
      </c>
      <c r="CJ544" s="11">
        <v>2</v>
      </c>
      <c r="CL544" s="11" t="s">
        <v>2054</v>
      </c>
      <c r="CM544" s="21" t="s">
        <v>1365</v>
      </c>
      <c r="CN544" s="21" t="s">
        <v>1442</v>
      </c>
      <c r="CO544" s="21">
        <f>1396+1402</f>
        <v>2798</v>
      </c>
      <c r="CP544" s="11">
        <v>61</v>
      </c>
      <c r="CQ544" s="11" t="s">
        <v>2056</v>
      </c>
      <c r="CR544" s="11" t="s">
        <v>2058</v>
      </c>
      <c r="CS544" s="11" t="s">
        <v>2057</v>
      </c>
      <c r="CT544" s="58" t="str">
        <f t="shared" ref="CT544:CT549" si="737">LEFT(CS544,FIND(" ", CS544)-1)</f>
        <v>80.7</v>
      </c>
      <c r="CU544" s="58" t="str">
        <f t="shared" si="735"/>
        <v>62.1</v>
      </c>
      <c r="CV544" s="152" t="str">
        <f t="shared" si="736"/>
        <v>90.2</v>
      </c>
      <c r="CW544" s="155" t="s">
        <v>2073</v>
      </c>
      <c r="CZ544" s="25"/>
    </row>
    <row r="545" spans="1:104" s="11" customFormat="1" ht="16" customHeight="1">
      <c r="A545" s="11" t="s">
        <v>2091</v>
      </c>
      <c r="F545" s="109"/>
      <c r="G545" s="109" t="s">
        <v>1267</v>
      </c>
      <c r="H545" s="166" t="s">
        <v>1266</v>
      </c>
      <c r="I545" s="109"/>
      <c r="K545" s="13"/>
      <c r="L545" s="25"/>
      <c r="N545" s="125"/>
      <c r="Z545" s="25"/>
      <c r="AE545" s="36"/>
      <c r="AI545" s="25"/>
      <c r="AJ545" s="155" t="s">
        <v>27</v>
      </c>
      <c r="AK545" s="11" t="s">
        <v>2112</v>
      </c>
      <c r="AL545" s="11">
        <v>3</v>
      </c>
      <c r="AM545" s="11" t="s">
        <v>2084</v>
      </c>
      <c r="AN545" s="11" t="s">
        <v>2132</v>
      </c>
      <c r="AO545" s="170" t="s">
        <v>78</v>
      </c>
      <c r="AP545" s="170" t="s">
        <v>949</v>
      </c>
      <c r="AQ545" s="11" t="s">
        <v>23</v>
      </c>
      <c r="AR545" s="11" t="s">
        <v>23</v>
      </c>
      <c r="AS545" s="11" t="s">
        <v>844</v>
      </c>
      <c r="AT545" s="11" t="s">
        <v>22</v>
      </c>
      <c r="AU545" s="84" t="s">
        <v>22</v>
      </c>
      <c r="AV545" s="11" t="s">
        <v>22</v>
      </c>
      <c r="AW545" s="11" t="s">
        <v>22</v>
      </c>
      <c r="AX545" s="11" t="s">
        <v>22</v>
      </c>
      <c r="AY545" s="11" t="s">
        <v>22</v>
      </c>
      <c r="AZ545" s="11" t="s">
        <v>22</v>
      </c>
      <c r="BA545" s="11" t="s">
        <v>22</v>
      </c>
      <c r="BB545" s="11" t="s">
        <v>22</v>
      </c>
      <c r="BC545" s="11">
        <v>288</v>
      </c>
      <c r="BD545" s="58" t="s">
        <v>2105</v>
      </c>
      <c r="BE545" s="109" t="str">
        <f t="shared" si="732"/>
        <v>29,244</v>
      </c>
      <c r="BF545" s="109" t="str">
        <f t="shared" si="733"/>
        <v>26,142</v>
      </c>
      <c r="BG545" s="109" t="str">
        <f t="shared" si="734"/>
        <v>32,714</v>
      </c>
      <c r="BH545" s="11" t="s">
        <v>22</v>
      </c>
      <c r="BI545" s="25" t="s">
        <v>22</v>
      </c>
      <c r="CD545" s="155" t="s">
        <v>1278</v>
      </c>
      <c r="CE545" s="11" t="s">
        <v>2049</v>
      </c>
      <c r="CF545" s="11" t="s">
        <v>1452</v>
      </c>
      <c r="CG545" s="11">
        <v>6</v>
      </c>
      <c r="CH545" s="155" t="s">
        <v>1288</v>
      </c>
      <c r="CJ545" s="11">
        <v>3</v>
      </c>
      <c r="CL545" s="11" t="s">
        <v>2055</v>
      </c>
      <c r="CM545" s="21" t="s">
        <v>1365</v>
      </c>
      <c r="CN545" s="21" t="s">
        <v>1442</v>
      </c>
      <c r="CO545" s="21">
        <f>7201+7179</f>
        <v>14380</v>
      </c>
      <c r="CP545" s="11">
        <v>271</v>
      </c>
      <c r="CQ545" s="11" t="s">
        <v>2059</v>
      </c>
      <c r="CR545" s="11" t="s">
        <v>2060</v>
      </c>
      <c r="CS545" s="11" t="s">
        <v>2061</v>
      </c>
      <c r="CT545" s="58" t="str">
        <f t="shared" si="737"/>
        <v>63.1</v>
      </c>
      <c r="CU545" s="58" t="str">
        <f t="shared" si="735"/>
        <v>51.8</v>
      </c>
      <c r="CV545" s="152" t="str">
        <f t="shared" si="736"/>
        <v>71.7</v>
      </c>
      <c r="CW545" s="155" t="s">
        <v>2096</v>
      </c>
      <c r="CZ545" s="25"/>
    </row>
    <row r="546" spans="1:104" s="11" customFormat="1">
      <c r="A546" s="11" t="s">
        <v>2091</v>
      </c>
      <c r="F546" s="109"/>
      <c r="G546" s="109" t="s">
        <v>1265</v>
      </c>
      <c r="H546" s="166" t="s">
        <v>1268</v>
      </c>
      <c r="I546" s="109"/>
      <c r="K546" s="13"/>
      <c r="L546" s="25"/>
      <c r="N546" s="125"/>
      <c r="Z546" s="25"/>
      <c r="AE546" s="36"/>
      <c r="AI546" s="25"/>
      <c r="AJ546" s="155" t="s">
        <v>27</v>
      </c>
      <c r="AK546" s="11" t="s">
        <v>2113</v>
      </c>
      <c r="AL546" s="11">
        <v>4</v>
      </c>
      <c r="AM546" s="11" t="s">
        <v>2084</v>
      </c>
      <c r="AN546" s="11" t="s">
        <v>2132</v>
      </c>
      <c r="AO546" s="170" t="s">
        <v>78</v>
      </c>
      <c r="AP546" s="170" t="s">
        <v>949</v>
      </c>
      <c r="AQ546" s="11" t="s">
        <v>23</v>
      </c>
      <c r="AR546" s="11" t="s">
        <v>23</v>
      </c>
      <c r="AS546" s="11" t="s">
        <v>844</v>
      </c>
      <c r="AT546" s="11" t="s">
        <v>22</v>
      </c>
      <c r="AU546" s="84" t="s">
        <v>22</v>
      </c>
      <c r="AV546" s="11" t="s">
        <v>22</v>
      </c>
      <c r="AW546" s="11" t="s">
        <v>22</v>
      </c>
      <c r="AX546" s="11" t="s">
        <v>22</v>
      </c>
      <c r="AY546" s="11" t="s">
        <v>22</v>
      </c>
      <c r="AZ546" s="11" t="s">
        <v>22</v>
      </c>
      <c r="BA546" s="11" t="s">
        <v>22</v>
      </c>
      <c r="BB546" s="11" t="s">
        <v>22</v>
      </c>
      <c r="BC546" s="11">
        <v>460</v>
      </c>
      <c r="BD546" s="58" t="s">
        <v>2106</v>
      </c>
      <c r="BE546" s="109" t="str">
        <f t="shared" si="732"/>
        <v>36,177</v>
      </c>
      <c r="BF546" s="109" t="str">
        <f t="shared" si="733"/>
        <v>33,417</v>
      </c>
      <c r="BG546" s="109" t="str">
        <f t="shared" si="734"/>
        <v>39,165</v>
      </c>
      <c r="BH546" s="11" t="s">
        <v>22</v>
      </c>
      <c r="BI546" s="25" t="s">
        <v>22</v>
      </c>
      <c r="CD546" s="155" t="s">
        <v>1281</v>
      </c>
      <c r="CE546" s="21" t="s">
        <v>2050</v>
      </c>
      <c r="CF546" s="21" t="s">
        <v>1369</v>
      </c>
      <c r="CG546" s="21">
        <v>10</v>
      </c>
      <c r="CH546" s="162" t="s">
        <v>1290</v>
      </c>
      <c r="CI546" s="11" t="s">
        <v>1361</v>
      </c>
      <c r="CJ546" s="11">
        <v>4</v>
      </c>
      <c r="CL546" s="11" t="s">
        <v>2115</v>
      </c>
      <c r="CM546" s="21" t="s">
        <v>1337</v>
      </c>
      <c r="CN546" s="21" t="s">
        <v>1337</v>
      </c>
      <c r="CO546" s="21">
        <f>4071+4136</f>
        <v>8207</v>
      </c>
      <c r="CP546" s="21">
        <v>130</v>
      </c>
      <c r="CQ546" s="21" t="s">
        <v>2062</v>
      </c>
      <c r="CR546" s="21" t="s">
        <v>2063</v>
      </c>
      <c r="CS546" s="11" t="s">
        <v>2064</v>
      </c>
      <c r="CT546" s="58" t="str">
        <f t="shared" si="737"/>
        <v>22.2</v>
      </c>
      <c r="CU546" s="58" t="str">
        <f t="shared" si="735"/>
        <v>-9.9</v>
      </c>
      <c r="CV546" s="152" t="str">
        <f t="shared" si="736"/>
        <v>45.0</v>
      </c>
      <c r="CW546" s="155" t="s">
        <v>2095</v>
      </c>
      <c r="CZ546" s="25"/>
    </row>
    <row r="547" spans="1:104" s="11" customFormat="1">
      <c r="A547" s="11" t="s">
        <v>2091</v>
      </c>
      <c r="F547" s="109"/>
      <c r="G547" s="109"/>
      <c r="H547" s="109"/>
      <c r="I547" s="109"/>
      <c r="K547" s="13"/>
      <c r="L547" s="25"/>
      <c r="N547" s="125"/>
      <c r="Z547" s="25"/>
      <c r="AE547" s="36"/>
      <c r="AI547" s="25"/>
      <c r="AJ547" s="155" t="s">
        <v>27</v>
      </c>
      <c r="AK547" s="11" t="s">
        <v>2114</v>
      </c>
      <c r="AL547" s="11">
        <v>5</v>
      </c>
      <c r="AM547" s="11" t="s">
        <v>2084</v>
      </c>
      <c r="AN547" s="11" t="s">
        <v>2132</v>
      </c>
      <c r="AO547" s="170" t="s">
        <v>78</v>
      </c>
      <c r="AP547" s="170" t="s">
        <v>949</v>
      </c>
      <c r="AQ547" s="11" t="s">
        <v>23</v>
      </c>
      <c r="AR547" s="11" t="s">
        <v>23</v>
      </c>
      <c r="AS547" s="11" t="s">
        <v>844</v>
      </c>
      <c r="AT547" s="11" t="s">
        <v>22</v>
      </c>
      <c r="AU547" s="84" t="s">
        <v>22</v>
      </c>
      <c r="AV547" s="11" t="s">
        <v>22</v>
      </c>
      <c r="AW547" s="11" t="s">
        <v>22</v>
      </c>
      <c r="AX547" s="11" t="s">
        <v>22</v>
      </c>
      <c r="AY547" s="11" t="s">
        <v>22</v>
      </c>
      <c r="AZ547" s="11" t="s">
        <v>22</v>
      </c>
      <c r="BA547" s="11" t="s">
        <v>22</v>
      </c>
      <c r="BB547" s="11" t="s">
        <v>22</v>
      </c>
      <c r="BC547" s="11">
        <v>445</v>
      </c>
      <c r="BD547" s="58" t="s">
        <v>2107</v>
      </c>
      <c r="BE547" s="109" t="str">
        <f t="shared" si="732"/>
        <v>48,961</v>
      </c>
      <c r="BF547" s="109" t="str">
        <f t="shared" si="733"/>
        <v>44,880</v>
      </c>
      <c r="BG547" s="109" t="str">
        <f t="shared" si="734"/>
        <v>53,413</v>
      </c>
      <c r="BH547" s="11" t="s">
        <v>22</v>
      </c>
      <c r="BI547" s="25" t="s">
        <v>22</v>
      </c>
      <c r="CD547" s="155"/>
      <c r="CF547" s="11" t="s">
        <v>1370</v>
      </c>
      <c r="CG547" s="11">
        <v>4</v>
      </c>
      <c r="CH547" s="162" t="s">
        <v>1290</v>
      </c>
      <c r="CI547" s="21"/>
      <c r="CJ547" s="11">
        <v>5</v>
      </c>
      <c r="CL547" s="11" t="s">
        <v>2116</v>
      </c>
      <c r="CM547" s="21" t="s">
        <v>1337</v>
      </c>
      <c r="CN547" s="21" t="s">
        <v>1337</v>
      </c>
      <c r="CO547" s="21">
        <f>1379+1385</f>
        <v>2764</v>
      </c>
      <c r="CP547" s="11">
        <v>47</v>
      </c>
      <c r="CQ547" s="11" t="s">
        <v>2065</v>
      </c>
      <c r="CR547" s="11" t="s">
        <v>2066</v>
      </c>
      <c r="CS547" s="11" t="s">
        <v>2069</v>
      </c>
      <c r="CT547" s="58" t="str">
        <f t="shared" si="737"/>
        <v>49.3</v>
      </c>
      <c r="CU547" s="58" t="str">
        <f t="shared" ref="CU547" si="738">MID(LEFT(CS547,FIND("–",CS547)-1),FIND("(",CS547)+1,LEN(CS547))</f>
        <v>7.4</v>
      </c>
      <c r="CV547" s="152" t="str">
        <f t="shared" si="736"/>
        <v>72.2</v>
      </c>
      <c r="CW547" s="11" t="s">
        <v>2108</v>
      </c>
      <c r="CZ547" s="25"/>
    </row>
    <row r="548" spans="1:104" s="11" customFormat="1">
      <c r="A548" s="11" t="s">
        <v>2091</v>
      </c>
      <c r="K548" s="13"/>
      <c r="L548" s="25"/>
      <c r="N548" s="125"/>
      <c r="Z548" s="25"/>
      <c r="AE548" s="36"/>
      <c r="AI548" s="25"/>
      <c r="AJ548" s="155" t="s">
        <v>27</v>
      </c>
      <c r="AK548" s="11" t="s">
        <v>2110</v>
      </c>
      <c r="AL548" s="11">
        <v>1</v>
      </c>
      <c r="AM548" s="11" t="s">
        <v>2085</v>
      </c>
      <c r="AN548" s="11" t="s">
        <v>2132</v>
      </c>
      <c r="AO548" s="170" t="s">
        <v>78</v>
      </c>
      <c r="AP548" s="170" t="s">
        <v>949</v>
      </c>
      <c r="AQ548" s="11" t="s">
        <v>23</v>
      </c>
      <c r="AR548" s="11" t="s">
        <v>24</v>
      </c>
      <c r="AS548" s="11" t="s">
        <v>844</v>
      </c>
      <c r="AT548" s="11" t="s">
        <v>22</v>
      </c>
      <c r="AU548" s="84" t="s">
        <v>22</v>
      </c>
      <c r="AV548" s="11" t="s">
        <v>22</v>
      </c>
      <c r="AW548" s="11" t="s">
        <v>22</v>
      </c>
      <c r="AX548" s="11" t="s">
        <v>22</v>
      </c>
      <c r="AY548" s="11" t="s">
        <v>22</v>
      </c>
      <c r="AZ548" s="11" t="s">
        <v>22</v>
      </c>
      <c r="BA548" s="11" t="s">
        <v>22</v>
      </c>
      <c r="BB548" s="11" t="s">
        <v>22</v>
      </c>
      <c r="BC548" s="11">
        <v>273</v>
      </c>
      <c r="BD548" s="58" t="s">
        <v>2083</v>
      </c>
      <c r="BE548" s="109" t="str">
        <f t="shared" si="732"/>
        <v>40</v>
      </c>
      <c r="BF548" s="109" t="str">
        <f t="shared" si="733"/>
        <v>35</v>
      </c>
      <c r="BG548" s="109" t="str">
        <f t="shared" si="734"/>
        <v>46</v>
      </c>
      <c r="BH548" s="11" t="s">
        <v>22</v>
      </c>
      <c r="BI548" s="25" t="s">
        <v>22</v>
      </c>
      <c r="CD548" s="155"/>
      <c r="CF548" s="11" t="s">
        <v>1371</v>
      </c>
      <c r="CG548" s="11">
        <v>10</v>
      </c>
      <c r="CH548" s="162" t="s">
        <v>1290</v>
      </c>
      <c r="CI548" s="21"/>
      <c r="CJ548" s="11">
        <v>6</v>
      </c>
      <c r="CL548" s="11" t="s">
        <v>2117</v>
      </c>
      <c r="CM548" s="21" t="s">
        <v>1337</v>
      </c>
      <c r="CN548" s="21" t="s">
        <v>1337</v>
      </c>
      <c r="CO548" s="21">
        <f>2692+2751</f>
        <v>5443</v>
      </c>
      <c r="CP548" s="11">
        <v>83</v>
      </c>
      <c r="CQ548" s="11" t="s">
        <v>2067</v>
      </c>
      <c r="CR548" s="11" t="s">
        <v>2068</v>
      </c>
      <c r="CS548" s="11" t="s">
        <v>2071</v>
      </c>
      <c r="CT548" s="58" t="str">
        <f t="shared" si="737"/>
        <v>2.0</v>
      </c>
      <c r="CU548" s="15">
        <v>-10</v>
      </c>
      <c r="CV548" s="152" t="str">
        <f t="shared" si="736"/>
        <v>36.2</v>
      </c>
      <c r="CZ548" s="25"/>
    </row>
    <row r="549" spans="1:104" s="11" customFormat="1">
      <c r="A549" s="11" t="s">
        <v>2091</v>
      </c>
      <c r="K549" s="13"/>
      <c r="L549" s="25"/>
      <c r="N549" s="125"/>
      <c r="Z549" s="25"/>
      <c r="AE549" s="36"/>
      <c r="AI549" s="25"/>
      <c r="AJ549" s="155" t="s">
        <v>27</v>
      </c>
      <c r="AK549" s="11" t="s">
        <v>2111</v>
      </c>
      <c r="AL549" s="11">
        <v>2</v>
      </c>
      <c r="AM549" s="11" t="s">
        <v>2085</v>
      </c>
      <c r="AN549" s="11" t="s">
        <v>2132</v>
      </c>
      <c r="AO549" s="170" t="s">
        <v>78</v>
      </c>
      <c r="AP549" s="170" t="s">
        <v>949</v>
      </c>
      <c r="AQ549" s="11" t="s">
        <v>23</v>
      </c>
      <c r="AR549" s="11" t="s">
        <v>24</v>
      </c>
      <c r="AS549" s="11" t="s">
        <v>844</v>
      </c>
      <c r="AT549" s="11" t="s">
        <v>22</v>
      </c>
      <c r="AU549" s="84" t="s">
        <v>22</v>
      </c>
      <c r="AV549" s="11" t="s">
        <v>22</v>
      </c>
      <c r="AW549" s="11" t="s">
        <v>22</v>
      </c>
      <c r="AX549" s="11" t="s">
        <v>22</v>
      </c>
      <c r="AY549" s="11" t="s">
        <v>22</v>
      </c>
      <c r="AZ549" s="11" t="s">
        <v>22</v>
      </c>
      <c r="BA549" s="11" t="s">
        <v>22</v>
      </c>
      <c r="BB549" s="11" t="s">
        <v>22</v>
      </c>
      <c r="BC549" s="11">
        <v>282</v>
      </c>
      <c r="BD549" s="58" t="s">
        <v>2079</v>
      </c>
      <c r="BE549" s="11" t="str">
        <f t="shared" si="732"/>
        <v>18,859</v>
      </c>
      <c r="BF549" s="11" t="str">
        <f t="shared" si="733"/>
        <v>16,900</v>
      </c>
      <c r="BG549" s="11" t="str">
        <f t="shared" si="734"/>
        <v>21,046</v>
      </c>
      <c r="BH549" s="11" t="s">
        <v>22</v>
      </c>
      <c r="BI549" s="25" t="s">
        <v>22</v>
      </c>
      <c r="CD549" s="155"/>
      <c r="CF549" s="11" t="s">
        <v>1372</v>
      </c>
      <c r="CG549" s="11">
        <v>1</v>
      </c>
      <c r="CH549" s="162" t="s">
        <v>1295</v>
      </c>
      <c r="CI549" s="21" t="s">
        <v>2075</v>
      </c>
      <c r="CJ549" s="11">
        <v>7</v>
      </c>
      <c r="CL549" s="11" t="s">
        <v>1437</v>
      </c>
      <c r="CM549" s="21" t="s">
        <v>1295</v>
      </c>
      <c r="CN549" s="21" t="s">
        <v>1295</v>
      </c>
      <c r="CO549" s="21">
        <f>11794+11776</f>
        <v>23570</v>
      </c>
      <c r="CP549" s="11">
        <v>15</v>
      </c>
      <c r="CQ549" s="11" t="s">
        <v>2076</v>
      </c>
      <c r="CR549" s="11" t="s">
        <v>2077</v>
      </c>
      <c r="CS549" s="11" t="s">
        <v>2078</v>
      </c>
      <c r="CT549" s="58" t="str">
        <f t="shared" si="737"/>
        <v>100</v>
      </c>
      <c r="CU549" s="58" t="str">
        <f t="shared" ref="CU549" si="739">MID(LEFT(CS549,FIND("–",CS549)-1),FIND("(",CS549)+1,LEN(CS549))</f>
        <v>72.2</v>
      </c>
      <c r="CV549" s="192">
        <v>100</v>
      </c>
      <c r="CZ549" s="25"/>
    </row>
    <row r="550" spans="1:104" s="11" customFormat="1">
      <c r="A550" s="11" t="s">
        <v>2091</v>
      </c>
      <c r="F550" s="109"/>
      <c r="G550" s="109"/>
      <c r="H550" s="109"/>
      <c r="I550" s="109"/>
      <c r="K550" s="13"/>
      <c r="L550" s="25"/>
      <c r="N550" s="125"/>
      <c r="Z550" s="25"/>
      <c r="AE550" s="36"/>
      <c r="AI550" s="25"/>
      <c r="AJ550" s="155" t="s">
        <v>27</v>
      </c>
      <c r="AK550" s="11" t="s">
        <v>2112</v>
      </c>
      <c r="AL550" s="11">
        <v>3</v>
      </c>
      <c r="AM550" s="11" t="s">
        <v>2085</v>
      </c>
      <c r="AN550" s="11" t="s">
        <v>2132</v>
      </c>
      <c r="AO550" s="170" t="s">
        <v>78</v>
      </c>
      <c r="AP550" s="170" t="s">
        <v>949</v>
      </c>
      <c r="AQ550" s="11" t="s">
        <v>23</v>
      </c>
      <c r="AR550" s="11" t="s">
        <v>24</v>
      </c>
      <c r="AS550" s="11" t="s">
        <v>844</v>
      </c>
      <c r="AT550" s="11" t="s">
        <v>22</v>
      </c>
      <c r="AU550" s="84" t="s">
        <v>22</v>
      </c>
      <c r="AV550" s="11" t="s">
        <v>22</v>
      </c>
      <c r="AW550" s="11" t="s">
        <v>22</v>
      </c>
      <c r="AX550" s="11" t="s">
        <v>22</v>
      </c>
      <c r="AY550" s="11" t="s">
        <v>22</v>
      </c>
      <c r="AZ550" s="11" t="s">
        <v>22</v>
      </c>
      <c r="BA550" s="11" t="s">
        <v>22</v>
      </c>
      <c r="BB550" s="11" t="s">
        <v>22</v>
      </c>
      <c r="BC550" s="11">
        <v>66</v>
      </c>
      <c r="BD550" s="58" t="s">
        <v>2080</v>
      </c>
      <c r="BE550" s="11" t="str">
        <f t="shared" si="732"/>
        <v>23,809</v>
      </c>
      <c r="BF550" s="11" t="str">
        <f t="shared" si="733"/>
        <v>20,039</v>
      </c>
      <c r="BG550" s="11" t="str">
        <f t="shared" si="734"/>
        <v>28,288</v>
      </c>
      <c r="BH550" s="11" t="s">
        <v>22</v>
      </c>
      <c r="BI550" s="25" t="s">
        <v>22</v>
      </c>
      <c r="CD550" s="155"/>
      <c r="CE550" s="21"/>
      <c r="CF550" s="21"/>
      <c r="CG550" s="21"/>
      <c r="CH550" s="155" t="s">
        <v>1288</v>
      </c>
      <c r="CJ550" s="11">
        <v>8</v>
      </c>
      <c r="CL550" s="11" t="s">
        <v>2111</v>
      </c>
      <c r="CM550" s="21" t="s">
        <v>1365</v>
      </c>
      <c r="CN550" s="21" t="s">
        <v>2070</v>
      </c>
      <c r="CO550" s="21">
        <f>3905+3871</f>
        <v>7776</v>
      </c>
      <c r="CP550" s="21">
        <v>111</v>
      </c>
      <c r="CQ550" s="21" t="s">
        <v>2119</v>
      </c>
      <c r="CR550" s="21" t="s">
        <v>2120</v>
      </c>
      <c r="CS550" s="11" t="s">
        <v>2072</v>
      </c>
      <c r="CT550" s="58" t="str">
        <f t="shared" ref="CT550:CT551" si="740">LEFT(CS550,FIND(" ", CS550)-1)</f>
        <v>55.1</v>
      </c>
      <c r="CU550" s="58" t="str">
        <f t="shared" ref="CU550:CU551" si="741">MID(LEFT(CS550,FIND("–",CS550)-1),FIND("(",CS550)+1,LEN(CS550))</f>
        <v>33.0</v>
      </c>
      <c r="CV550" s="152" t="str">
        <f t="shared" ref="CV550:CV551" si="742">MID(LEFT(CS550,FIND(")",CS550)-1),FIND("–",CS550)+1,LEN(CS550))</f>
        <v>69.9</v>
      </c>
      <c r="CZ550" s="25"/>
    </row>
    <row r="551" spans="1:104" s="11" customFormat="1">
      <c r="A551" s="11" t="s">
        <v>2091</v>
      </c>
      <c r="F551" s="109"/>
      <c r="G551" s="109"/>
      <c r="H551" s="109"/>
      <c r="I551" s="109"/>
      <c r="K551" s="13"/>
      <c r="L551" s="25"/>
      <c r="N551" s="125"/>
      <c r="Z551" s="25"/>
      <c r="AE551" s="36"/>
      <c r="AI551" s="25"/>
      <c r="AJ551" s="155" t="s">
        <v>27</v>
      </c>
      <c r="AK551" s="11" t="s">
        <v>2113</v>
      </c>
      <c r="AL551" s="11">
        <v>4</v>
      </c>
      <c r="AM551" s="11" t="s">
        <v>2085</v>
      </c>
      <c r="AN551" s="11" t="s">
        <v>2132</v>
      </c>
      <c r="AO551" s="170" t="s">
        <v>78</v>
      </c>
      <c r="AP551" s="170" t="s">
        <v>949</v>
      </c>
      <c r="AQ551" s="11" t="s">
        <v>23</v>
      </c>
      <c r="AR551" s="11" t="s">
        <v>24</v>
      </c>
      <c r="AS551" s="11" t="s">
        <v>844</v>
      </c>
      <c r="AT551" s="11" t="s">
        <v>22</v>
      </c>
      <c r="AU551" s="84" t="s">
        <v>22</v>
      </c>
      <c r="AV551" s="11" t="s">
        <v>22</v>
      </c>
      <c r="AW551" s="11" t="s">
        <v>22</v>
      </c>
      <c r="AX551" s="11" t="s">
        <v>22</v>
      </c>
      <c r="AY551" s="11" t="s">
        <v>22</v>
      </c>
      <c r="AZ551" s="11" t="s">
        <v>22</v>
      </c>
      <c r="BA551" s="11" t="s">
        <v>22</v>
      </c>
      <c r="BB551" s="11" t="s">
        <v>22</v>
      </c>
      <c r="BC551" s="11">
        <v>4</v>
      </c>
      <c r="BD551" s="58" t="s">
        <v>2081</v>
      </c>
      <c r="BE551" s="11" t="str">
        <f t="shared" si="732"/>
        <v>23,432</v>
      </c>
      <c r="BF551" s="11" t="str">
        <f t="shared" si="733"/>
        <v>14,885</v>
      </c>
      <c r="BG551" s="11" t="str">
        <f t="shared" si="734"/>
        <v>36,887</v>
      </c>
      <c r="BH551" s="11" t="s">
        <v>22</v>
      </c>
      <c r="BI551" s="25" t="s">
        <v>22</v>
      </c>
      <c r="CD551" s="155"/>
      <c r="CH551" s="155" t="s">
        <v>1288</v>
      </c>
      <c r="CI551" s="21"/>
      <c r="CJ551" s="11">
        <v>9</v>
      </c>
      <c r="CL551" s="11" t="s">
        <v>2112</v>
      </c>
      <c r="CM551" s="21" t="s">
        <v>1365</v>
      </c>
      <c r="CN551" s="21" t="s">
        <v>2070</v>
      </c>
      <c r="CO551" s="21">
        <f>1124+1023</f>
        <v>2147</v>
      </c>
      <c r="CP551" s="11">
        <v>64</v>
      </c>
      <c r="CQ551" s="11" t="s">
        <v>2121</v>
      </c>
      <c r="CR551" s="11" t="s">
        <v>2122</v>
      </c>
      <c r="CS551" s="11" t="s">
        <v>2127</v>
      </c>
      <c r="CT551" s="58" t="str">
        <f t="shared" si="740"/>
        <v>59.7</v>
      </c>
      <c r="CU551" s="58" t="str">
        <f t="shared" si="741"/>
        <v>31.7</v>
      </c>
      <c r="CV551" s="152" t="str">
        <f t="shared" si="742"/>
        <v>76.3</v>
      </c>
      <c r="CZ551" s="25"/>
    </row>
    <row r="552" spans="1:104" s="11" customFormat="1">
      <c r="A552" s="11" t="s">
        <v>2091</v>
      </c>
      <c r="K552" s="13"/>
      <c r="L552" s="25"/>
      <c r="N552" s="125"/>
      <c r="Z552" s="25"/>
      <c r="AE552" s="36"/>
      <c r="AI552" s="25"/>
      <c r="AJ552" s="155" t="s">
        <v>27</v>
      </c>
      <c r="AK552" s="11" t="s">
        <v>2111</v>
      </c>
      <c r="AL552" s="11">
        <v>1</v>
      </c>
      <c r="AM552" s="109" t="s">
        <v>2090</v>
      </c>
      <c r="AN552" s="11" t="s">
        <v>1777</v>
      </c>
      <c r="AO552" s="170" t="s">
        <v>78</v>
      </c>
      <c r="AP552" s="170" t="s">
        <v>949</v>
      </c>
      <c r="AQ552" s="11" t="s">
        <v>23</v>
      </c>
      <c r="AR552" s="11" t="s">
        <v>23</v>
      </c>
      <c r="AS552" s="11" t="s">
        <v>844</v>
      </c>
      <c r="AT552" s="11" t="s">
        <v>22</v>
      </c>
      <c r="AU552" s="84" t="s">
        <v>22</v>
      </c>
      <c r="AV552" s="11" t="s">
        <v>22</v>
      </c>
      <c r="AW552" s="11" t="s">
        <v>22</v>
      </c>
      <c r="AX552" s="11" t="s">
        <v>22</v>
      </c>
      <c r="AY552" s="11" t="s">
        <v>22</v>
      </c>
      <c r="AZ552" s="11" t="s">
        <v>22</v>
      </c>
      <c r="BA552" s="11" t="s">
        <v>22</v>
      </c>
      <c r="BB552" s="11" t="s">
        <v>22</v>
      </c>
      <c r="BC552" s="11">
        <v>279</v>
      </c>
      <c r="BD552" s="58" t="s">
        <v>2089</v>
      </c>
      <c r="BE552" s="11" t="str">
        <f t="shared" si="732"/>
        <v>127.8</v>
      </c>
      <c r="BF552" s="11" t="str">
        <f t="shared" si="733"/>
        <v>113.1</v>
      </c>
      <c r="BG552" s="11" t="str">
        <f t="shared" si="734"/>
        <v>144.3</v>
      </c>
      <c r="BH552" s="11" t="s">
        <v>22</v>
      </c>
      <c r="BI552" s="25" t="s">
        <v>22</v>
      </c>
      <c r="CD552" s="155"/>
      <c r="CH552" s="155" t="s">
        <v>1288</v>
      </c>
      <c r="CI552" s="21"/>
      <c r="CJ552" s="11">
        <v>10</v>
      </c>
      <c r="CL552" s="11" t="s">
        <v>2113</v>
      </c>
      <c r="CM552" s="21" t="s">
        <v>1365</v>
      </c>
      <c r="CN552" s="21" t="s">
        <v>2070</v>
      </c>
      <c r="CO552" s="21">
        <f>1530+1594</f>
        <v>3124</v>
      </c>
      <c r="CP552" s="11">
        <v>66</v>
      </c>
      <c r="CQ552" s="11" t="s">
        <v>2123</v>
      </c>
      <c r="CR552" s="11" t="s">
        <v>2124</v>
      </c>
      <c r="CS552" s="11" t="s">
        <v>2128</v>
      </c>
      <c r="CT552" s="58" t="str">
        <f t="shared" ref="CT552:CT554" si="743">LEFT(CS552,FIND(" ", CS552)-1)</f>
        <v>72.2</v>
      </c>
      <c r="CU552" s="58" t="str">
        <f t="shared" ref="CU552:CU554" si="744">MID(LEFT(CS552,FIND("–",CS552)-1),FIND("(",CS552)+1,LEN(CS552))</f>
        <v>50.0</v>
      </c>
      <c r="CV552" s="152" t="str">
        <f t="shared" ref="CV552:CV554" si="745">MID(LEFT(CS552,FIND(")",CS552)-1),FIND("–",CS552)+1,LEN(CS552))</f>
        <v>84.6</v>
      </c>
      <c r="CZ552" s="25"/>
    </row>
    <row r="553" spans="1:104" s="11" customFormat="1">
      <c r="A553" s="11" t="s">
        <v>2091</v>
      </c>
      <c r="K553" s="13"/>
      <c r="L553" s="25"/>
      <c r="N553" s="125"/>
      <c r="Z553" s="25"/>
      <c r="AE553" s="36"/>
      <c r="AI553" s="25"/>
      <c r="AJ553" s="155" t="s">
        <v>27</v>
      </c>
      <c r="AK553" s="11" t="s">
        <v>2112</v>
      </c>
      <c r="AL553" s="11">
        <v>2</v>
      </c>
      <c r="AM553" s="109" t="s">
        <v>2090</v>
      </c>
      <c r="AN553" s="11" t="s">
        <v>1777</v>
      </c>
      <c r="AO553" s="170" t="s">
        <v>78</v>
      </c>
      <c r="AP553" s="170" t="s">
        <v>949</v>
      </c>
      <c r="AQ553" s="11" t="s">
        <v>23</v>
      </c>
      <c r="AR553" s="11" t="s">
        <v>23</v>
      </c>
      <c r="AS553" s="11" t="s">
        <v>844</v>
      </c>
      <c r="AT553" s="11" t="s">
        <v>22</v>
      </c>
      <c r="AU553" s="84" t="s">
        <v>22</v>
      </c>
      <c r="AV553" s="11" t="s">
        <v>22</v>
      </c>
      <c r="AW553" s="11" t="s">
        <v>22</v>
      </c>
      <c r="AX553" s="11" t="s">
        <v>22</v>
      </c>
      <c r="AY553" s="11" t="s">
        <v>22</v>
      </c>
      <c r="AZ553" s="11" t="s">
        <v>22</v>
      </c>
      <c r="BA553" s="11" t="s">
        <v>22</v>
      </c>
      <c r="BB553" s="11" t="s">
        <v>22</v>
      </c>
      <c r="BC553" s="11">
        <v>151</v>
      </c>
      <c r="BD553" s="58" t="s">
        <v>2088</v>
      </c>
      <c r="BE553" s="11" t="str">
        <f t="shared" si="732"/>
        <v>182.7</v>
      </c>
      <c r="BF553" s="11" t="str">
        <f t="shared" si="733"/>
        <v>156.0</v>
      </c>
      <c r="BG553" s="11" t="str">
        <f t="shared" si="734"/>
        <v>214.1</v>
      </c>
      <c r="BH553" s="11" t="s">
        <v>22</v>
      </c>
      <c r="BI553" s="25" t="s">
        <v>22</v>
      </c>
      <c r="CD553" s="155"/>
      <c r="CH553" s="155" t="s">
        <v>1288</v>
      </c>
      <c r="CI553" s="21"/>
      <c r="CJ553" s="11">
        <v>11</v>
      </c>
      <c r="CL553" s="11" t="s">
        <v>2114</v>
      </c>
      <c r="CM553" s="21" t="s">
        <v>1365</v>
      </c>
      <c r="CN553" s="21" t="s">
        <v>2070</v>
      </c>
      <c r="CO553" s="21">
        <f>2038+2093</f>
        <v>4131</v>
      </c>
      <c r="CP553" s="11">
        <v>91</v>
      </c>
      <c r="CQ553" s="11" t="s">
        <v>2125</v>
      </c>
      <c r="CR553" s="11" t="s">
        <v>2126</v>
      </c>
      <c r="CS553" s="11" t="s">
        <v>2129</v>
      </c>
      <c r="CT553" s="58" t="str">
        <f t="shared" si="743"/>
        <v>80.0</v>
      </c>
      <c r="CU553" s="58" t="str">
        <f t="shared" si="744"/>
        <v>65.2</v>
      </c>
      <c r="CV553" s="152" t="str">
        <f t="shared" si="745"/>
        <v>88.5</v>
      </c>
      <c r="CZ553" s="25"/>
    </row>
    <row r="554" spans="1:104" s="11" customFormat="1">
      <c r="A554" s="11" t="s">
        <v>2091</v>
      </c>
      <c r="F554" s="109"/>
      <c r="G554" s="109"/>
      <c r="H554" s="109"/>
      <c r="I554" s="109"/>
      <c r="K554" s="13"/>
      <c r="L554" s="25"/>
      <c r="N554" s="125"/>
      <c r="Z554" s="25"/>
      <c r="AE554" s="36"/>
      <c r="AI554" s="25"/>
      <c r="AJ554" s="155" t="s">
        <v>27</v>
      </c>
      <c r="AK554" s="11" t="s">
        <v>2113</v>
      </c>
      <c r="AL554" s="11">
        <v>3</v>
      </c>
      <c r="AM554" s="109" t="s">
        <v>2090</v>
      </c>
      <c r="AN554" s="11" t="s">
        <v>1777</v>
      </c>
      <c r="AO554" s="170" t="s">
        <v>78</v>
      </c>
      <c r="AP554" s="170" t="s">
        <v>949</v>
      </c>
      <c r="AQ554" s="11" t="s">
        <v>23</v>
      </c>
      <c r="AR554" s="11" t="s">
        <v>23</v>
      </c>
      <c r="AS554" s="11" t="s">
        <v>844</v>
      </c>
      <c r="AT554" s="11" t="s">
        <v>22</v>
      </c>
      <c r="AU554" s="84" t="s">
        <v>22</v>
      </c>
      <c r="AV554" s="11" t="s">
        <v>22</v>
      </c>
      <c r="AW554" s="11" t="s">
        <v>22</v>
      </c>
      <c r="AX554" s="11" t="s">
        <v>22</v>
      </c>
      <c r="AY554" s="11" t="s">
        <v>22</v>
      </c>
      <c r="AZ554" s="11" t="s">
        <v>22</v>
      </c>
      <c r="BA554" s="11" t="s">
        <v>22</v>
      </c>
      <c r="BB554" s="11" t="s">
        <v>22</v>
      </c>
      <c r="BC554" s="11">
        <v>224</v>
      </c>
      <c r="BD554" s="58" t="s">
        <v>2087</v>
      </c>
      <c r="BE554" s="11" t="str">
        <f t="shared" si="732"/>
        <v>198.1</v>
      </c>
      <c r="BF554" s="11" t="str">
        <f t="shared" si="733"/>
        <v>176.8</v>
      </c>
      <c r="BG554" s="11" t="str">
        <f t="shared" si="734"/>
        <v>221.9</v>
      </c>
      <c r="BH554" s="11" t="s">
        <v>22</v>
      </c>
      <c r="BI554" s="25" t="s">
        <v>22</v>
      </c>
      <c r="CD554" s="155"/>
      <c r="CE554" s="21"/>
      <c r="CF554" s="21"/>
      <c r="CG554" s="21"/>
      <c r="CH554" s="155" t="s">
        <v>1288</v>
      </c>
      <c r="CJ554" s="11">
        <v>12</v>
      </c>
      <c r="CL554" s="11" t="s">
        <v>2118</v>
      </c>
      <c r="CM554" s="21" t="s">
        <v>1365</v>
      </c>
      <c r="CN554" s="21" t="s">
        <v>2074</v>
      </c>
      <c r="CO554" s="21">
        <f>9257+9237</f>
        <v>18494</v>
      </c>
      <c r="CP554" s="21">
        <v>88</v>
      </c>
      <c r="CQ554" s="21" t="s">
        <v>2098</v>
      </c>
      <c r="CR554" s="21" t="s">
        <v>2099</v>
      </c>
      <c r="CS554" s="11" t="s">
        <v>2100</v>
      </c>
      <c r="CT554" s="58" t="str">
        <f t="shared" si="743"/>
        <v>76.0</v>
      </c>
      <c r="CU554" s="58" t="str">
        <f t="shared" si="744"/>
        <v>59.3</v>
      </c>
      <c r="CV554" s="152" t="str">
        <f t="shared" si="745"/>
        <v>85.9</v>
      </c>
      <c r="CZ554" s="25"/>
    </row>
    <row r="555" spans="1:104" s="11" customFormat="1">
      <c r="A555" s="11" t="s">
        <v>2091</v>
      </c>
      <c r="F555" s="109"/>
      <c r="G555" s="109"/>
      <c r="H555" s="109"/>
      <c r="I555" s="109"/>
      <c r="K555" s="13"/>
      <c r="L555" s="25"/>
      <c r="N555" s="125"/>
      <c r="Z555" s="25"/>
      <c r="AE555" s="36"/>
      <c r="AI555" s="25"/>
      <c r="AJ555" s="155" t="s">
        <v>27</v>
      </c>
      <c r="AK555" s="11" t="s">
        <v>2114</v>
      </c>
      <c r="AL555" s="11">
        <v>4</v>
      </c>
      <c r="AM555" s="109" t="s">
        <v>2090</v>
      </c>
      <c r="AN555" s="11" t="s">
        <v>1777</v>
      </c>
      <c r="AO555" s="170" t="s">
        <v>78</v>
      </c>
      <c r="AP555" s="170" t="s">
        <v>949</v>
      </c>
      <c r="AQ555" s="11" t="s">
        <v>23</v>
      </c>
      <c r="AR555" s="11" t="s">
        <v>23</v>
      </c>
      <c r="AS555" s="11" t="s">
        <v>844</v>
      </c>
      <c r="AT555" s="11" t="s">
        <v>22</v>
      </c>
      <c r="AU555" s="84" t="s">
        <v>22</v>
      </c>
      <c r="AV555" s="11" t="s">
        <v>22</v>
      </c>
      <c r="AW555" s="11" t="s">
        <v>22</v>
      </c>
      <c r="AX555" s="11" t="s">
        <v>22</v>
      </c>
      <c r="AY555" s="11" t="s">
        <v>22</v>
      </c>
      <c r="AZ555" s="11" t="s">
        <v>22</v>
      </c>
      <c r="BA555" s="11" t="s">
        <v>22</v>
      </c>
      <c r="BB555" s="11" t="s">
        <v>22</v>
      </c>
      <c r="BC555" s="11">
        <v>239</v>
      </c>
      <c r="BD555" s="58" t="s">
        <v>2086</v>
      </c>
      <c r="BE555" s="11" t="str">
        <f t="shared" si="732"/>
        <v>237.0</v>
      </c>
      <c r="BF555" s="11" t="str">
        <f t="shared" si="733"/>
        <v>208.5</v>
      </c>
      <c r="BG555" s="11" t="str">
        <f t="shared" si="734"/>
        <v>269.4</v>
      </c>
      <c r="BH555" s="11" t="s">
        <v>22</v>
      </c>
      <c r="BI555" s="25" t="s">
        <v>22</v>
      </c>
      <c r="CD555" s="155"/>
      <c r="CH555" s="155"/>
      <c r="CI555" s="21"/>
      <c r="CN555" s="21"/>
      <c r="CO555" s="21"/>
      <c r="CP555" s="21"/>
      <c r="CV555" s="25"/>
      <c r="CZ555" s="25"/>
    </row>
    <row r="556" spans="1:104" s="11" customFormat="1">
      <c r="A556" s="11" t="s">
        <v>2091</v>
      </c>
      <c r="K556" s="13"/>
      <c r="L556" s="25"/>
      <c r="N556" s="125"/>
      <c r="Z556" s="25"/>
      <c r="AE556" s="36"/>
      <c r="AI556" s="25"/>
      <c r="AJ556" s="11" t="s">
        <v>60</v>
      </c>
      <c r="AK556" s="11" t="s">
        <v>22</v>
      </c>
      <c r="AL556" s="11" t="s">
        <v>22</v>
      </c>
      <c r="AM556" s="11" t="s">
        <v>26</v>
      </c>
      <c r="AN556" s="11" t="s">
        <v>22</v>
      </c>
      <c r="AO556" s="11" t="s">
        <v>22</v>
      </c>
      <c r="AP556" s="11" t="s">
        <v>22</v>
      </c>
      <c r="AQ556" s="11" t="s">
        <v>23</v>
      </c>
      <c r="AR556" s="11" t="s">
        <v>23</v>
      </c>
      <c r="AS556" s="11" t="s">
        <v>22</v>
      </c>
      <c r="AT556" s="11" t="s">
        <v>22</v>
      </c>
      <c r="AU556" s="84" t="s">
        <v>22</v>
      </c>
      <c r="AV556" s="11" t="s">
        <v>22</v>
      </c>
      <c r="AW556" s="11" t="s">
        <v>22</v>
      </c>
      <c r="AX556" s="11" t="s">
        <v>22</v>
      </c>
      <c r="AY556" s="11" t="s">
        <v>22</v>
      </c>
      <c r="AZ556" s="11" t="s">
        <v>22</v>
      </c>
      <c r="BA556" s="11" t="s">
        <v>22</v>
      </c>
      <c r="BB556" s="11" t="s">
        <v>22</v>
      </c>
      <c r="BC556" s="11" t="s">
        <v>22</v>
      </c>
      <c r="BD556" s="11" t="s">
        <v>22</v>
      </c>
      <c r="BE556" s="11" t="s">
        <v>22</v>
      </c>
      <c r="BF556" s="11" t="s">
        <v>22</v>
      </c>
      <c r="BG556" s="11" t="s">
        <v>22</v>
      </c>
      <c r="BH556" s="11" t="s">
        <v>22</v>
      </c>
      <c r="BI556" s="25" t="s">
        <v>22</v>
      </c>
      <c r="CD556" s="155"/>
      <c r="CH556" s="155"/>
      <c r="CI556" s="21"/>
      <c r="CN556" s="21"/>
      <c r="CO556" s="21"/>
      <c r="CP556" s="21"/>
      <c r="CV556" s="25"/>
      <c r="CZ556" s="25"/>
    </row>
    <row r="557" spans="1:104" s="44" customFormat="1">
      <c r="L557" s="45"/>
      <c r="N557" s="127"/>
      <c r="Z557" s="64"/>
      <c r="AE557" s="45"/>
      <c r="AI557" s="45"/>
      <c r="AU557" s="85"/>
      <c r="BI557" s="45"/>
      <c r="CD557" s="157"/>
      <c r="CH557" s="157"/>
      <c r="CV557" s="45"/>
      <c r="CZ557" s="45"/>
    </row>
  </sheetData>
  <phoneticPr fontId="5" type="noConversion"/>
  <dataValidations count="1">
    <dataValidation type="list" allowBlank="1" showInputMessage="1" showErrorMessage="1" sqref="C157:C158 C365 C138 C286:C328 C404 C534 C170 C527 C525 C378 C388 C543 C330:C342" xr:uid="{8C6A8D84-A5CA-DC43-9D6D-ABC88D38369E}">
      <formula1>Platform</formula1>
    </dataValidation>
  </dataValidations>
  <hyperlinks>
    <hyperlink ref="H286" r:id="rId1" xr:uid="{EBB1D051-DB93-4242-B8EB-A00D338D0D03}"/>
    <hyperlink ref="J286" r:id="rId2" xr:uid="{2B761FFD-D664-684A-A6E8-8565E197022B}"/>
    <hyperlink ref="J138" r:id="rId3" xr:uid="{629B7B78-93AC-B340-8285-49D51AD13D48}"/>
    <hyperlink ref="J157" r:id="rId4" xr:uid="{A9C1EFF7-5376-D64C-8492-6D6BA6B2613B}"/>
    <hyperlink ref="H48" r:id="rId5" xr:uid="{83E863A3-4E36-1941-9963-8FE39371118B}"/>
    <hyperlink ref="J48" r:id="rId6" xr:uid="{1E238298-6D7C-B24C-B315-66C271394CD8}"/>
    <hyperlink ref="H58" r:id="rId7" xr:uid="{424A76E2-D3EA-5841-B283-5E534261EB28}"/>
    <hyperlink ref="H365" r:id="rId8" xr:uid="{15251282-437D-634A-948F-5B9EBF9949C4}"/>
    <hyperlink ref="J344" r:id="rId9" xr:uid="{904CBB33-F99D-274B-9835-A6FF9275785D}"/>
    <hyperlink ref="J58" r:id="rId10" xr:uid="{A8B60650-23C4-0445-A19E-8E9617A3B8E5}"/>
    <hyperlink ref="H344" r:id="rId11" xr:uid="{537DA6F8-82B5-EB47-AC99-E3107065BC28}"/>
    <hyperlink ref="H459" r:id="rId12" xr:uid="{E1E6C6FC-A3A9-DE48-8D7C-3A5F59B4F0EA}"/>
    <hyperlink ref="J459" r:id="rId13" xr:uid="{8B85044F-B4AB-D240-9C52-699921B95918}"/>
    <hyperlink ref="J485" r:id="rId14" xr:uid="{E9C57B86-382E-FC4F-9EAF-AD89F9147436}"/>
    <hyperlink ref="H485" r:id="rId15" xr:uid="{2D6E780C-7540-8C48-BD38-D77A6ED2C4B9}"/>
    <hyperlink ref="J495" r:id="rId16" xr:uid="{3E446091-1E25-B840-BC34-A118CCB96B73}"/>
    <hyperlink ref="H495" r:id="rId17" xr:uid="{7A37AA99-C0D6-9043-90FB-A74E52AF1C7B}"/>
    <hyperlink ref="H94" r:id="rId18" xr:uid="{5E67021B-F1F7-2948-A727-D545413BCF48}"/>
    <hyperlink ref="H157" r:id="rId19" xr:uid="{E950F756-DC20-C64C-9E55-CF2A5E090387}"/>
    <hyperlink ref="H207" r:id="rId20" xr:uid="{60FBB7A7-BC84-AE47-90EF-BC2059B4B35A}"/>
    <hyperlink ref="H208" r:id="rId21" xr:uid="{F6B39A2A-D589-0B45-B8FD-AE4FE3CDC4CE}"/>
    <hyperlink ref="H251" r:id="rId22" xr:uid="{425DE2E6-8A28-3246-AF51-3650E9D2FD2F}"/>
    <hyperlink ref="H305" r:id="rId23" xr:uid="{2AB28CEB-D6B6-8243-80C0-01E070148337}"/>
    <hyperlink ref="J305" r:id="rId24" xr:uid="{BD063CDA-710C-3548-900E-CCE72B519D41}"/>
    <hyperlink ref="H3" r:id="rId25" xr:uid="{07D22E98-A4E4-5041-A6CE-E47C10C3BFFD}"/>
    <hyperlink ref="J3" r:id="rId26" xr:uid="{4312F5CB-6123-CD4B-B108-B5EED714A87D}"/>
    <hyperlink ref="H13" r:id="rId27" xr:uid="{ACD2DBAB-D80A-164E-8FB3-06BD096AC543}"/>
    <hyperlink ref="J13" r:id="rId28" xr:uid="{6AD54E8D-87F6-0C48-B979-AA64B9E76A67}"/>
    <hyperlink ref="H124" r:id="rId29" xr:uid="{4BBEB354-83CB-B944-BA3D-F5658F8BE898}"/>
    <hyperlink ref="J124" r:id="rId30" xr:uid="{96E8A1BA-43D3-524E-B1A5-8552376E766E}"/>
    <hyperlink ref="H404" r:id="rId31" xr:uid="{2E4A2CE6-31BD-7C4E-9C42-303CDF665232}"/>
    <hyperlink ref="J404" r:id="rId32" xr:uid="{6FBBB80A-DAC6-6345-9C50-03BF90CDBA50}"/>
    <hyperlink ref="H437" r:id="rId33" xr:uid="{168A8DE0-0761-CC47-8F52-D5DF475628AD}"/>
    <hyperlink ref="J437" r:id="rId34" xr:uid="{55FF1CCE-827D-DA4B-9BDB-783EC9B00030}"/>
    <hyperlink ref="J534" r:id="rId35" xr:uid="{8D9803D2-02E3-F943-AE7B-ECDDABBDB7FF}"/>
    <hyperlink ref="H536" r:id="rId36" xr:uid="{B1991C90-9DE6-3146-8670-C1703CF8B274}"/>
    <hyperlink ref="H534" r:id="rId37" xr:uid="{6AAFE0D4-8E30-8047-9339-9F70E4128F8C}"/>
    <hyperlink ref="H535" r:id="rId38" xr:uid="{3F1945F3-C622-DD45-83B6-E4A90DAF4E14}"/>
    <hyperlink ref="H537" r:id="rId39" xr:uid="{BA8C0F57-4E37-6D44-8552-E94376DE0A04}"/>
    <hyperlink ref="H505" r:id="rId40" xr:uid="{FE53C017-6F2C-6B4E-A00E-42A1259D19E3}"/>
    <hyperlink ref="J505" r:id="rId41" xr:uid="{B2C8CA14-C24A-5946-B087-3C51198511DD}"/>
    <hyperlink ref="H170" r:id="rId42" xr:uid="{CA78FB36-41E2-894C-A44A-E49698545427}"/>
    <hyperlink ref="H20" r:id="rId43" xr:uid="{9B5B3EAE-1F38-5E42-AC81-A91E2B2BE4DA}"/>
    <hyperlink ref="H525" r:id="rId44" xr:uid="{C176B899-8FF1-A848-9715-1EF186506104}"/>
    <hyperlink ref="J525" r:id="rId45" xr:uid="{913085FE-B5FA-1A4C-9F86-9248D4D3177E}"/>
    <hyperlink ref="H238" r:id="rId46" xr:uid="{C26F9656-7FB7-7F45-BC00-C2A9FF3E9953}"/>
    <hyperlink ref="J238" r:id="rId47" xr:uid="{20810CD5-EA0F-E946-A81E-C81F74C9538E}"/>
    <hyperlink ref="J378" r:id="rId48" xr:uid="{9A0060BC-2908-8F46-8FC0-4FB80C1A61AA}"/>
    <hyperlink ref="H378" r:id="rId49" xr:uid="{AA79F507-4BDA-8B40-8A1C-D1C2EFE7E6DC}"/>
    <hyperlink ref="J388" r:id="rId50" xr:uid="{6C394FB1-7AC9-BE40-9A99-3194944DC83A}"/>
    <hyperlink ref="H388" r:id="rId51" xr:uid="{866716DE-FCED-8A42-9BA5-94ACF09758C4}"/>
    <hyperlink ref="J517" r:id="rId52" xr:uid="{C37687B3-5592-8C42-BE36-50AF80D59ED3}"/>
    <hyperlink ref="H517" r:id="rId53" xr:uid="{343AC45B-EA6E-784A-A707-BB4D1B3BFAC4}"/>
    <hyperlink ref="H476" r:id="rId54" xr:uid="{B68E405B-FD6F-2E44-BE71-702F5FFC425F}"/>
    <hyperlink ref="J476" r:id="rId55" xr:uid="{089A922A-305B-AB43-8689-B781A0EB8E0F}"/>
    <hyperlink ref="J170" r:id="rId56" xr:uid="{BDEBAF6D-3279-9140-8DC1-EC09DCA3535A}"/>
    <hyperlink ref="J543" r:id="rId57" xr:uid="{9EDAFF32-AA92-E84A-80DE-88C686614EC4}"/>
    <hyperlink ref="H545" r:id="rId58" xr:uid="{48219430-36BC-A744-BEB8-92AFA9606663}"/>
    <hyperlink ref="H543" r:id="rId59" xr:uid="{9F118969-5E6F-2C4E-919A-FE34D881F1E5}"/>
    <hyperlink ref="H544" r:id="rId60" xr:uid="{0BA4F636-DF10-1648-8026-BA8D7ADF3C8A}"/>
    <hyperlink ref="H546" r:id="rId61" xr:uid="{E347B4C5-E202-6347-AA4B-0483896A41E5}"/>
    <hyperlink ref="H330" r:id="rId62" xr:uid="{523282CD-52B8-6844-AA27-61EFBF564A2B}"/>
    <hyperlink ref="H41" r:id="rId63" xr:uid="{CC2486FB-C269-E74F-BDC2-6D0C0C54BDBE}"/>
    <hyperlink ref="J41" r:id="rId64" xr:uid="{DC4D2C40-788E-9F4E-A82C-CC6B62DAFC97}"/>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1072</v>
      </c>
      <c r="B1" s="135" t="s">
        <v>1019</v>
      </c>
      <c r="C1" s="137" t="s">
        <v>1021</v>
      </c>
      <c r="D1" s="137" t="s">
        <v>1020</v>
      </c>
      <c r="E1" s="137" t="s">
        <v>68</v>
      </c>
    </row>
    <row r="2" spans="1:5">
      <c r="A2" s="1" t="s">
        <v>33</v>
      </c>
      <c r="B2" s="5" t="s">
        <v>115</v>
      </c>
      <c r="C2" s="148" t="s">
        <v>1022</v>
      </c>
      <c r="D2" s="138" t="s">
        <v>853</v>
      </c>
      <c r="E2" s="137" t="s">
        <v>68</v>
      </c>
    </row>
    <row r="3" spans="1:5">
      <c r="A3" s="1"/>
      <c r="B3" s="5" t="s">
        <v>7</v>
      </c>
      <c r="C3" s="148" t="s">
        <v>1023</v>
      </c>
      <c r="D3" s="139" t="s">
        <v>854</v>
      </c>
      <c r="E3" s="137" t="s">
        <v>68</v>
      </c>
    </row>
    <row r="4" spans="1:5">
      <c r="A4" s="1"/>
      <c r="B4" s="5" t="s">
        <v>5</v>
      </c>
      <c r="C4" s="148" t="s">
        <v>1026</v>
      </c>
      <c r="D4" s="139" t="s">
        <v>34</v>
      </c>
      <c r="E4" s="137" t="s">
        <v>68</v>
      </c>
    </row>
    <row r="5" spans="1:5">
      <c r="A5" s="1"/>
      <c r="B5" s="5" t="s">
        <v>121</v>
      </c>
      <c r="C5" s="148" t="s">
        <v>1024</v>
      </c>
      <c r="D5" s="139" t="s">
        <v>855</v>
      </c>
      <c r="E5" s="137" t="s">
        <v>68</v>
      </c>
    </row>
    <row r="6" spans="1:5">
      <c r="A6" s="1"/>
      <c r="B6" s="5" t="s">
        <v>6</v>
      </c>
      <c r="C6" s="148" t="s">
        <v>1025</v>
      </c>
      <c r="D6" s="139" t="s">
        <v>10</v>
      </c>
      <c r="E6" s="137" t="s">
        <v>68</v>
      </c>
    </row>
    <row r="7" spans="1:5">
      <c r="A7" s="1"/>
      <c r="B7" s="5" t="s">
        <v>13</v>
      </c>
      <c r="C7" s="148" t="s">
        <v>1028</v>
      </c>
      <c r="D7" s="138" t="s">
        <v>856</v>
      </c>
      <c r="E7" s="137" t="s">
        <v>68</v>
      </c>
    </row>
    <row r="8" spans="1:5">
      <c r="A8" s="1"/>
      <c r="B8" s="5" t="s">
        <v>106</v>
      </c>
      <c r="C8" s="148" t="s">
        <v>1029</v>
      </c>
      <c r="D8" s="140" t="s">
        <v>857</v>
      </c>
      <c r="E8" s="137" t="s">
        <v>68</v>
      </c>
    </row>
    <row r="9" spans="1:5">
      <c r="A9" s="1"/>
      <c r="B9" s="5" t="s">
        <v>21</v>
      </c>
      <c r="C9" s="148" t="s">
        <v>1030</v>
      </c>
      <c r="D9" s="138" t="s">
        <v>858</v>
      </c>
      <c r="E9" s="137" t="s">
        <v>68</v>
      </c>
    </row>
    <row r="10" spans="1:5">
      <c r="A10" s="1"/>
      <c r="B10" s="5" t="s">
        <v>114</v>
      </c>
      <c r="C10" s="148" t="s">
        <v>1031</v>
      </c>
      <c r="D10" s="140" t="s">
        <v>859</v>
      </c>
      <c r="E10" s="137" t="s">
        <v>68</v>
      </c>
    </row>
    <row r="11" spans="1:5">
      <c r="A11" s="1"/>
      <c r="B11" s="5" t="s">
        <v>14</v>
      </c>
      <c r="C11" s="148" t="s">
        <v>1027</v>
      </c>
      <c r="D11" s="139" t="s">
        <v>860</v>
      </c>
      <c r="E11" s="137" t="s">
        <v>68</v>
      </c>
    </row>
    <row r="12" spans="1:5">
      <c r="A12" s="1"/>
      <c r="B12" s="5" t="s">
        <v>42</v>
      </c>
      <c r="C12" s="148" t="s">
        <v>1027</v>
      </c>
      <c r="D12" s="141">
        <v>44119</v>
      </c>
      <c r="E12" s="137" t="s">
        <v>68</v>
      </c>
    </row>
    <row r="13" spans="1:5">
      <c r="A13" s="4" t="s">
        <v>32</v>
      </c>
      <c r="B13" s="5" t="s">
        <v>19</v>
      </c>
      <c r="C13" s="148" t="s">
        <v>1032</v>
      </c>
      <c r="D13" s="139" t="s">
        <v>528</v>
      </c>
      <c r="E13" s="137" t="s">
        <v>68</v>
      </c>
    </row>
    <row r="14" spans="1:5">
      <c r="A14" s="123"/>
      <c r="B14" s="124" t="s">
        <v>18</v>
      </c>
      <c r="C14" s="149" t="s">
        <v>1027</v>
      </c>
      <c r="D14" s="142">
        <v>43950</v>
      </c>
      <c r="E14" s="137" t="s">
        <v>68</v>
      </c>
    </row>
    <row r="15" spans="1:5">
      <c r="A15" s="4"/>
      <c r="B15" s="5" t="s">
        <v>17</v>
      </c>
      <c r="C15" s="148" t="s">
        <v>1034</v>
      </c>
      <c r="D15" s="139" t="s">
        <v>24</v>
      </c>
      <c r="E15" s="137" t="s">
        <v>68</v>
      </c>
    </row>
    <row r="16" spans="1:5">
      <c r="A16" s="4"/>
      <c r="B16" s="5" t="s">
        <v>30</v>
      </c>
      <c r="C16" s="148" t="s">
        <v>1035</v>
      </c>
      <c r="D16" s="139" t="s">
        <v>24</v>
      </c>
      <c r="E16" s="137" t="s">
        <v>68</v>
      </c>
    </row>
    <row r="17" spans="1:5">
      <c r="A17" s="4"/>
      <c r="B17" s="5" t="s">
        <v>154</v>
      </c>
      <c r="C17" s="148" t="s">
        <v>1036</v>
      </c>
      <c r="D17" s="139" t="s">
        <v>236</v>
      </c>
      <c r="E17" s="137" t="s">
        <v>68</v>
      </c>
    </row>
    <row r="18" spans="1:5">
      <c r="A18" s="4"/>
      <c r="B18" s="5" t="s">
        <v>4</v>
      </c>
      <c r="C18" s="148" t="s">
        <v>1027</v>
      </c>
      <c r="D18" s="139" t="s">
        <v>89</v>
      </c>
      <c r="E18" s="137" t="s">
        <v>68</v>
      </c>
    </row>
    <row r="19" spans="1:5">
      <c r="A19" s="4"/>
      <c r="B19" s="5" t="s">
        <v>31</v>
      </c>
      <c r="C19" s="148" t="s">
        <v>1037</v>
      </c>
      <c r="D19" s="139" t="s">
        <v>48</v>
      </c>
      <c r="E19" s="137" t="s">
        <v>68</v>
      </c>
    </row>
    <row r="20" spans="1:5">
      <c r="A20" s="4"/>
      <c r="B20" s="5" t="s">
        <v>341</v>
      </c>
      <c r="C20" s="148" t="s">
        <v>1033</v>
      </c>
      <c r="D20" s="139" t="s">
        <v>23</v>
      </c>
      <c r="E20" s="137" t="s">
        <v>68</v>
      </c>
    </row>
    <row r="21" spans="1:5">
      <c r="A21" s="4"/>
      <c r="B21" s="5" t="s">
        <v>342</v>
      </c>
      <c r="C21" s="148" t="s">
        <v>1033</v>
      </c>
      <c r="D21" s="139" t="s">
        <v>23</v>
      </c>
      <c r="E21" s="137" t="s">
        <v>68</v>
      </c>
    </row>
    <row r="22" spans="1:5">
      <c r="A22" s="4"/>
      <c r="B22" s="5" t="s">
        <v>75</v>
      </c>
      <c r="C22" s="148" t="s">
        <v>1027</v>
      </c>
      <c r="D22" s="139">
        <v>192</v>
      </c>
      <c r="E22" s="137" t="s">
        <v>68</v>
      </c>
    </row>
    <row r="23" spans="1:5">
      <c r="A23" s="4"/>
      <c r="B23" s="5" t="s">
        <v>29</v>
      </c>
      <c r="C23" s="148" t="s">
        <v>1033</v>
      </c>
      <c r="D23" s="139" t="s">
        <v>24</v>
      </c>
      <c r="E23" s="137" t="s">
        <v>68</v>
      </c>
    </row>
    <row r="24" spans="1:5">
      <c r="A24" s="4"/>
      <c r="B24" s="5" t="s">
        <v>76</v>
      </c>
      <c r="C24" s="148" t="s">
        <v>1038</v>
      </c>
      <c r="D24" s="139" t="s">
        <v>861</v>
      </c>
      <c r="E24" s="137" t="s">
        <v>68</v>
      </c>
    </row>
    <row r="25" spans="1:5">
      <c r="A25" s="4"/>
      <c r="B25" s="5" t="s">
        <v>532</v>
      </c>
      <c r="C25" s="148" t="s">
        <v>1039</v>
      </c>
      <c r="D25" s="143" t="s">
        <v>862</v>
      </c>
      <c r="E25" s="137" t="s">
        <v>68</v>
      </c>
    </row>
    <row r="26" spans="1:5">
      <c r="A26" s="4"/>
      <c r="B26" s="5" t="s">
        <v>233</v>
      </c>
      <c r="C26" s="148" t="s">
        <v>1027</v>
      </c>
      <c r="D26" s="139" t="s">
        <v>863</v>
      </c>
      <c r="E26" s="137" t="s">
        <v>68</v>
      </c>
    </row>
    <row r="27" spans="1:5">
      <c r="A27" s="2" t="s">
        <v>70</v>
      </c>
      <c r="B27" s="5" t="s">
        <v>20</v>
      </c>
      <c r="C27" s="148" t="s">
        <v>1040</v>
      </c>
      <c r="D27" s="139" t="s">
        <v>864</v>
      </c>
      <c r="E27" s="137" t="s">
        <v>68</v>
      </c>
    </row>
    <row r="28" spans="1:5">
      <c r="A28" s="2"/>
      <c r="B28" s="5" t="s">
        <v>125</v>
      </c>
      <c r="C28" s="148" t="s">
        <v>1041</v>
      </c>
      <c r="D28" s="139" t="s">
        <v>865</v>
      </c>
      <c r="E28" s="137" t="s">
        <v>68</v>
      </c>
    </row>
    <row r="29" spans="1:5">
      <c r="A29" s="2"/>
      <c r="B29" s="5" t="s">
        <v>28</v>
      </c>
      <c r="C29" s="148" t="s">
        <v>1042</v>
      </c>
      <c r="D29" s="139" t="s">
        <v>127</v>
      </c>
      <c r="E29" s="137" t="s">
        <v>68</v>
      </c>
    </row>
    <row r="30" spans="1:5">
      <c r="A30" s="2"/>
      <c r="B30" s="5" t="s">
        <v>128</v>
      </c>
      <c r="C30" s="148" t="s">
        <v>1043</v>
      </c>
      <c r="D30" s="139" t="s">
        <v>866</v>
      </c>
      <c r="E30" s="137" t="s">
        <v>68</v>
      </c>
    </row>
    <row r="31" spans="1:5">
      <c r="A31" s="2"/>
      <c r="B31" s="5" t="s">
        <v>49</v>
      </c>
      <c r="C31" s="148" t="s">
        <v>1044</v>
      </c>
      <c r="D31" s="144" t="s">
        <v>867</v>
      </c>
      <c r="E31" s="137" t="s">
        <v>68</v>
      </c>
    </row>
    <row r="32" spans="1:5">
      <c r="A32" s="7" t="s">
        <v>69</v>
      </c>
      <c r="B32" s="5" t="s">
        <v>91</v>
      </c>
      <c r="C32" s="148" t="s">
        <v>1045</v>
      </c>
      <c r="D32" s="139" t="s">
        <v>137</v>
      </c>
      <c r="E32" s="137" t="s">
        <v>68</v>
      </c>
    </row>
    <row r="33" spans="1:5">
      <c r="A33" s="7"/>
      <c r="B33" s="5" t="s">
        <v>92</v>
      </c>
      <c r="C33" s="148" t="s">
        <v>1046</v>
      </c>
      <c r="D33" s="139" t="s">
        <v>1005</v>
      </c>
      <c r="E33" s="137" t="s">
        <v>68</v>
      </c>
    </row>
    <row r="34" spans="1:5">
      <c r="A34" s="7"/>
      <c r="B34" s="5" t="s">
        <v>124</v>
      </c>
      <c r="C34" s="148" t="s">
        <v>1047</v>
      </c>
      <c r="D34" s="139" t="s">
        <v>452</v>
      </c>
      <c r="E34" s="137" t="s">
        <v>68</v>
      </c>
    </row>
    <row r="35" spans="1:5">
      <c r="A35" s="7"/>
      <c r="B35" s="5" t="s">
        <v>345</v>
      </c>
      <c r="C35" s="148" t="s">
        <v>1048</v>
      </c>
      <c r="D35" s="139" t="s">
        <v>22</v>
      </c>
      <c r="E35" s="137" t="s">
        <v>68</v>
      </c>
    </row>
    <row r="36" spans="1:5">
      <c r="A36" s="3" t="s">
        <v>405</v>
      </c>
      <c r="B36" s="5" t="s">
        <v>72</v>
      </c>
      <c r="C36" s="148" t="s">
        <v>1049</v>
      </c>
      <c r="D36" s="139" t="s">
        <v>27</v>
      </c>
      <c r="E36" s="137" t="s">
        <v>68</v>
      </c>
    </row>
    <row r="37" spans="1:5">
      <c r="A37" s="3"/>
      <c r="B37" s="5" t="s">
        <v>130</v>
      </c>
      <c r="C37" s="148" t="s">
        <v>1051</v>
      </c>
      <c r="D37" s="139" t="s">
        <v>913</v>
      </c>
      <c r="E37" s="137" t="s">
        <v>68</v>
      </c>
    </row>
    <row r="38" spans="1:5">
      <c r="A38" s="3"/>
      <c r="B38" s="5" t="s">
        <v>131</v>
      </c>
      <c r="C38" s="148" t="s">
        <v>1050</v>
      </c>
      <c r="D38" s="139">
        <v>1</v>
      </c>
      <c r="E38" s="137" t="s">
        <v>68</v>
      </c>
    </row>
    <row r="39" spans="1:5">
      <c r="A39" s="3"/>
      <c r="B39" s="5" t="s">
        <v>15</v>
      </c>
      <c r="C39" s="148" t="s">
        <v>1052</v>
      </c>
      <c r="D39" s="143" t="s">
        <v>344</v>
      </c>
      <c r="E39" s="137" t="s">
        <v>68</v>
      </c>
    </row>
    <row r="40" spans="1:5">
      <c r="A40" s="3"/>
      <c r="B40" s="5" t="s">
        <v>51</v>
      </c>
      <c r="C40" s="148" t="s">
        <v>1053</v>
      </c>
      <c r="D40" s="139" t="s">
        <v>874</v>
      </c>
      <c r="E40" s="137" t="s">
        <v>68</v>
      </c>
    </row>
    <row r="41" spans="1:5">
      <c r="A41" s="3"/>
      <c r="B41" s="5" t="s">
        <v>25</v>
      </c>
      <c r="C41" s="148" t="s">
        <v>1054</v>
      </c>
      <c r="D41" s="143" t="s">
        <v>420</v>
      </c>
      <c r="E41" s="137" t="s">
        <v>68</v>
      </c>
    </row>
    <row r="42" spans="1:5">
      <c r="A42" s="3"/>
      <c r="B42" s="5" t="s">
        <v>945</v>
      </c>
      <c r="C42" s="148" t="s">
        <v>1055</v>
      </c>
      <c r="D42" s="143" t="s">
        <v>946</v>
      </c>
      <c r="E42" s="137" t="s">
        <v>68</v>
      </c>
    </row>
    <row r="43" spans="1:5">
      <c r="A43" s="3"/>
      <c r="B43" s="5" t="s">
        <v>416</v>
      </c>
      <c r="C43" s="148" t="s">
        <v>1056</v>
      </c>
      <c r="D43" s="139" t="s">
        <v>23</v>
      </c>
      <c r="E43" s="137" t="s">
        <v>68</v>
      </c>
    </row>
    <row r="44" spans="1:5">
      <c r="A44" s="3"/>
      <c r="B44" s="5" t="s">
        <v>438</v>
      </c>
      <c r="C44" s="148" t="s">
        <v>1057</v>
      </c>
      <c r="D44" s="139" t="s">
        <v>23</v>
      </c>
      <c r="E44" s="137" t="s">
        <v>68</v>
      </c>
    </row>
    <row r="45" spans="1:5">
      <c r="A45" s="3"/>
      <c r="B45" s="5" t="s">
        <v>16</v>
      </c>
      <c r="C45" s="148" t="s">
        <v>1058</v>
      </c>
      <c r="D45" s="139" t="s">
        <v>487</v>
      </c>
      <c r="E45" s="137" t="s">
        <v>68</v>
      </c>
    </row>
    <row r="46" spans="1:5">
      <c r="A46" s="3"/>
      <c r="B46" s="5" t="s">
        <v>61</v>
      </c>
      <c r="C46" s="148" t="s">
        <v>1059</v>
      </c>
      <c r="D46" s="143" t="s">
        <v>62</v>
      </c>
      <c r="E46" s="137" t="s">
        <v>68</v>
      </c>
    </row>
    <row r="47" spans="1:5">
      <c r="A47" s="82"/>
      <c r="B47" s="83" t="s">
        <v>234</v>
      </c>
      <c r="C47" s="150" t="s">
        <v>1060</v>
      </c>
      <c r="D47" s="145" t="s">
        <v>494</v>
      </c>
      <c r="E47" s="137" t="s">
        <v>68</v>
      </c>
    </row>
    <row r="48" spans="1:5">
      <c r="A48" s="3"/>
      <c r="B48" s="5" t="s">
        <v>134</v>
      </c>
      <c r="C48" s="148" t="s">
        <v>1027</v>
      </c>
      <c r="D48" s="139" t="str">
        <f>MID(LEFT(D47,FIND(" (",D47)-1),FIND("/",D47)+1,LEN(D47))</f>
        <v>24</v>
      </c>
      <c r="E48" s="137" t="s">
        <v>68</v>
      </c>
    </row>
    <row r="49" spans="1:5">
      <c r="A49" s="3"/>
      <c r="B49" s="5" t="s">
        <v>156</v>
      </c>
      <c r="C49" s="148" t="s">
        <v>1027</v>
      </c>
      <c r="D49" s="146" t="str">
        <f>MID(LEFT(D47,FIND("%",D47)-1),FIND("(",D47)+1,LEN(D47))</f>
        <v>0</v>
      </c>
      <c r="E49" s="137" t="s">
        <v>68</v>
      </c>
    </row>
    <row r="50" spans="1:5">
      <c r="A50" s="3"/>
      <c r="B50" s="5" t="s">
        <v>150</v>
      </c>
      <c r="C50" s="148" t="s">
        <v>1062</v>
      </c>
      <c r="D50" s="139">
        <v>24</v>
      </c>
      <c r="E50" s="137" t="s">
        <v>68</v>
      </c>
    </row>
    <row r="51" spans="1:5">
      <c r="A51" s="3"/>
      <c r="B51" s="5" t="s">
        <v>189</v>
      </c>
      <c r="C51" s="148" t="s">
        <v>1061</v>
      </c>
      <c r="D51" s="147" t="s">
        <v>902</v>
      </c>
      <c r="E51" s="137" t="s">
        <v>68</v>
      </c>
    </row>
    <row r="52" spans="1:5">
      <c r="A52" s="3"/>
      <c r="B52" s="5" t="s">
        <v>311</v>
      </c>
      <c r="C52" s="148" t="s">
        <v>1027</v>
      </c>
      <c r="D52" s="139" t="str">
        <f>LEFT(D51,FIND(" ", D51)-1)</f>
        <v>2.0</v>
      </c>
      <c r="E52" s="137" t="s">
        <v>68</v>
      </c>
    </row>
    <row r="53" spans="1:5">
      <c r="A53" s="3"/>
      <c r="B53" s="5" t="s">
        <v>312</v>
      </c>
      <c r="C53" s="148" t="s">
        <v>1027</v>
      </c>
      <c r="D53" s="139" t="str">
        <f>MID(LEFT(D51,FIND("–",D51)-1),FIND("(",D51)+1,LEN(D51))</f>
        <v>2.0</v>
      </c>
      <c r="E53" s="137" t="s">
        <v>68</v>
      </c>
    </row>
    <row r="54" spans="1:5">
      <c r="A54" s="3"/>
      <c r="B54" s="5" t="s">
        <v>313</v>
      </c>
      <c r="C54" s="148" t="s">
        <v>1027</v>
      </c>
      <c r="D54" s="139" t="str">
        <f>MID(LEFT(D51,FIND(")",D51)-1),FIND("–",D51)+1,LEN(D51))</f>
        <v>2.0</v>
      </c>
      <c r="E54" s="137" t="s">
        <v>68</v>
      </c>
    </row>
    <row r="55" spans="1:5">
      <c r="A55" s="3"/>
      <c r="B55" s="5" t="s">
        <v>151</v>
      </c>
      <c r="C55" s="148" t="s">
        <v>1062</v>
      </c>
      <c r="D55" s="139">
        <v>24</v>
      </c>
      <c r="E55" s="137" t="s">
        <v>68</v>
      </c>
    </row>
    <row r="56" spans="1:5">
      <c r="A56" s="3"/>
      <c r="B56" s="5" t="s">
        <v>188</v>
      </c>
      <c r="C56" s="148" t="s">
        <v>1061</v>
      </c>
      <c r="D56" s="147" t="s">
        <v>902</v>
      </c>
      <c r="E56" s="137" t="s">
        <v>68</v>
      </c>
    </row>
    <row r="57" spans="1:5">
      <c r="A57" s="3"/>
      <c r="B57" s="5" t="s">
        <v>314</v>
      </c>
      <c r="C57" s="148" t="s">
        <v>1027</v>
      </c>
      <c r="D57" s="139" t="str">
        <f>LEFT(D56,FIND(" ", D56)-1)</f>
        <v>2.0</v>
      </c>
      <c r="E57" s="137" t="s">
        <v>68</v>
      </c>
    </row>
    <row r="58" spans="1:5">
      <c r="A58" s="3"/>
      <c r="B58" s="5" t="s">
        <v>315</v>
      </c>
      <c r="C58" s="148" t="s">
        <v>1027</v>
      </c>
      <c r="D58" s="139" t="str">
        <f>MID(LEFT(D56,FIND("–",D56)-1),FIND("(",D56)+1,LEN(D56))</f>
        <v>2.0</v>
      </c>
      <c r="E58" s="137" t="s">
        <v>68</v>
      </c>
    </row>
    <row r="59" spans="1:5">
      <c r="A59" s="3"/>
      <c r="B59" s="5" t="s">
        <v>316</v>
      </c>
      <c r="C59" s="148" t="s">
        <v>1027</v>
      </c>
      <c r="D59" s="139" t="str">
        <f>MID(LEFT(D56,FIND(")",D56)-1),FIND("–",D56)+1,LEN(D56))</f>
        <v>2.0</v>
      </c>
      <c r="E59" s="137" t="s">
        <v>68</v>
      </c>
    </row>
    <row r="60" spans="1:5">
      <c r="A60" s="3"/>
      <c r="B60" s="5" t="s">
        <v>235</v>
      </c>
      <c r="C60" s="148" t="s">
        <v>1063</v>
      </c>
      <c r="D60" s="139" t="s">
        <v>22</v>
      </c>
      <c r="E60" s="137" t="s">
        <v>68</v>
      </c>
    </row>
    <row r="61" spans="1:5">
      <c r="A61" s="3"/>
      <c r="B61" s="5" t="s">
        <v>164</v>
      </c>
      <c r="C61" s="148" t="s">
        <v>1064</v>
      </c>
      <c r="D61" s="139" t="s">
        <v>22</v>
      </c>
      <c r="E61" s="137" t="s">
        <v>68</v>
      </c>
    </row>
    <row r="62" spans="1:5">
      <c r="A62" s="8" t="s">
        <v>406</v>
      </c>
      <c r="B62" s="5" t="s">
        <v>229</v>
      </c>
      <c r="C62" s="148" t="s">
        <v>1068</v>
      </c>
      <c r="D62" s="139" t="s">
        <v>26</v>
      </c>
      <c r="E62" s="137" t="s">
        <v>68</v>
      </c>
    </row>
    <row r="63" spans="1:5">
      <c r="A63" s="8"/>
      <c r="B63" s="5" t="s">
        <v>190</v>
      </c>
      <c r="C63" s="148" t="s">
        <v>1066</v>
      </c>
      <c r="D63" s="139" t="s">
        <v>22</v>
      </c>
      <c r="E63" s="137" t="s">
        <v>68</v>
      </c>
    </row>
    <row r="64" spans="1:5">
      <c r="A64" s="8"/>
      <c r="B64" s="5" t="s">
        <v>327</v>
      </c>
      <c r="C64" s="148" t="s">
        <v>1067</v>
      </c>
      <c r="D64" s="139" t="s">
        <v>22</v>
      </c>
      <c r="E64" s="137" t="s">
        <v>68</v>
      </c>
    </row>
    <row r="65" spans="1:5">
      <c r="A65" s="8"/>
      <c r="B65" s="5" t="s">
        <v>191</v>
      </c>
      <c r="C65" s="148" t="s">
        <v>1062</v>
      </c>
      <c r="D65" s="139" t="s">
        <v>22</v>
      </c>
      <c r="E65" s="137" t="s">
        <v>68</v>
      </c>
    </row>
    <row r="66" spans="1:5">
      <c r="A66" s="8"/>
      <c r="B66" s="5" t="s">
        <v>194</v>
      </c>
      <c r="C66" s="148" t="s">
        <v>1061</v>
      </c>
      <c r="D66" s="139" t="s">
        <v>22</v>
      </c>
      <c r="E66" s="137" t="s">
        <v>68</v>
      </c>
    </row>
    <row r="67" spans="1:5">
      <c r="A67" s="8"/>
      <c r="B67" s="5" t="s">
        <v>322</v>
      </c>
      <c r="C67" s="148" t="s">
        <v>1027</v>
      </c>
      <c r="D67" s="139" t="s">
        <v>22</v>
      </c>
      <c r="E67" s="137" t="s">
        <v>68</v>
      </c>
    </row>
    <row r="68" spans="1:5">
      <c r="A68" s="8"/>
      <c r="B68" s="5" t="s">
        <v>323</v>
      </c>
      <c r="C68" s="148" t="s">
        <v>1027</v>
      </c>
      <c r="D68" s="139" t="s">
        <v>22</v>
      </c>
      <c r="E68" s="137" t="s">
        <v>68</v>
      </c>
    </row>
    <row r="69" spans="1:5">
      <c r="A69" s="8"/>
      <c r="B69" s="5" t="s">
        <v>324</v>
      </c>
      <c r="C69" s="148" t="s">
        <v>1027</v>
      </c>
      <c r="D69" s="139" t="s">
        <v>22</v>
      </c>
      <c r="E69" s="137" t="s">
        <v>68</v>
      </c>
    </row>
    <row r="70" spans="1:5">
      <c r="A70" s="8"/>
      <c r="B70" s="5" t="s">
        <v>325</v>
      </c>
      <c r="C70" s="148" t="s">
        <v>1060</v>
      </c>
      <c r="D70" s="139" t="s">
        <v>22</v>
      </c>
      <c r="E70" s="137" t="s">
        <v>68</v>
      </c>
    </row>
    <row r="71" spans="1:5">
      <c r="A71" s="8"/>
      <c r="B71" s="5" t="s">
        <v>326</v>
      </c>
      <c r="C71" s="148" t="s">
        <v>1027</v>
      </c>
      <c r="D71" s="139" t="s">
        <v>22</v>
      </c>
      <c r="E71" s="137" t="s">
        <v>68</v>
      </c>
    </row>
    <row r="72" spans="1:5">
      <c r="A72" s="8"/>
      <c r="B72" s="5" t="s">
        <v>192</v>
      </c>
      <c r="C72" s="148" t="s">
        <v>1066</v>
      </c>
      <c r="D72" s="139" t="s">
        <v>22</v>
      </c>
      <c r="E72" s="137" t="s">
        <v>68</v>
      </c>
    </row>
    <row r="73" spans="1:5">
      <c r="A73" s="8"/>
      <c r="B73" s="5" t="s">
        <v>328</v>
      </c>
      <c r="C73" s="148" t="s">
        <v>1067</v>
      </c>
      <c r="D73" s="139" t="s">
        <v>22</v>
      </c>
      <c r="E73" s="137" t="s">
        <v>68</v>
      </c>
    </row>
    <row r="74" spans="1:5">
      <c r="A74" s="8"/>
      <c r="B74" s="5" t="s">
        <v>193</v>
      </c>
      <c r="C74" s="148" t="s">
        <v>1062</v>
      </c>
      <c r="D74" s="139" t="s">
        <v>22</v>
      </c>
      <c r="E74" s="137" t="s">
        <v>68</v>
      </c>
    </row>
    <row r="75" spans="1:5">
      <c r="A75" s="8"/>
      <c r="B75" s="5" t="s">
        <v>195</v>
      </c>
      <c r="C75" s="148" t="s">
        <v>1061</v>
      </c>
      <c r="D75" s="139" t="s">
        <v>22</v>
      </c>
      <c r="E75" s="137" t="s">
        <v>68</v>
      </c>
    </row>
    <row r="76" spans="1:5">
      <c r="A76" s="8"/>
      <c r="B76" s="5" t="s">
        <v>318</v>
      </c>
      <c r="C76" s="148" t="s">
        <v>1027</v>
      </c>
      <c r="D76" s="139" t="s">
        <v>22</v>
      </c>
      <c r="E76" s="137" t="s">
        <v>68</v>
      </c>
    </row>
    <row r="77" spans="1:5">
      <c r="A77" s="8"/>
      <c r="B77" s="5" t="s">
        <v>319</v>
      </c>
      <c r="C77" s="148" t="s">
        <v>1027</v>
      </c>
      <c r="D77" s="139" t="s">
        <v>22</v>
      </c>
      <c r="E77" s="137" t="s">
        <v>68</v>
      </c>
    </row>
    <row r="78" spans="1:5">
      <c r="A78" s="8"/>
      <c r="B78" s="5" t="s">
        <v>320</v>
      </c>
      <c r="C78" s="148" t="s">
        <v>1027</v>
      </c>
      <c r="D78" s="139" t="s">
        <v>22</v>
      </c>
      <c r="E78" s="137" t="s">
        <v>68</v>
      </c>
    </row>
    <row r="79" spans="1:5">
      <c r="A79" s="8"/>
      <c r="B79" s="5" t="s">
        <v>317</v>
      </c>
      <c r="C79" s="148" t="s">
        <v>1060</v>
      </c>
      <c r="D79" s="139" t="s">
        <v>22</v>
      </c>
      <c r="E79" s="137" t="s">
        <v>68</v>
      </c>
    </row>
    <row r="80" spans="1:5">
      <c r="A80" s="8"/>
      <c r="B80" s="5" t="s">
        <v>321</v>
      </c>
      <c r="C80" s="148" t="s">
        <v>1027</v>
      </c>
      <c r="D80" s="139" t="s">
        <v>22</v>
      </c>
      <c r="E80" s="137" t="s">
        <v>68</v>
      </c>
    </row>
    <row r="81" spans="1:5">
      <c r="A81" s="8"/>
      <c r="B81" s="5" t="s">
        <v>232</v>
      </c>
      <c r="C81" s="148" t="s">
        <v>1065</v>
      </c>
      <c r="D81" s="139" t="s">
        <v>22</v>
      </c>
      <c r="E81" s="137" t="s">
        <v>68</v>
      </c>
    </row>
    <row r="82" spans="1:5">
      <c r="A82" s="9" t="s">
        <v>407</v>
      </c>
      <c r="B82" s="5" t="s">
        <v>153</v>
      </c>
      <c r="C82" s="148" t="s">
        <v>1069</v>
      </c>
      <c r="D82" s="139" t="s">
        <v>909</v>
      </c>
      <c r="E82" s="137" t="s">
        <v>68</v>
      </c>
    </row>
    <row r="83" spans="1:5">
      <c r="A83" s="9"/>
      <c r="B83" s="5" t="s">
        <v>331</v>
      </c>
      <c r="C83" s="148" t="s">
        <v>1070</v>
      </c>
      <c r="D83" s="139" t="s">
        <v>22</v>
      </c>
      <c r="E83" s="137" t="s">
        <v>68</v>
      </c>
    </row>
    <row r="84" spans="1:5">
      <c r="A84" s="9"/>
      <c r="B84" s="5" t="s">
        <v>67</v>
      </c>
      <c r="C84" s="148" t="s">
        <v>1071</v>
      </c>
      <c r="D84" s="139" t="s">
        <v>912</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2021-03-25T13:19:47Z</dcterms:modified>
</cp:coreProperties>
</file>